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2.2025 - Dez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LIQUIDAÇÃO'!$A$4:$Q$567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ELABORAÇÃO'!$A$4:$AD$2507</definedName>
    <definedName name="_xlnm._FilterDatabase" localSheetId="1" hidden="1">'PLANILHA PARA PUBLICAÇÃO'!$A$3:$V$256</definedName>
    <definedName name="_xlnm.Print_Area" localSheetId="1">'PLANILHA PARA PUBLICAÇÃO'!$A$1:$U$271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6" i="1" l="1"/>
  <c r="S265" i="1"/>
  <c r="S241" i="1"/>
  <c r="S26" i="1"/>
  <c r="S240" i="1" l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F6" i="1"/>
  <c r="I6" i="1"/>
  <c r="U6" i="1"/>
  <c r="A6" i="1" s="1"/>
  <c r="F223" i="1"/>
  <c r="I223" i="1"/>
  <c r="U223" i="1"/>
  <c r="A223" i="1" s="1"/>
  <c r="F7" i="1"/>
  <c r="I7" i="1"/>
  <c r="U7" i="1"/>
  <c r="A7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243" i="1"/>
  <c r="I243" i="1"/>
  <c r="U243" i="1"/>
  <c r="A243" i="1" s="1"/>
  <c r="F171" i="1"/>
  <c r="I171" i="1"/>
  <c r="U171" i="1"/>
  <c r="A171" i="1" s="1"/>
  <c r="F193" i="1"/>
  <c r="I193" i="1"/>
  <c r="U193" i="1"/>
  <c r="A193" i="1" s="1"/>
  <c r="F172" i="1"/>
  <c r="I172" i="1"/>
  <c r="U172" i="1"/>
  <c r="A172" i="1" s="1"/>
  <c r="F212" i="1"/>
  <c r="I212" i="1"/>
  <c r="U212" i="1"/>
  <c r="A212" i="1" s="1"/>
  <c r="F157" i="1"/>
  <c r="I157" i="1"/>
  <c r="U157" i="1"/>
  <c r="A157" i="1" s="1"/>
  <c r="F198" i="1"/>
  <c r="I198" i="1"/>
  <c r="U198" i="1"/>
  <c r="A198" i="1" s="1"/>
  <c r="F213" i="1"/>
  <c r="I213" i="1"/>
  <c r="U213" i="1"/>
  <c r="A213" i="1" s="1"/>
  <c r="F244" i="1"/>
  <c r="I244" i="1"/>
  <c r="U244" i="1"/>
  <c r="A244" i="1" s="1"/>
  <c r="X244" i="1" s="1"/>
  <c r="F253" i="1"/>
  <c r="I253" i="1"/>
  <c r="U253" i="1"/>
  <c r="A253" i="1" s="1"/>
  <c r="F185" i="1"/>
  <c r="I185" i="1"/>
  <c r="U185" i="1"/>
  <c r="A185" i="1" s="1"/>
  <c r="F173" i="1"/>
  <c r="I173" i="1"/>
  <c r="U173" i="1"/>
  <c r="A173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86" i="1"/>
  <c r="I186" i="1"/>
  <c r="U186" i="1"/>
  <c r="A186" i="1" s="1"/>
  <c r="F199" i="1"/>
  <c r="I199" i="1"/>
  <c r="U199" i="1"/>
  <c r="A199" i="1" s="1"/>
  <c r="F224" i="1"/>
  <c r="I224" i="1"/>
  <c r="U224" i="1"/>
  <c r="A224" i="1" s="1"/>
  <c r="F245" i="1"/>
  <c r="I245" i="1"/>
  <c r="U245" i="1"/>
  <c r="A245" i="1" s="1"/>
  <c r="F174" i="1"/>
  <c r="I174" i="1"/>
  <c r="U174" i="1"/>
  <c r="A174" i="1" s="1"/>
  <c r="F161" i="1"/>
  <c r="I161" i="1"/>
  <c r="U161" i="1"/>
  <c r="A161" i="1" s="1"/>
  <c r="F162" i="1"/>
  <c r="I162" i="1"/>
  <c r="U162" i="1"/>
  <c r="A162" i="1" s="1"/>
  <c r="F200" i="1"/>
  <c r="I200" i="1"/>
  <c r="U200" i="1"/>
  <c r="A200" i="1" s="1"/>
  <c r="F175" i="1"/>
  <c r="I175" i="1"/>
  <c r="U175" i="1"/>
  <c r="A175" i="1" s="1"/>
  <c r="F176" i="1"/>
  <c r="I176" i="1"/>
  <c r="U176" i="1"/>
  <c r="A176" i="1" s="1"/>
  <c r="F201" i="1"/>
  <c r="I201" i="1"/>
  <c r="U201" i="1"/>
  <c r="A201" i="1" s="1"/>
  <c r="F214" i="1"/>
  <c r="I214" i="1"/>
  <c r="U214" i="1"/>
  <c r="A21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32" i="1"/>
  <c r="I232" i="1"/>
  <c r="U232" i="1"/>
  <c r="A232" i="1" s="1"/>
  <c r="F246" i="1"/>
  <c r="I246" i="1"/>
  <c r="U246" i="1"/>
  <c r="A246" i="1" s="1"/>
  <c r="F194" i="1"/>
  <c r="I194" i="1"/>
  <c r="U194" i="1"/>
  <c r="A194" i="1" s="1"/>
  <c r="F254" i="1"/>
  <c r="I254" i="1"/>
  <c r="U254" i="1"/>
  <c r="A254" i="1" s="1"/>
  <c r="F255" i="1"/>
  <c r="I255" i="1"/>
  <c r="U255" i="1"/>
  <c r="A255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42" i="1"/>
  <c r="I42" i="1"/>
  <c r="U42" i="1"/>
  <c r="A42" i="1" s="1"/>
  <c r="F43" i="1"/>
  <c r="I43" i="1"/>
  <c r="U43" i="1"/>
  <c r="A43" i="1" s="1"/>
  <c r="F94" i="1"/>
  <c r="I94" i="1"/>
  <c r="U94" i="1"/>
  <c r="A94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28" i="1"/>
  <c r="I28" i="1"/>
  <c r="U28" i="1"/>
  <c r="A28" i="1" s="1"/>
  <c r="F49" i="1"/>
  <c r="I49" i="1"/>
  <c r="U49" i="1"/>
  <c r="A49" i="1" s="1"/>
  <c r="F29" i="1"/>
  <c r="I29" i="1"/>
  <c r="U29" i="1"/>
  <c r="A29" i="1" s="1"/>
  <c r="F30" i="1"/>
  <c r="I30" i="1"/>
  <c r="U30" i="1"/>
  <c r="A30" i="1" s="1"/>
  <c r="F50" i="1"/>
  <c r="I50" i="1"/>
  <c r="U50" i="1"/>
  <c r="A5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95" i="1"/>
  <c r="I95" i="1"/>
  <c r="U95" i="1"/>
  <c r="A95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54" i="1"/>
  <c r="I54" i="1"/>
  <c r="U54" i="1"/>
  <c r="A54" i="1" s="1"/>
  <c r="F102" i="1"/>
  <c r="I102" i="1"/>
  <c r="U102" i="1"/>
  <c r="A102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103" i="1"/>
  <c r="I103" i="1"/>
  <c r="U103" i="1"/>
  <c r="A103" i="1" s="1"/>
  <c r="F59" i="1"/>
  <c r="I59" i="1"/>
  <c r="U59" i="1"/>
  <c r="A59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107" i="1"/>
  <c r="I107" i="1"/>
  <c r="U107" i="1"/>
  <c r="A107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141" i="1"/>
  <c r="I141" i="1"/>
  <c r="U141" i="1"/>
  <c r="A141" i="1" s="1"/>
  <c r="F233" i="1"/>
  <c r="I233" i="1"/>
  <c r="U233" i="1"/>
  <c r="A233" i="1" s="1"/>
  <c r="F108" i="1"/>
  <c r="I108" i="1"/>
  <c r="U108" i="1"/>
  <c r="A108" i="1" s="1"/>
  <c r="F142" i="1"/>
  <c r="I142" i="1"/>
  <c r="U142" i="1"/>
  <c r="A142" i="1" s="1"/>
  <c r="F234" i="1"/>
  <c r="I234" i="1"/>
  <c r="U234" i="1"/>
  <c r="A234" i="1" s="1"/>
  <c r="F109" i="1"/>
  <c r="I109" i="1"/>
  <c r="U109" i="1"/>
  <c r="A109" i="1" s="1"/>
  <c r="F110" i="1"/>
  <c r="I110" i="1"/>
  <c r="U110" i="1"/>
  <c r="A110" i="1" s="1"/>
  <c r="F143" i="1"/>
  <c r="I143" i="1"/>
  <c r="U143" i="1"/>
  <c r="A143" i="1" s="1"/>
  <c r="F111" i="1"/>
  <c r="I111" i="1"/>
  <c r="U111" i="1"/>
  <c r="A111" i="1" s="1"/>
  <c r="F112" i="1"/>
  <c r="I112" i="1"/>
  <c r="U112" i="1"/>
  <c r="A112" i="1" s="1"/>
  <c r="F20" i="1"/>
  <c r="I20" i="1"/>
  <c r="U20" i="1"/>
  <c r="A20" i="1" s="1"/>
  <c r="F202" i="1"/>
  <c r="I202" i="1"/>
  <c r="U202" i="1"/>
  <c r="A202" i="1" s="1"/>
  <c r="F113" i="1"/>
  <c r="I113" i="1"/>
  <c r="U113" i="1"/>
  <c r="A113" i="1" s="1"/>
  <c r="F144" i="1"/>
  <c r="I144" i="1"/>
  <c r="U144" i="1"/>
  <c r="A144" i="1" s="1"/>
  <c r="F220" i="1"/>
  <c r="I220" i="1"/>
  <c r="U220" i="1"/>
  <c r="A220" i="1" s="1"/>
  <c r="F114" i="1"/>
  <c r="I114" i="1"/>
  <c r="U114" i="1"/>
  <c r="A114" i="1" s="1"/>
  <c r="F145" i="1"/>
  <c r="I145" i="1"/>
  <c r="U145" i="1"/>
  <c r="A145" i="1" s="1"/>
  <c r="F215" i="1"/>
  <c r="I215" i="1"/>
  <c r="U215" i="1"/>
  <c r="A215" i="1" s="1"/>
  <c r="F75" i="1"/>
  <c r="I75" i="1"/>
  <c r="U75" i="1"/>
  <c r="A75" i="1" s="1"/>
  <c r="F146" i="1"/>
  <c r="I146" i="1"/>
  <c r="U146" i="1"/>
  <c r="A146" i="1" s="1"/>
  <c r="F147" i="1"/>
  <c r="I147" i="1"/>
  <c r="U147" i="1"/>
  <c r="A147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76" i="1"/>
  <c r="I76" i="1"/>
  <c r="U76" i="1"/>
  <c r="A76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77" i="1"/>
  <c r="I77" i="1"/>
  <c r="U77" i="1"/>
  <c r="A77" i="1" s="1"/>
  <c r="F127" i="1"/>
  <c r="I127" i="1"/>
  <c r="U127" i="1"/>
  <c r="A127" i="1" s="1"/>
  <c r="F128" i="1"/>
  <c r="I128" i="1"/>
  <c r="U128" i="1"/>
  <c r="A128" i="1" s="1"/>
  <c r="F187" i="1"/>
  <c r="I187" i="1"/>
  <c r="U187" i="1"/>
  <c r="A18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129" i="1"/>
  <c r="I129" i="1"/>
  <c r="U129" i="1"/>
  <c r="A129" i="1" s="1"/>
  <c r="F81" i="1"/>
  <c r="I81" i="1"/>
  <c r="U81" i="1"/>
  <c r="A81" i="1" s="1"/>
  <c r="F130" i="1"/>
  <c r="I130" i="1"/>
  <c r="U130" i="1"/>
  <c r="A130" i="1" s="1"/>
  <c r="F221" i="1"/>
  <c r="I221" i="1"/>
  <c r="U221" i="1"/>
  <c r="A221" i="1" s="1"/>
  <c r="F82" i="1"/>
  <c r="I82" i="1"/>
  <c r="U82" i="1"/>
  <c r="A82" i="1" s="1"/>
  <c r="F34" i="1"/>
  <c r="I34" i="1"/>
  <c r="U34" i="1"/>
  <c r="A34" i="1" s="1"/>
  <c r="F35" i="1"/>
  <c r="I35" i="1"/>
  <c r="U35" i="1"/>
  <c r="A35" i="1" s="1"/>
  <c r="F131" i="1"/>
  <c r="I131" i="1"/>
  <c r="U131" i="1"/>
  <c r="A131" i="1" s="1"/>
  <c r="F132" i="1"/>
  <c r="I132" i="1"/>
  <c r="U132" i="1"/>
  <c r="A132" i="1" s="1"/>
  <c r="F203" i="1"/>
  <c r="I203" i="1"/>
  <c r="U203" i="1"/>
  <c r="A203" i="1" s="1"/>
  <c r="F188" i="1"/>
  <c r="I188" i="1"/>
  <c r="U188" i="1"/>
  <c r="A188" i="1" s="1"/>
  <c r="F36" i="1"/>
  <c r="I36" i="1"/>
  <c r="U36" i="1"/>
  <c r="A36" i="1" s="1"/>
  <c r="F256" i="1"/>
  <c r="I256" i="1"/>
  <c r="U256" i="1"/>
  <c r="A256" i="1" s="1"/>
  <c r="F37" i="1"/>
  <c r="I37" i="1"/>
  <c r="U37" i="1"/>
  <c r="A37" i="1" s="1"/>
  <c r="F222" i="1"/>
  <c r="I222" i="1"/>
  <c r="U222" i="1"/>
  <c r="A222" i="1" s="1"/>
  <c r="F38" i="1"/>
  <c r="I38" i="1"/>
  <c r="U38" i="1"/>
  <c r="A38" i="1" s="1"/>
  <c r="F163" i="1"/>
  <c r="I163" i="1"/>
  <c r="U163" i="1"/>
  <c r="A163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" i="1"/>
  <c r="I8" i="1"/>
  <c r="U8" i="1"/>
  <c r="A8" i="1" s="1"/>
  <c r="F257" i="1"/>
  <c r="I257" i="1"/>
  <c r="U257" i="1"/>
  <c r="A257" i="1" s="1"/>
  <c r="F177" i="1"/>
  <c r="I177" i="1"/>
  <c r="U177" i="1"/>
  <c r="A177" i="1" s="1"/>
  <c r="F86" i="1"/>
  <c r="I86" i="1"/>
  <c r="U86" i="1"/>
  <c r="A86" i="1" s="1"/>
  <c r="F9" i="1"/>
  <c r="I9" i="1"/>
  <c r="U9" i="1"/>
  <c r="A9" i="1" s="1"/>
  <c r="F231" i="1"/>
  <c r="I231" i="1"/>
  <c r="U231" i="1"/>
  <c r="A231" i="1" s="1"/>
  <c r="F258" i="1"/>
  <c r="I258" i="1"/>
  <c r="U258" i="1"/>
  <c r="A258" i="1" s="1"/>
  <c r="F148" i="1"/>
  <c r="I148" i="1"/>
  <c r="U148" i="1"/>
  <c r="A148" i="1" s="1"/>
  <c r="F133" i="1"/>
  <c r="I133" i="1"/>
  <c r="U133" i="1"/>
  <c r="A133" i="1" s="1"/>
  <c r="F13" i="1"/>
  <c r="I13" i="1"/>
  <c r="U13" i="1"/>
  <c r="A13" i="1" s="1"/>
  <c r="F259" i="1"/>
  <c r="I259" i="1"/>
  <c r="U259" i="1"/>
  <c r="A259" i="1" s="1"/>
  <c r="F14" i="1"/>
  <c r="I14" i="1"/>
  <c r="U14" i="1"/>
  <c r="A14" i="1" s="1"/>
  <c r="F149" i="1"/>
  <c r="I149" i="1"/>
  <c r="U149" i="1"/>
  <c r="A149" i="1" s="1"/>
  <c r="F235" i="1"/>
  <c r="I235" i="1"/>
  <c r="U235" i="1"/>
  <c r="A235" i="1" s="1"/>
  <c r="F21" i="1"/>
  <c r="I21" i="1"/>
  <c r="U21" i="1"/>
  <c r="A21" i="1" s="1"/>
  <c r="F150" i="1"/>
  <c r="I150" i="1"/>
  <c r="U150" i="1"/>
  <c r="A150" i="1" s="1"/>
  <c r="F236" i="1"/>
  <c r="I236" i="1"/>
  <c r="U236" i="1"/>
  <c r="A236" i="1" s="1"/>
  <c r="F134" i="1"/>
  <c r="I134" i="1"/>
  <c r="U134" i="1"/>
  <c r="A134" i="1" s="1"/>
  <c r="F15" i="1"/>
  <c r="I15" i="1"/>
  <c r="U15" i="1"/>
  <c r="A15" i="1" s="1"/>
  <c r="F178" i="1"/>
  <c r="I178" i="1"/>
  <c r="U178" i="1"/>
  <c r="A178" i="1" s="1"/>
  <c r="F164" i="1"/>
  <c r="I164" i="1"/>
  <c r="U164" i="1"/>
  <c r="A164" i="1" s="1"/>
  <c r="F151" i="1"/>
  <c r="I151" i="1"/>
  <c r="U151" i="1"/>
  <c r="A151" i="1" s="1"/>
  <c r="F16" i="1"/>
  <c r="I16" i="1"/>
  <c r="U16" i="1"/>
  <c r="A16" i="1" s="1"/>
  <c r="F179" i="1"/>
  <c r="I179" i="1"/>
  <c r="U179" i="1"/>
  <c r="A179" i="1" s="1"/>
  <c r="F135" i="1"/>
  <c r="I135" i="1"/>
  <c r="U135" i="1"/>
  <c r="A135" i="1" s="1"/>
  <c r="F87" i="1"/>
  <c r="I87" i="1"/>
  <c r="U87" i="1"/>
  <c r="A87" i="1" s="1"/>
  <c r="F88" i="1"/>
  <c r="I88" i="1"/>
  <c r="U88" i="1"/>
  <c r="A88" i="1" s="1"/>
  <c r="F39" i="1"/>
  <c r="I39" i="1"/>
  <c r="U39" i="1"/>
  <c r="A39" i="1" s="1"/>
  <c r="F195" i="1"/>
  <c r="I195" i="1"/>
  <c r="U195" i="1"/>
  <c r="A195" i="1" s="1"/>
  <c r="F152" i="1"/>
  <c r="I152" i="1"/>
  <c r="U152" i="1"/>
  <c r="A152" i="1" s="1"/>
  <c r="F251" i="1"/>
  <c r="I251" i="1"/>
  <c r="U251" i="1"/>
  <c r="A251" i="1" s="1"/>
  <c r="F252" i="1"/>
  <c r="I252" i="1"/>
  <c r="U252" i="1"/>
  <c r="A252" i="1" s="1"/>
  <c r="F10" i="1"/>
  <c r="I10" i="1"/>
  <c r="U10" i="1"/>
  <c r="A10" i="1" s="1"/>
  <c r="F22" i="1"/>
  <c r="I22" i="1"/>
  <c r="U22" i="1"/>
  <c r="A22" i="1" s="1"/>
  <c r="F23" i="1"/>
  <c r="I23" i="1"/>
  <c r="U23" i="1"/>
  <c r="A23" i="1" s="1"/>
  <c r="F237" i="1"/>
  <c r="I237" i="1"/>
  <c r="U237" i="1"/>
  <c r="A237" i="1" s="1"/>
  <c r="F238" i="1"/>
  <c r="I238" i="1"/>
  <c r="U238" i="1"/>
  <c r="A238" i="1" s="1"/>
  <c r="F17" i="1"/>
  <c r="I17" i="1"/>
  <c r="U17" i="1"/>
  <c r="A17" i="1" s="1"/>
  <c r="F24" i="1"/>
  <c r="I24" i="1"/>
  <c r="U24" i="1"/>
  <c r="A24" i="1" s="1"/>
  <c r="F136" i="1"/>
  <c r="I136" i="1"/>
  <c r="U136" i="1"/>
  <c r="A136" i="1" s="1"/>
  <c r="F153" i="1"/>
  <c r="I153" i="1"/>
  <c r="U153" i="1"/>
  <c r="A153" i="1" s="1"/>
  <c r="F239" i="1"/>
  <c r="I239" i="1"/>
  <c r="U239" i="1"/>
  <c r="A239" i="1" s="1"/>
  <c r="F137" i="1"/>
  <c r="I137" i="1"/>
  <c r="U137" i="1"/>
  <c r="A137" i="1" s="1"/>
  <c r="F40" i="1"/>
  <c r="I40" i="1"/>
  <c r="U40" i="1"/>
  <c r="A40" i="1" s="1"/>
  <c r="F18" i="1"/>
  <c r="I18" i="1"/>
  <c r="U18" i="1"/>
  <c r="A1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89" i="1"/>
  <c r="I89" i="1"/>
  <c r="U89" i="1"/>
  <c r="A89" i="1" s="1"/>
  <c r="F138" i="1"/>
  <c r="I138" i="1"/>
  <c r="U138" i="1"/>
  <c r="A138" i="1" s="1"/>
  <c r="F90" i="1"/>
  <c r="I90" i="1"/>
  <c r="U90" i="1"/>
  <c r="A90" i="1" s="1"/>
  <c r="F204" i="1"/>
  <c r="I204" i="1"/>
  <c r="U204" i="1"/>
  <c r="A204" i="1" s="1"/>
  <c r="F91" i="1"/>
  <c r="I91" i="1"/>
  <c r="U91" i="1"/>
  <c r="A91" i="1" s="1"/>
  <c r="F240" i="1"/>
  <c r="I240" i="1"/>
  <c r="U240" i="1"/>
  <c r="A240" i="1" s="1"/>
  <c r="F25" i="1"/>
  <c r="I25" i="1"/>
  <c r="U25" i="1"/>
  <c r="A25" i="1" s="1"/>
  <c r="F41" i="1"/>
  <c r="I41" i="1"/>
  <c r="U41" i="1"/>
  <c r="A41" i="1" s="1"/>
  <c r="F154" i="1"/>
  <c r="I154" i="1"/>
  <c r="U154" i="1"/>
  <c r="A154" i="1" s="1"/>
  <c r="F165" i="1"/>
  <c r="I165" i="1"/>
  <c r="U165" i="1"/>
  <c r="A165" i="1" s="1"/>
  <c r="F155" i="1"/>
  <c r="I155" i="1"/>
  <c r="U155" i="1"/>
  <c r="A155" i="1" s="1"/>
  <c r="F92" i="1"/>
  <c r="I92" i="1"/>
  <c r="U92" i="1"/>
  <c r="A92" i="1" s="1"/>
  <c r="F205" i="1"/>
  <c r="I205" i="1"/>
  <c r="U205" i="1"/>
  <c r="A205" i="1" s="1"/>
  <c r="F139" i="1"/>
  <c r="I139" i="1"/>
  <c r="U139" i="1"/>
  <c r="A139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93" i="1"/>
  <c r="I93" i="1"/>
  <c r="U93" i="1"/>
  <c r="A93" i="1" s="1"/>
  <c r="F11" i="1"/>
  <c r="I11" i="1"/>
  <c r="U11" i="1"/>
  <c r="A11" i="1" s="1"/>
  <c r="F12" i="1"/>
  <c r="I12" i="1"/>
  <c r="U12" i="1"/>
  <c r="A12" i="1" s="1"/>
  <c r="F140" i="1"/>
  <c r="I140" i="1"/>
  <c r="U140" i="1"/>
  <c r="A140" i="1" s="1"/>
  <c r="F180" i="1"/>
  <c r="I180" i="1"/>
  <c r="U180" i="1"/>
  <c r="A180" i="1" s="1"/>
  <c r="F181" i="1"/>
  <c r="I181" i="1"/>
  <c r="U181" i="1"/>
  <c r="A181" i="1" s="1"/>
  <c r="F166" i="1"/>
  <c r="I166" i="1"/>
  <c r="U166" i="1"/>
  <c r="A166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60" i="1"/>
  <c r="I260" i="1"/>
  <c r="U260" i="1"/>
  <c r="A260" i="1" s="1"/>
  <c r="F261" i="1"/>
  <c r="I261" i="1"/>
  <c r="U261" i="1"/>
  <c r="A261" i="1" s="1"/>
  <c r="F26" i="1"/>
  <c r="I26" i="1"/>
  <c r="U26" i="1"/>
  <c r="A26" i="1" s="1"/>
  <c r="F241" i="1"/>
  <c r="I241" i="1"/>
  <c r="U241" i="1"/>
  <c r="A241" i="1" s="1"/>
  <c r="F262" i="1"/>
  <c r="I262" i="1"/>
  <c r="U262" i="1"/>
  <c r="A262" i="1" s="1"/>
  <c r="F27" i="1"/>
  <c r="I27" i="1"/>
  <c r="U27" i="1"/>
  <c r="A27" i="1" s="1"/>
  <c r="F196" i="1"/>
  <c r="I196" i="1"/>
  <c r="U196" i="1"/>
  <c r="A196" i="1" s="1"/>
  <c r="F19" i="1"/>
  <c r="I19" i="1"/>
  <c r="U19" i="1"/>
  <c r="A19" i="1" s="1"/>
  <c r="F182" i="1"/>
  <c r="I182" i="1"/>
  <c r="U182" i="1"/>
  <c r="A182" i="1" s="1"/>
  <c r="F183" i="1"/>
  <c r="I183" i="1"/>
  <c r="U183" i="1"/>
  <c r="A183" i="1" s="1"/>
  <c r="F210" i="1"/>
  <c r="I210" i="1"/>
  <c r="U210" i="1"/>
  <c r="A210" i="1" s="1"/>
  <c r="F211" i="1"/>
  <c r="I211" i="1"/>
  <c r="U211" i="1"/>
  <c r="A211" i="1" s="1"/>
  <c r="F263" i="1"/>
  <c r="I263" i="1"/>
  <c r="U263" i="1"/>
  <c r="A263" i="1" s="1"/>
  <c r="F264" i="1"/>
  <c r="I264" i="1"/>
  <c r="U264" i="1"/>
  <c r="A264" i="1" s="1"/>
  <c r="F184" i="1"/>
  <c r="I184" i="1"/>
  <c r="U184" i="1"/>
  <c r="A184" i="1" s="1"/>
  <c r="F242" i="1"/>
  <c r="I242" i="1"/>
  <c r="U242" i="1"/>
  <c r="A242" i="1" s="1"/>
  <c r="F197" i="1"/>
  <c r="I197" i="1"/>
  <c r="U197" i="1"/>
  <c r="A197" i="1" s="1"/>
  <c r="F192" i="1"/>
  <c r="I192" i="1"/>
  <c r="U192" i="1"/>
  <c r="A192" i="1" s="1"/>
  <c r="F156" i="1"/>
  <c r="I156" i="1"/>
  <c r="U156" i="1"/>
  <c r="A156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U5" i="1" l="1"/>
  <c r="F5" i="1"/>
  <c r="I5" i="1" l="1"/>
  <c r="Q5" i="2"/>
  <c r="Q566" i="2"/>
  <c r="Q567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16" i="3"/>
  <c r="F9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8" i="1" l="1"/>
  <c r="X48" i="1"/>
  <c r="X53" i="1"/>
  <c r="X100" i="1"/>
  <c r="X136" i="1"/>
  <c r="X154" i="1"/>
  <c r="X180" i="1"/>
  <c r="X310" i="1"/>
  <c r="X313" i="1"/>
  <c r="X421" i="1"/>
  <c r="X440" i="1"/>
  <c r="X479" i="1"/>
  <c r="X486" i="1"/>
  <c r="X186" i="1"/>
  <c r="X117" i="1"/>
  <c r="X79" i="1"/>
  <c r="X256" i="1"/>
  <c r="X84" i="1"/>
  <c r="X149" i="1"/>
  <c r="X192" i="1"/>
  <c r="X279" i="1"/>
  <c r="X307" i="1"/>
  <c r="X322" i="1"/>
  <c r="X378" i="1"/>
  <c r="X429" i="1"/>
  <c r="X243" i="1"/>
  <c r="X172" i="1"/>
  <c r="X175" i="1"/>
  <c r="X44" i="1"/>
  <c r="X102" i="1"/>
  <c r="X103" i="1"/>
  <c r="X61" i="1"/>
  <c r="X220" i="1"/>
  <c r="X195" i="1"/>
  <c r="X23" i="1"/>
  <c r="X18" i="1"/>
  <c r="X191" i="1"/>
  <c r="X261" i="1"/>
  <c r="X267" i="1"/>
  <c r="X360" i="1"/>
  <c r="X426" i="1"/>
  <c r="X459" i="1"/>
  <c r="X173" i="1"/>
  <c r="X245" i="1"/>
  <c r="X227" i="1"/>
  <c r="X250" i="1"/>
  <c r="X66" i="1"/>
  <c r="X124" i="1"/>
  <c r="X81" i="1"/>
  <c r="X209" i="1"/>
  <c r="X285" i="1"/>
  <c r="X344" i="1"/>
  <c r="X347" i="1"/>
  <c r="X412" i="1"/>
  <c r="X6" i="1"/>
  <c r="X43" i="1"/>
  <c r="X33" i="1"/>
  <c r="X57" i="1"/>
  <c r="X69" i="1"/>
  <c r="X74" i="1"/>
  <c r="X187" i="1"/>
  <c r="X15" i="1"/>
  <c r="X216" i="1"/>
  <c r="X12" i="1"/>
  <c r="X363" i="1"/>
  <c r="X410" i="1"/>
  <c r="X438" i="1"/>
  <c r="X441" i="1"/>
  <c r="X465" i="1"/>
  <c r="X489" i="1"/>
  <c r="X493" i="1"/>
  <c r="X546" i="1"/>
  <c r="X198" i="1"/>
  <c r="X162" i="1"/>
  <c r="X246" i="1"/>
  <c r="X28" i="1"/>
  <c r="X96" i="1"/>
  <c r="X101" i="1"/>
  <c r="X76" i="1"/>
  <c r="X163" i="1"/>
  <c r="X85" i="1"/>
  <c r="X151" i="1"/>
  <c r="X242" i="1"/>
  <c r="X274" i="1"/>
  <c r="X277" i="1"/>
  <c r="X283" i="1"/>
  <c r="X317" i="1"/>
  <c r="X323" i="1"/>
  <c r="X331" i="1"/>
  <c r="X358" i="1"/>
  <c r="X371" i="1"/>
  <c r="X384" i="1"/>
  <c r="X422" i="1"/>
  <c r="X474" i="1"/>
  <c r="X477" i="1"/>
  <c r="X253" i="1"/>
  <c r="X248" i="1"/>
  <c r="X47" i="1"/>
  <c r="X52" i="1"/>
  <c r="X72" i="1"/>
  <c r="X207" i="1"/>
  <c r="X292" i="1"/>
  <c r="X353" i="1"/>
  <c r="X427" i="1"/>
  <c r="X433" i="1"/>
  <c r="X444" i="1"/>
  <c r="X487" i="1"/>
  <c r="X176" i="1"/>
  <c r="X30" i="1"/>
  <c r="X142" i="1"/>
  <c r="X131" i="1"/>
  <c r="X14" i="1"/>
  <c r="X89" i="1"/>
  <c r="X457" i="1"/>
  <c r="X483" i="1"/>
  <c r="X513" i="1"/>
  <c r="X228" i="1"/>
  <c r="X59" i="1"/>
  <c r="X116" i="1"/>
  <c r="X130" i="1"/>
  <c r="X133" i="1"/>
  <c r="X39" i="1"/>
  <c r="X210" i="1"/>
  <c r="X377" i="1"/>
  <c r="X396" i="1"/>
  <c r="X415" i="1"/>
  <c r="X425" i="1"/>
  <c r="X170" i="1"/>
  <c r="X158" i="1"/>
  <c r="X232" i="1"/>
  <c r="X58" i="1"/>
  <c r="X123" i="1"/>
  <c r="X166" i="1"/>
  <c r="X197" i="1"/>
  <c r="X273" i="1"/>
  <c r="X290" i="1"/>
  <c r="X298" i="1"/>
  <c r="X372" i="1"/>
  <c r="X413" i="1"/>
  <c r="X224" i="1"/>
  <c r="X70" i="1"/>
  <c r="X20" i="1"/>
  <c r="X34" i="1"/>
  <c r="X284" i="1"/>
  <c r="X342" i="1"/>
  <c r="X359" i="1"/>
  <c r="X400" i="1"/>
  <c r="X411" i="1"/>
  <c r="X464" i="1"/>
  <c r="X194" i="1"/>
  <c r="X484" i="1"/>
  <c r="X492" i="1"/>
  <c r="X507" i="1"/>
  <c r="X510" i="1"/>
  <c r="X516" i="1"/>
  <c r="X534" i="1"/>
  <c r="X567" i="1"/>
  <c r="X570" i="1"/>
  <c r="X582" i="1"/>
  <c r="X622" i="1"/>
  <c r="X639" i="1"/>
  <c r="X671" i="1"/>
  <c r="X676" i="1"/>
  <c r="X717" i="1"/>
  <c r="X775" i="1"/>
  <c r="X780" i="1"/>
  <c r="X845" i="1"/>
  <c r="X874" i="1"/>
  <c r="X917" i="1"/>
  <c r="X475" i="1"/>
  <c r="X593" i="1"/>
  <c r="X617" i="1"/>
  <c r="X634" i="1"/>
  <c r="X666" i="1"/>
  <c r="X204" i="1"/>
  <c r="X543" i="1"/>
  <c r="X550" i="1"/>
  <c r="X553" i="1"/>
  <c r="X588" i="1"/>
  <c r="X607" i="1"/>
  <c r="X685" i="1"/>
  <c r="X157" i="1"/>
  <c r="X49" i="1"/>
  <c r="X641" i="1"/>
  <c r="X649" i="1"/>
  <c r="X679" i="1"/>
  <c r="X682" i="1"/>
  <c r="X496" i="1"/>
  <c r="X517" i="1"/>
  <c r="X523" i="1"/>
  <c r="X526" i="1"/>
  <c r="X559" i="1"/>
  <c r="X591" i="1"/>
  <c r="X613" i="1"/>
  <c r="X655" i="1"/>
  <c r="X722" i="1"/>
  <c r="X793" i="1"/>
  <c r="X852" i="1"/>
  <c r="X854" i="1"/>
  <c r="X882" i="1"/>
  <c r="X903" i="1"/>
  <c r="X944" i="1"/>
  <c r="X946" i="1"/>
  <c r="X949" i="1"/>
  <c r="X974" i="1"/>
  <c r="X982" i="1"/>
  <c r="X1007" i="1"/>
  <c r="X409" i="1"/>
  <c r="X476" i="1"/>
  <c r="X583" i="1"/>
  <c r="X623" i="1"/>
  <c r="X640" i="1"/>
  <c r="X647" i="1"/>
  <c r="X21" i="1"/>
  <c r="X380" i="1"/>
  <c r="X657" i="1"/>
  <c r="X672" i="1"/>
  <c r="X686" i="1"/>
  <c r="X691" i="1"/>
  <c r="X697" i="1"/>
  <c r="X716" i="1"/>
  <c r="X718" i="1"/>
  <c r="X826" i="1"/>
  <c r="X828" i="1"/>
  <c r="X836" i="1"/>
  <c r="X841" i="1"/>
  <c r="X897" i="1"/>
  <c r="X921" i="1"/>
  <c r="X995" i="1"/>
  <c r="X997" i="1"/>
  <c r="X129" i="1"/>
  <c r="X509" i="1"/>
  <c r="X521" i="1"/>
  <c r="X551" i="1"/>
  <c r="X557" i="1"/>
  <c r="X575" i="1"/>
  <c r="X618" i="1"/>
  <c r="X816" i="1"/>
  <c r="X885" i="1"/>
  <c r="X916" i="1"/>
  <c r="X223" i="1"/>
  <c r="X515" i="1"/>
  <c r="X594" i="1"/>
  <c r="X675" i="1"/>
  <c r="X711" i="1"/>
  <c r="X249" i="1"/>
  <c r="X606" i="1"/>
  <c r="X624" i="1"/>
  <c r="X630" i="1"/>
  <c r="X642" i="1"/>
  <c r="X648" i="1"/>
  <c r="X667" i="1"/>
  <c r="X437" i="1"/>
  <c r="X522" i="1"/>
  <c r="X540" i="1"/>
  <c r="X558" i="1"/>
  <c r="X612" i="1"/>
  <c r="X663" i="1"/>
  <c r="X687" i="1"/>
  <c r="X692" i="1"/>
  <c r="X727" i="1"/>
  <c r="X736" i="1"/>
  <c r="X745" i="1"/>
  <c r="X810" i="1"/>
  <c r="X827" i="1"/>
  <c r="X842" i="1"/>
  <c r="X888" i="1"/>
  <c r="X930" i="1"/>
  <c r="X991" i="1"/>
  <c r="X799" i="1"/>
  <c r="X920" i="1"/>
  <c r="X929" i="1"/>
  <c r="X964" i="1"/>
  <c r="X975" i="1"/>
  <c r="X994" i="1"/>
  <c r="X1035" i="1"/>
  <c r="X1050" i="1"/>
  <c r="X1066" i="1"/>
  <c r="X1069" i="1"/>
  <c r="X1222" i="1"/>
  <c r="X1230" i="1"/>
  <c r="X1324" i="1"/>
  <c r="X723" i="1"/>
  <c r="X781" i="1"/>
  <c r="X805" i="1"/>
  <c r="X831" i="1"/>
  <c r="X872" i="1"/>
  <c r="X935" i="1"/>
  <c r="X794" i="1"/>
  <c r="X962" i="1"/>
  <c r="X547" i="1"/>
  <c r="X654" i="1"/>
  <c r="X742" i="1"/>
  <c r="X757" i="1"/>
  <c r="X846" i="1"/>
  <c r="X867" i="1"/>
  <c r="X907" i="1"/>
  <c r="X924" i="1"/>
  <c r="X970" i="1"/>
  <c r="X32" i="1"/>
  <c r="X706" i="1"/>
  <c r="X721" i="1"/>
  <c r="X760" i="1"/>
  <c r="X864" i="1"/>
  <c r="X870" i="1"/>
  <c r="X881" i="1"/>
  <c r="X889" i="1"/>
  <c r="X915" i="1"/>
  <c r="X973" i="1"/>
  <c r="X976" i="1"/>
  <c r="X1135" i="1"/>
  <c r="X1251" i="1"/>
  <c r="X1257" i="1"/>
  <c r="X1340" i="1"/>
  <c r="X1355" i="1"/>
  <c r="X678" i="1"/>
  <c r="X688" i="1"/>
  <c r="X752" i="1"/>
  <c r="X763" i="1"/>
  <c r="X771" i="1"/>
  <c r="X779" i="1"/>
  <c r="X838" i="1"/>
  <c r="X933" i="1"/>
  <c r="X724" i="1"/>
  <c r="X795" i="1"/>
  <c r="X876" i="1"/>
  <c r="X898" i="1"/>
  <c r="X910" i="1"/>
  <c r="X936" i="1"/>
  <c r="X1053" i="1"/>
  <c r="X1059" i="1"/>
  <c r="X1062" i="1"/>
  <c r="X1087" i="1"/>
  <c r="X1210" i="1"/>
  <c r="X1221" i="1"/>
  <c r="X1286" i="1"/>
  <c r="X1329" i="1"/>
  <c r="X740" i="1"/>
  <c r="X832" i="1"/>
  <c r="X835" i="1"/>
  <c r="X847" i="1"/>
  <c r="X879" i="1"/>
  <c r="X963" i="1"/>
  <c r="X1012" i="1"/>
  <c r="X1034" i="1"/>
  <c r="X1106" i="1"/>
  <c r="X1131" i="1"/>
  <c r="X1150" i="1"/>
  <c r="X1161" i="1"/>
  <c r="X1260" i="1"/>
  <c r="X1382" i="1"/>
  <c r="X758" i="1"/>
  <c r="X908" i="1"/>
  <c r="X925" i="1"/>
  <c r="X968" i="1"/>
  <c r="X587" i="1"/>
  <c r="X804" i="1"/>
  <c r="X863" i="1"/>
  <c r="X996" i="1"/>
  <c r="X753" i="1"/>
  <c r="X783" i="1"/>
  <c r="X807" i="1"/>
  <c r="X825" i="1"/>
  <c r="X877" i="1"/>
  <c r="X945" i="1"/>
  <c r="X966" i="1"/>
  <c r="X983" i="1"/>
  <c r="X1018" i="1"/>
  <c r="X1029" i="1"/>
  <c r="X1060" i="1"/>
  <c r="X1063" i="1"/>
  <c r="X1134" i="1"/>
  <c r="X1211" i="1"/>
  <c r="X1219" i="1"/>
  <c r="X1236" i="1"/>
  <c r="X1266" i="1"/>
  <c r="X1316" i="1"/>
  <c r="X1367" i="1"/>
  <c r="X1377" i="1"/>
  <c r="X1190" i="1"/>
  <c r="X1258" i="1"/>
  <c r="X1322" i="1"/>
  <c r="X1368" i="1"/>
  <c r="X1390" i="1"/>
  <c r="X1462" i="1"/>
  <c r="X1476" i="1"/>
  <c r="X1589" i="1"/>
  <c r="X1594" i="1"/>
  <c r="X1006" i="1"/>
  <c r="X1052" i="1"/>
  <c r="X1074" i="1"/>
  <c r="X1217" i="1"/>
  <c r="X1227" i="1"/>
  <c r="X1338" i="1"/>
  <c r="X1385" i="1"/>
  <c r="X1401" i="1"/>
  <c r="X1033" i="1"/>
  <c r="X1071" i="1"/>
  <c r="X1212" i="1"/>
  <c r="X1388" i="1"/>
  <c r="X1094" i="1"/>
  <c r="X1125" i="1"/>
  <c r="X1234" i="1"/>
  <c r="X1253" i="1"/>
  <c r="X1326" i="1"/>
  <c r="X1358" i="1"/>
  <c r="X823" i="1"/>
  <c r="X1030" i="1"/>
  <c r="X1047" i="1"/>
  <c r="X1119" i="1"/>
  <c r="X1143" i="1"/>
  <c r="X1149" i="1"/>
  <c r="X1314" i="1"/>
  <c r="X549" i="1"/>
  <c r="X1172" i="1"/>
  <c r="X1191" i="1"/>
  <c r="X1374" i="1"/>
  <c r="X1028" i="1"/>
  <c r="X1107" i="1"/>
  <c r="X1169" i="1"/>
  <c r="X1228" i="1"/>
  <c r="X1284" i="1"/>
  <c r="X1386" i="1"/>
  <c r="X1391" i="1"/>
  <c r="X1394" i="1"/>
  <c r="X1410" i="1"/>
  <c r="X1425" i="1"/>
  <c r="X1428" i="1"/>
  <c r="X1438" i="1"/>
  <c r="X1463" i="1"/>
  <c r="X1518" i="1"/>
  <c r="X1538" i="1"/>
  <c r="X1608" i="1"/>
  <c r="X1625" i="1"/>
  <c r="X1656" i="1"/>
  <c r="X1668" i="1"/>
  <c r="X1673" i="1"/>
  <c r="X1730" i="1"/>
  <c r="X821" i="1"/>
  <c r="X1011" i="1"/>
  <c r="X1051" i="1"/>
  <c r="X1123" i="1"/>
  <c r="X1312" i="1"/>
  <c r="X1331" i="1"/>
  <c r="X1337" i="1"/>
  <c r="X1346" i="1"/>
  <c r="X1389" i="1"/>
  <c r="X1492" i="1"/>
  <c r="X1505" i="1"/>
  <c r="X1590" i="1"/>
  <c r="X1683" i="1"/>
  <c r="X1699" i="1"/>
  <c r="X741" i="1"/>
  <c r="X987" i="1"/>
  <c r="X1057" i="1"/>
  <c r="X1095" i="1"/>
  <c r="X1141" i="1"/>
  <c r="X1239" i="1"/>
  <c r="X1252" i="1"/>
  <c r="X1254" i="1"/>
  <c r="X1318" i="1"/>
  <c r="X965" i="1"/>
  <c r="X972" i="1"/>
  <c r="X1070" i="1"/>
  <c r="X1082" i="1"/>
  <c r="X1144" i="1"/>
  <c r="X1159" i="1"/>
  <c r="X1023" i="1"/>
  <c r="X1170" i="1"/>
  <c r="X1176" i="1"/>
  <c r="X985" i="1"/>
  <c r="X1130" i="1"/>
  <c r="X1202" i="1"/>
  <c r="X1313" i="1"/>
  <c r="X1365" i="1"/>
  <c r="X1432" i="1"/>
  <c r="X1511" i="1"/>
  <c r="X1517" i="1"/>
  <c r="X1529" i="1"/>
  <c r="X1536" i="1"/>
  <c r="X1546" i="1"/>
  <c r="X1565" i="1"/>
  <c r="X1634" i="1"/>
  <c r="X1637" i="1"/>
  <c r="X1657" i="1"/>
  <c r="X1687" i="1"/>
  <c r="X1744" i="1"/>
  <c r="X1400" i="1"/>
  <c r="X1436" i="1"/>
  <c r="X1524" i="1"/>
  <c r="X1542" i="1"/>
  <c r="X1689" i="1"/>
  <c r="X1801" i="1"/>
  <c r="X1806" i="1"/>
  <c r="X1830" i="1"/>
  <c r="X1885" i="1"/>
  <c r="X1897" i="1"/>
  <c r="X1908" i="1"/>
  <c r="X1987" i="1"/>
  <c r="X1992" i="1"/>
  <c r="X1999" i="1"/>
  <c r="X2004" i="1"/>
  <c r="X2028" i="1"/>
  <c r="X2069" i="1"/>
  <c r="X1450" i="1"/>
  <c r="X1484" i="1"/>
  <c r="X1508" i="1"/>
  <c r="X1583" i="1"/>
  <c r="X1605" i="1"/>
  <c r="X1616" i="1"/>
  <c r="X1706" i="1"/>
  <c r="X1768" i="1"/>
  <c r="X1773" i="1"/>
  <c r="X1815" i="1"/>
  <c r="X1818" i="1"/>
  <c r="X1833" i="1"/>
  <c r="X1857" i="1"/>
  <c r="X1973" i="1"/>
  <c r="X2012" i="1"/>
  <c r="X2036" i="1"/>
  <c r="X2075" i="1"/>
  <c r="X2108" i="1"/>
  <c r="X1384" i="1"/>
  <c r="X1409" i="1"/>
  <c r="X1504" i="1"/>
  <c r="X1564" i="1"/>
  <c r="X1404" i="1"/>
  <c r="X1445" i="1"/>
  <c r="X1457" i="1"/>
  <c r="X1472" i="1"/>
  <c r="X1506" i="1"/>
  <c r="X1553" i="1"/>
  <c r="X1556" i="1"/>
  <c r="X1366" i="1"/>
  <c r="X1398" i="1"/>
  <c r="X1502" i="1"/>
  <c r="X1550" i="1"/>
  <c r="X1426" i="1"/>
  <c r="X1533" i="1"/>
  <c r="X1562" i="1"/>
  <c r="X1614" i="1"/>
  <c r="X1790" i="1"/>
  <c r="X1918" i="1"/>
  <c r="X1967" i="1"/>
  <c r="X2032" i="1"/>
  <c r="X2064" i="1"/>
  <c r="X2103" i="1"/>
  <c r="X2109" i="1"/>
  <c r="X2125" i="1"/>
  <c r="X2146" i="1"/>
  <c r="X2162" i="1"/>
  <c r="X2177" i="1"/>
  <c r="X2180" i="1"/>
  <c r="X1396" i="1"/>
  <c r="X1541" i="1"/>
  <c r="X1544" i="1"/>
  <c r="X1747" i="1"/>
  <c r="X1752" i="1"/>
  <c r="X1774" i="1"/>
  <c r="X1779" i="1"/>
  <c r="X1870" i="1"/>
  <c r="X1896" i="1"/>
  <c r="X1902" i="1"/>
  <c r="X1935" i="1"/>
  <c r="X1986" i="1"/>
  <c r="X2000" i="1"/>
  <c r="X2018" i="1"/>
  <c r="X2076" i="1"/>
  <c r="X2087" i="1"/>
  <c r="X2091" i="1"/>
  <c r="X2094" i="1"/>
  <c r="X2128" i="1"/>
  <c r="X2143" i="1"/>
  <c r="X2183" i="1"/>
  <c r="X1430" i="1"/>
  <c r="X1458" i="1"/>
  <c r="X1470" i="1"/>
  <c r="X1582" i="1"/>
  <c r="X1688" i="1"/>
  <c r="X1800" i="1"/>
  <c r="X1814" i="1"/>
  <c r="X1832" i="1"/>
  <c r="X1843" i="1"/>
  <c r="X1858" i="1"/>
  <c r="X1884" i="1"/>
  <c r="X1887" i="1"/>
  <c r="X1930" i="1"/>
  <c r="X1954" i="1"/>
  <c r="X1957" i="1"/>
  <c r="X1963" i="1"/>
  <c r="X2003" i="1"/>
  <c r="X2097" i="1"/>
  <c r="X2107" i="1"/>
  <c r="X1449" i="1"/>
  <c r="X1464" i="1"/>
  <c r="X1512" i="1"/>
  <c r="X1548" i="1"/>
  <c r="X1554" i="1"/>
  <c r="X1595" i="1"/>
  <c r="X1601" i="1"/>
  <c r="X1604" i="1"/>
  <c r="X1500" i="1"/>
  <c r="X1520" i="1"/>
  <c r="X1592" i="1"/>
  <c r="X1397" i="1"/>
  <c r="X1439" i="1"/>
  <c r="X1444" i="1"/>
  <c r="X1510" i="1"/>
  <c r="X1619" i="1"/>
  <c r="X1675" i="1"/>
  <c r="X1938" i="1"/>
  <c r="X1941" i="1"/>
  <c r="X1982" i="1"/>
  <c r="X1994" i="1"/>
  <c r="X2001" i="1"/>
  <c r="X2033" i="1"/>
  <c r="X2092" i="1"/>
  <c r="X2095" i="1"/>
  <c r="X2126" i="1"/>
  <c r="X2173" i="1"/>
  <c r="X1666" i="1"/>
  <c r="X1820" i="1"/>
  <c r="X1934" i="1"/>
  <c r="X2017" i="1"/>
  <c r="X2090" i="1"/>
  <c r="X2132" i="1"/>
  <c r="X2135" i="1"/>
  <c r="X2197" i="1"/>
  <c r="X2215" i="1"/>
  <c r="X2248" i="1"/>
  <c r="X2308" i="1"/>
  <c r="X2311" i="1"/>
  <c r="X2330" i="1"/>
  <c r="X2342" i="1"/>
  <c r="X2359" i="1"/>
  <c r="X2499" i="1"/>
  <c r="X1729" i="1"/>
  <c r="X1741" i="1"/>
  <c r="X1929" i="1"/>
  <c r="X1989" i="1"/>
  <c r="X2029" i="1"/>
  <c r="X2050" i="1"/>
  <c r="X2120" i="1"/>
  <c r="X2200" i="1"/>
  <c r="X2220" i="1"/>
  <c r="X2270" i="1"/>
  <c r="X2286" i="1"/>
  <c r="X1705" i="1"/>
  <c r="X1802" i="1"/>
  <c r="X2063" i="1"/>
  <c r="X2123" i="1"/>
  <c r="X2195" i="1"/>
  <c r="X2213" i="1"/>
  <c r="X2226" i="1"/>
  <c r="X2289" i="1"/>
  <c r="X1676" i="1"/>
  <c r="X1984" i="1"/>
  <c r="X2070" i="1"/>
  <c r="X2114" i="1"/>
  <c r="X2175" i="1"/>
  <c r="X2181" i="1"/>
  <c r="X2207" i="1"/>
  <c r="X2229" i="1"/>
  <c r="X2280" i="1"/>
  <c r="X2302" i="1"/>
  <c r="X1694" i="1"/>
  <c r="X1739" i="1"/>
  <c r="X1777" i="1"/>
  <c r="X1868" i="1"/>
  <c r="X1905" i="1"/>
  <c r="X1914" i="1"/>
  <c r="X2111" i="1"/>
  <c r="X2133" i="1"/>
  <c r="X2142" i="1"/>
  <c r="X2204" i="1"/>
  <c r="X2246" i="1"/>
  <c r="X2249" i="1"/>
  <c r="X1596" i="1"/>
  <c r="X1697" i="1"/>
  <c r="X1863" i="1"/>
  <c r="X1953" i="1"/>
  <c r="X2039" i="1"/>
  <c r="X2053" i="1"/>
  <c r="X2198" i="1"/>
  <c r="X2221" i="1"/>
  <c r="X2255" i="1"/>
  <c r="X2269" i="1"/>
  <c r="X2287" i="1"/>
  <c r="X1652" i="1"/>
  <c r="X1715" i="1"/>
  <c r="X1736" i="1"/>
  <c r="X1866" i="1"/>
  <c r="X1947" i="1"/>
  <c r="X1950" i="1"/>
  <c r="X1990" i="1"/>
  <c r="X2030" i="1"/>
  <c r="X2042" i="1"/>
  <c r="X2074" i="1"/>
  <c r="X2140" i="1"/>
  <c r="X2252" i="1"/>
  <c r="X2378" i="1"/>
  <c r="X2381" i="1"/>
  <c r="X2391" i="1"/>
  <c r="X2449" i="1"/>
  <c r="X2458" i="1"/>
  <c r="X1643" i="1"/>
  <c r="X1655" i="1"/>
  <c r="X1718" i="1"/>
  <c r="X1770" i="1"/>
  <c r="X1819" i="1"/>
  <c r="X2016" i="1"/>
  <c r="X2071" i="1"/>
  <c r="X2124" i="1"/>
  <c r="X2127" i="1"/>
  <c r="X2179" i="1"/>
  <c r="X2196" i="1"/>
  <c r="X2208" i="1"/>
  <c r="X2214" i="1"/>
  <c r="X2324" i="1"/>
  <c r="X2397" i="1"/>
  <c r="X2408" i="1"/>
  <c r="X1740" i="1"/>
  <c r="X1810" i="1"/>
  <c r="X1890" i="1"/>
  <c r="X1906" i="1"/>
  <c r="X1933" i="1"/>
  <c r="X1969" i="1"/>
  <c r="X1985" i="1"/>
  <c r="X2002" i="1"/>
  <c r="X2005" i="1"/>
  <c r="X2034" i="1"/>
  <c r="X2037" i="1"/>
  <c r="X2106" i="1"/>
  <c r="X2134" i="1"/>
  <c r="X2176" i="1"/>
  <c r="X2230" i="1"/>
  <c r="X2247" i="1"/>
  <c r="X1695" i="1"/>
  <c r="X1698" i="1"/>
  <c r="X1704" i="1"/>
  <c r="X1778" i="1"/>
  <c r="X1869" i="1"/>
  <c r="X1988" i="1"/>
  <c r="X2122" i="1"/>
  <c r="X2199" i="1"/>
  <c r="X2239" i="1"/>
  <c r="X2250" i="1"/>
  <c r="X1626" i="1"/>
  <c r="X1804" i="1"/>
  <c r="X1983" i="1"/>
  <c r="X2031" i="1"/>
  <c r="X2062" i="1"/>
  <c r="X2096" i="1"/>
  <c r="X2212" i="1"/>
  <c r="X2228" i="1"/>
  <c r="X1672" i="1"/>
  <c r="X1693" i="1"/>
  <c r="X1776" i="1"/>
  <c r="X1842" i="1"/>
  <c r="X1845" i="1"/>
  <c r="X1867" i="1"/>
  <c r="X1942" i="1"/>
  <c r="X2023" i="1"/>
  <c r="X2054" i="1"/>
  <c r="X2093" i="1"/>
  <c r="X2138" i="1"/>
  <c r="X2171" i="1"/>
  <c r="X2174" i="1"/>
  <c r="X2203" i="1"/>
  <c r="X2206" i="1"/>
  <c r="X2245" i="1"/>
  <c r="X2263" i="1"/>
  <c r="X2350" i="1"/>
  <c r="X2375" i="1"/>
  <c r="X2379" i="1"/>
  <c r="X2502" i="1"/>
  <c r="X2505" i="1"/>
  <c r="X2459" i="1"/>
  <c r="X2489" i="1"/>
  <c r="X2300" i="1"/>
  <c r="X2399" i="1"/>
  <c r="X2500" i="1"/>
  <c r="X2303" i="1"/>
  <c r="X2321" i="1"/>
  <c r="X2395" i="1"/>
  <c r="X2465" i="1"/>
  <c r="X2497" i="1"/>
  <c r="X2358" i="1"/>
  <c r="X2361" i="1"/>
  <c r="X2414" i="1"/>
  <c r="X2421" i="1"/>
  <c r="X2295" i="1"/>
  <c r="X2309" i="1"/>
  <c r="X2336" i="1"/>
  <c r="X2452" i="1"/>
  <c r="X2301" i="1"/>
  <c r="X2327" i="1"/>
  <c r="X2412" i="1"/>
  <c r="X2428" i="1"/>
  <c r="X2473" i="1"/>
  <c r="X2322" i="1"/>
  <c r="X2353" i="1"/>
  <c r="X2356" i="1"/>
  <c r="X2396" i="1"/>
  <c r="X2422" i="1"/>
  <c r="X2485" i="1"/>
  <c r="X2313" i="1"/>
  <c r="X2362" i="1"/>
  <c r="X2410" i="1"/>
  <c r="X2310" i="1"/>
  <c r="X2325" i="1"/>
  <c r="X2387" i="1"/>
  <c r="X2464" i="1"/>
  <c r="X2320" i="1"/>
  <c r="X2413" i="1"/>
  <c r="X2426" i="1"/>
  <c r="X2429" i="1"/>
  <c r="X2496" i="1"/>
  <c r="X2288" i="1"/>
  <c r="X2354" i="1"/>
  <c r="X2360" i="1"/>
  <c r="X2384" i="1"/>
  <c r="X2402" i="1"/>
  <c r="X2420" i="1"/>
  <c r="X2423" i="1"/>
  <c r="X2437" i="1"/>
  <c r="X2411" i="1"/>
  <c r="X2504" i="1"/>
  <c r="X2394" i="1"/>
  <c r="X2363" i="1"/>
  <c r="X2474" i="1"/>
  <c r="X2498" i="1"/>
  <c r="X2341" i="1"/>
  <c r="X2446" i="1"/>
  <c r="X2448" i="1"/>
  <c r="X2506" i="1"/>
  <c r="X2440" i="1"/>
  <c r="X2223" i="1"/>
  <c r="X2494" i="1"/>
  <c r="X2323" i="1"/>
  <c r="X2334" i="1"/>
  <c r="X2443" i="1"/>
  <c r="X2453" i="1"/>
  <c r="X2338" i="1"/>
  <c r="X2436" i="1"/>
  <c r="X2398" i="1"/>
  <c r="X2469" i="1"/>
  <c r="X2435" i="1"/>
  <c r="X2189" i="1"/>
  <c r="X2490" i="1"/>
  <c r="X2503" i="1"/>
  <c r="X2328" i="1"/>
  <c r="X2439" i="1"/>
  <c r="X2425" i="1"/>
  <c r="X2316" i="1"/>
  <c r="X2385" i="1"/>
  <c r="X2373" i="1"/>
  <c r="X2445" i="1"/>
  <c r="X2427" i="1"/>
  <c r="X2164" i="1"/>
  <c r="X2430" i="1"/>
  <c r="X2372" i="1"/>
  <c r="X2393" i="1"/>
  <c r="X2415" i="1"/>
  <c r="X2374" i="1"/>
  <c r="X2455" i="1"/>
  <c r="X2349" i="1"/>
  <c r="X2306" i="1"/>
  <c r="X2493" i="1"/>
  <c r="X2392" i="1"/>
  <c r="X1910" i="1"/>
  <c r="X2057" i="1"/>
  <c r="X2259" i="1"/>
  <c r="X1955" i="1"/>
  <c r="X2294" i="1"/>
  <c r="X2072" i="1"/>
  <c r="X2492" i="1"/>
  <c r="X2112" i="1"/>
  <c r="X1788" i="1"/>
  <c r="X2482" i="1"/>
  <c r="X2237" i="1"/>
  <c r="X1847" i="1"/>
  <c r="X2227" i="1"/>
  <c r="X1796" i="1"/>
  <c r="X2145" i="1"/>
  <c r="X1603" i="1"/>
  <c r="X1889" i="1"/>
  <c r="X2283" i="1"/>
  <c r="X2022" i="1"/>
  <c r="X2129" i="1"/>
  <c r="X1724" i="1"/>
  <c r="X2264" i="1"/>
  <c r="X1932" i="1"/>
  <c r="X2116" i="1"/>
  <c r="X1920" i="1"/>
  <c r="X1459" i="1"/>
  <c r="X1615" i="1"/>
  <c r="X2068" i="1"/>
  <c r="X1871" i="1"/>
  <c r="X1753" i="1"/>
  <c r="X2161" i="1"/>
  <c r="X1919" i="1"/>
  <c r="X1686" i="1"/>
  <c r="X2172" i="1"/>
  <c r="X1922" i="1"/>
  <c r="X1621" i="1"/>
  <c r="X1557" i="1"/>
  <c r="X1405" i="1"/>
  <c r="X1567" i="1"/>
  <c r="X1956" i="1"/>
  <c r="X1831" i="1"/>
  <c r="X1588" i="1"/>
  <c r="X2060" i="1"/>
  <c r="X1891" i="1"/>
  <c r="X1623" i="1"/>
  <c r="X1677" i="1"/>
  <c r="X1373" i="1"/>
  <c r="X1044" i="1"/>
  <c r="X1099" i="1"/>
  <c r="X1226" i="1"/>
  <c r="X735" i="1"/>
  <c r="X1015" i="1"/>
  <c r="X1545" i="1"/>
  <c r="X1343" i="1"/>
  <c r="X1120" i="1"/>
  <c r="X1659" i="1"/>
  <c r="X1452" i="1"/>
  <c r="X1137" i="1"/>
  <c r="X1231" i="1"/>
  <c r="X1323" i="1"/>
  <c r="X696" i="1"/>
  <c r="X1097" i="1"/>
  <c r="X1104" i="1"/>
  <c r="X1283" i="1"/>
  <c r="X1658" i="1"/>
  <c r="X1523" i="1"/>
  <c r="X1341" i="1"/>
  <c r="X1334" i="1"/>
  <c r="X1203" i="1"/>
  <c r="X1055" i="1"/>
  <c r="X708" i="1"/>
  <c r="X699" i="1"/>
  <c r="X1372" i="1"/>
  <c r="X1139" i="1"/>
  <c r="X911" i="1"/>
  <c r="X2351" i="1"/>
  <c r="X2357" i="1"/>
  <c r="X2332" i="1"/>
  <c r="X2405" i="1"/>
  <c r="X2371" i="1"/>
  <c r="X2442" i="1"/>
  <c r="X2346" i="1"/>
  <c r="X2298" i="1"/>
  <c r="X2483" i="1"/>
  <c r="X2390" i="1"/>
  <c r="X2340" i="1"/>
  <c r="X2345" i="1"/>
  <c r="X2450" i="1"/>
  <c r="X2401" i="1"/>
  <c r="X2368" i="1"/>
  <c r="X2418" i="1"/>
  <c r="X2292" i="1"/>
  <c r="X2454" i="1"/>
  <c r="X2478" i="1"/>
  <c r="X2386" i="1"/>
  <c r="X2451" i="1"/>
  <c r="X2480" i="1"/>
  <c r="X2366" i="1"/>
  <c r="X2331" i="1"/>
  <c r="X2337" i="1"/>
  <c r="X2476" i="1"/>
  <c r="X2487" i="1"/>
  <c r="X2326" i="1"/>
  <c r="X2456" i="1"/>
  <c r="X2279" i="1"/>
  <c r="X2409" i="1"/>
  <c r="X2460" i="1"/>
  <c r="X2495" i="1"/>
  <c r="X2319" i="1"/>
  <c r="X2296" i="1"/>
  <c r="X2462" i="1"/>
  <c r="X2481" i="1"/>
  <c r="X2274" i="1"/>
  <c r="X2444" i="1"/>
  <c r="X2238" i="1"/>
  <c r="X2240" i="1"/>
  <c r="X1791" i="1"/>
  <c r="X2194" i="1"/>
  <c r="X1811" i="1"/>
  <c r="X2235" i="1"/>
  <c r="X1743" i="1"/>
  <c r="X2282" i="1"/>
  <c r="X1948" i="1"/>
  <c r="X1653" i="1"/>
  <c r="X2432" i="1"/>
  <c r="X2040" i="1"/>
  <c r="X1629" i="1"/>
  <c r="X2077" i="1"/>
  <c r="X2261" i="1"/>
  <c r="X1844" i="1"/>
  <c r="X2149" i="1"/>
  <c r="X1793" i="1"/>
  <c r="X2158" i="1"/>
  <c r="X1709" i="1"/>
  <c r="X2021" i="1"/>
  <c r="X2383" i="1"/>
  <c r="X2184" i="1"/>
  <c r="X1733" i="1"/>
  <c r="X2055" i="1"/>
  <c r="X1641" i="1"/>
  <c r="X1527" i="1"/>
  <c r="X1427" i="1"/>
  <c r="X1951" i="1"/>
  <c r="X1785" i="1"/>
  <c r="X1468" i="1"/>
  <c r="X2044" i="1"/>
  <c r="X1803" i="1"/>
  <c r="X1580" i="1"/>
  <c r="X2061" i="1"/>
  <c r="X1805" i="1"/>
  <c r="X1499" i="1"/>
  <c r="X1526" i="1"/>
  <c r="X1469" i="1"/>
  <c r="X2049" i="1"/>
  <c r="X1888" i="1"/>
  <c r="X1690" i="1"/>
  <c r="X2153" i="1"/>
  <c r="X1939" i="1"/>
  <c r="X1754" i="1"/>
  <c r="X1766" i="1"/>
  <c r="X1549" i="1"/>
  <c r="X1154" i="1"/>
  <c r="X1261" i="1"/>
  <c r="X776" i="1"/>
  <c r="X1096" i="1"/>
  <c r="X1173" i="1"/>
  <c r="X1669" i="1"/>
  <c r="X1455" i="1"/>
  <c r="X1276" i="1"/>
  <c r="X748" i="1"/>
  <c r="X1531" i="1"/>
  <c r="X1296" i="1"/>
  <c r="X1399" i="1"/>
  <c r="X1048" i="1"/>
  <c r="X1132" i="1"/>
  <c r="X1216" i="1"/>
  <c r="X1278" i="1"/>
  <c r="X957" i="1"/>
  <c r="X1177" i="1"/>
  <c r="X1597" i="1"/>
  <c r="X1443" i="1"/>
  <c r="X1027" i="1"/>
  <c r="X1270" i="1"/>
  <c r="X1153" i="1"/>
  <c r="X900" i="1"/>
  <c r="X909" i="1"/>
  <c r="X744" i="1"/>
  <c r="X1256" i="1"/>
  <c r="X1037" i="1"/>
  <c r="X796" i="1"/>
  <c r="X2441" i="1"/>
  <c r="X2434" i="1"/>
  <c r="X2355" i="1"/>
  <c r="X2403" i="1"/>
  <c r="X2168" i="1"/>
  <c r="X1644" i="1"/>
  <c r="X1907" i="1"/>
  <c r="X2268" i="1"/>
  <c r="X1771" i="1"/>
  <c r="X2205" i="1"/>
  <c r="X1838" i="1"/>
  <c r="X2477" i="1"/>
  <c r="X2182" i="1"/>
  <c r="X1692" i="1"/>
  <c r="X1975" i="1"/>
  <c r="X2169" i="1"/>
  <c r="X2290" i="1"/>
  <c r="X1837" i="1"/>
  <c r="X2165" i="1"/>
  <c r="X2307" i="1"/>
  <c r="X1865" i="1"/>
  <c r="X2254" i="1"/>
  <c r="X1840" i="1"/>
  <c r="X2059" i="1"/>
  <c r="X1632" i="1"/>
  <c r="X1434" i="1"/>
  <c r="X2048" i="1"/>
  <c r="X1823" i="1"/>
  <c r="X1486" i="1"/>
  <c r="X2009" i="1"/>
  <c r="X1726" i="1"/>
  <c r="X2155" i="1"/>
  <c r="X1873" i="1"/>
  <c r="X1503" i="1"/>
  <c r="X1507" i="1"/>
  <c r="X1429" i="1"/>
  <c r="X1937" i="1"/>
  <c r="X1734" i="1"/>
  <c r="X1413" i="1"/>
  <c r="X1923" i="1"/>
  <c r="X1646" i="1"/>
  <c r="X1670" i="1"/>
  <c r="X1319" i="1"/>
  <c r="X1263" i="1"/>
  <c r="X1328" i="1"/>
  <c r="X1009" i="1"/>
  <c r="X959" i="1"/>
  <c r="X1491" i="1"/>
  <c r="X1281" i="1"/>
  <c r="X1762" i="1"/>
  <c r="X1497" i="1"/>
  <c r="X1129" i="1"/>
  <c r="X1155" i="1"/>
  <c r="X1140" i="1"/>
  <c r="X1206" i="1"/>
  <c r="X1175" i="1"/>
  <c r="X1280" i="1"/>
  <c r="X1624" i="1"/>
  <c r="X1479" i="1"/>
  <c r="X1375" i="1"/>
  <c r="X1240" i="1"/>
  <c r="X1032" i="1"/>
  <c r="X989" i="1"/>
  <c r="X789" i="1"/>
  <c r="X1229" i="1"/>
  <c r="X922" i="1"/>
  <c r="X1336" i="1"/>
  <c r="X1163" i="1"/>
  <c r="X971" i="1"/>
  <c r="X928" i="1"/>
  <c r="X1300" i="1"/>
  <c r="X1075" i="1"/>
  <c r="X791" i="1"/>
  <c r="X739" i="1"/>
  <c r="X1282" i="1"/>
  <c r="X1089" i="1"/>
  <c r="X822" i="1"/>
  <c r="X798" i="1"/>
  <c r="X556" i="1"/>
  <c r="X584" i="1"/>
  <c r="X592" i="1"/>
  <c r="X834" i="1"/>
  <c r="X600" i="1"/>
  <c r="X969" i="1"/>
  <c r="X861" i="1"/>
  <c r="X703" i="1"/>
  <c r="X656" i="1"/>
  <c r="X980" i="1"/>
  <c r="X689" i="1"/>
  <c r="X608" i="1"/>
  <c r="X469" i="1"/>
  <c r="X473" i="1"/>
  <c r="X472" i="1"/>
  <c r="X887" i="1"/>
  <c r="X610" i="1"/>
  <c r="X586" i="1"/>
  <c r="X432" i="1"/>
  <c r="X247" i="1"/>
  <c r="X271" i="1"/>
  <c r="X229" i="1"/>
  <c r="X182" i="1"/>
  <c r="X144" i="1"/>
  <c r="X445" i="1"/>
  <c r="X208" i="1"/>
  <c r="X2318" i="1"/>
  <c r="X2419" i="1"/>
  <c r="X2352" i="1"/>
  <c r="X2400" i="1"/>
  <c r="X2147" i="1"/>
  <c r="X2276" i="1"/>
  <c r="X1901" i="1"/>
  <c r="X2256" i="1"/>
  <c r="X1732" i="1"/>
  <c r="X2202" i="1"/>
  <c r="X1816" i="1"/>
  <c r="X2472" i="1"/>
  <c r="X2137" i="1"/>
  <c r="X1593" i="1"/>
  <c r="X1928" i="1"/>
  <c r="X2151" i="1"/>
  <c r="X2267" i="1"/>
  <c r="X1821" i="1"/>
  <c r="X2154" i="1"/>
  <c r="X2297" i="1"/>
  <c r="X1772" i="1"/>
  <c r="X2251" i="1"/>
  <c r="X1786" i="1"/>
  <c r="X2051" i="1"/>
  <c r="X1586" i="1"/>
  <c r="X1421" i="1"/>
  <c r="X2038" i="1"/>
  <c r="X1812" i="1"/>
  <c r="X1433" i="1"/>
  <c r="X1996" i="1"/>
  <c r="X1691" i="1"/>
  <c r="X2121" i="1"/>
  <c r="X1864" i="1"/>
  <c r="X1490" i="1"/>
  <c r="X1494" i="1"/>
  <c r="X1573" i="1"/>
  <c r="X1924" i="1"/>
  <c r="X1727" i="1"/>
  <c r="X2136" i="1"/>
  <c r="X1917" i="1"/>
  <c r="X1636" i="1"/>
  <c r="X2335" i="1"/>
  <c r="X2377" i="1"/>
  <c r="X2488" i="1"/>
  <c r="X2348" i="1"/>
  <c r="X2144" i="1"/>
  <c r="X2257" i="1"/>
  <c r="X1836" i="1"/>
  <c r="X2242" i="1"/>
  <c r="X1728" i="1"/>
  <c r="X2159" i="1"/>
  <c r="X1746" i="1"/>
  <c r="X2470" i="1"/>
  <c r="X2052" i="1"/>
  <c r="X1584" i="1"/>
  <c r="X1915" i="1"/>
  <c r="X2130" i="1"/>
  <c r="X2224" i="1"/>
  <c r="X1799" i="1"/>
  <c r="X2118" i="1"/>
  <c r="X2258" i="1"/>
  <c r="X1720" i="1"/>
  <c r="X2243" i="1"/>
  <c r="X1750" i="1"/>
  <c r="X2015" i="1"/>
  <c r="X1487" i="1"/>
  <c r="X1552" i="1"/>
  <c r="X2025" i="1"/>
  <c r="X1798" i="1"/>
  <c r="X1393" i="1"/>
  <c r="X1978" i="1"/>
  <c r="X1651" i="1"/>
  <c r="X2101" i="1"/>
  <c r="X1850" i="1"/>
  <c r="X1477" i="1"/>
  <c r="X1451" i="1"/>
  <c r="X1532" i="1"/>
  <c r="X1912" i="1"/>
  <c r="X1722" i="1"/>
  <c r="X2119" i="1"/>
  <c r="X1911" i="1"/>
  <c r="X1581" i="1"/>
  <c r="X1570" i="1"/>
  <c r="X2333" i="1"/>
  <c r="X2365" i="1"/>
  <c r="X2438" i="1"/>
  <c r="X2314" i="1"/>
  <c r="X2100" i="1"/>
  <c r="X2253" i="1"/>
  <c r="X1829" i="1"/>
  <c r="X2233" i="1"/>
  <c r="X1707" i="1"/>
  <c r="X2131" i="1"/>
  <c r="X1731" i="1"/>
  <c r="X2467" i="1"/>
  <c r="X1971" i="1"/>
  <c r="X2284" i="1"/>
  <c r="X1835" i="1"/>
  <c r="X2067" i="1"/>
  <c r="X2216" i="1"/>
  <c r="X1764" i="1"/>
  <c r="X2089" i="1"/>
  <c r="X2193" i="1"/>
  <c r="X1627" i="1"/>
  <c r="X2210" i="1"/>
  <c r="X1630" i="1"/>
  <c r="X1981" i="1"/>
  <c r="X1471" i="1"/>
  <c r="X1534" i="1"/>
  <c r="X2010" i="1"/>
  <c r="X1780" i="1"/>
  <c r="X1361" i="1"/>
  <c r="X1925" i="1"/>
  <c r="X1618" i="1"/>
  <c r="X2085" i="1"/>
  <c r="X1794" i="1"/>
  <c r="X1418" i="1"/>
  <c r="X1441" i="1"/>
  <c r="X1509" i="1"/>
  <c r="X1898" i="1"/>
  <c r="X1667" i="1"/>
  <c r="X2117" i="1"/>
  <c r="X1904" i="1"/>
  <c r="X1539" i="1"/>
  <c r="X1568" i="1"/>
  <c r="X1136" i="1"/>
  <c r="X2457" i="1"/>
  <c r="X2407" i="1"/>
  <c r="X2370" i="1"/>
  <c r="X2148" i="1"/>
  <c r="X1952" i="1"/>
  <c r="X2231" i="1"/>
  <c r="X1813" i="1"/>
  <c r="X2209" i="1"/>
  <c r="X1701" i="1"/>
  <c r="X2099" i="1"/>
  <c r="X1725" i="1"/>
  <c r="X2461" i="1"/>
  <c r="X1966" i="1"/>
  <c r="X2277" i="1"/>
  <c r="X1783" i="1"/>
  <c r="X1974" i="1"/>
  <c r="X2178" i="1"/>
  <c r="X1751" i="1"/>
  <c r="X2080" i="1"/>
  <c r="X2104" i="1"/>
  <c r="X2312" i="1"/>
  <c r="X2190" i="1"/>
  <c r="X1602" i="1"/>
  <c r="X1962" i="1"/>
  <c r="X1456" i="1"/>
  <c r="X1483" i="1"/>
  <c r="X1972" i="1"/>
  <c r="X1775" i="1"/>
  <c r="X2186" i="1"/>
  <c r="X1899" i="1"/>
  <c r="X1611" i="1"/>
  <c r="X2082" i="1"/>
  <c r="X1761" i="1"/>
  <c r="X1574" i="1"/>
  <c r="X1642" i="1"/>
  <c r="X1485" i="1"/>
  <c r="X1892" i="1"/>
  <c r="X1650" i="1"/>
  <c r="X2113" i="1"/>
  <c r="X1880" i="1"/>
  <c r="X2380" i="1"/>
  <c r="X2404" i="1"/>
  <c r="X2343" i="1"/>
  <c r="X1916" i="1"/>
  <c r="X1875" i="1"/>
  <c r="X2219" i="1"/>
  <c r="X1807" i="1"/>
  <c r="X2192" i="1"/>
  <c r="X2291" i="1"/>
  <c r="X2046" i="1"/>
  <c r="X1716" i="1"/>
  <c r="X2388" i="1"/>
  <c r="X1964" i="1"/>
  <c r="X2271" i="1"/>
  <c r="X1664" i="1"/>
  <c r="X1944" i="1"/>
  <c r="X2102" i="1"/>
  <c r="X1745" i="1"/>
  <c r="X2073" i="1"/>
  <c r="X2083" i="1"/>
  <c r="X2486" i="1"/>
  <c r="X2160" i="1"/>
  <c r="X2170" i="1"/>
  <c r="X1958" i="1"/>
  <c r="X1422" i="1"/>
  <c r="X1447" i="1"/>
  <c r="X1936" i="1"/>
  <c r="X1765" i="1"/>
  <c r="X2163" i="1"/>
  <c r="X1893" i="1"/>
  <c r="X1607" i="1"/>
  <c r="X2043" i="1"/>
  <c r="X1685" i="1"/>
  <c r="X1560" i="1"/>
  <c r="X1591" i="1"/>
  <c r="X1481" i="1"/>
  <c r="X1874" i="1"/>
  <c r="X1647" i="1"/>
  <c r="X2105" i="1"/>
  <c r="X1877" i="1"/>
  <c r="X1465" i="1"/>
  <c r="X1488" i="1"/>
  <c r="X1122" i="1"/>
  <c r="X1111" i="1"/>
  <c r="X1198" i="1"/>
  <c r="X1321" i="1"/>
  <c r="X1660" i="1"/>
  <c r="X1417" i="1"/>
  <c r="X1168" i="1"/>
  <c r="X1633" i="1"/>
  <c r="X1327" i="1"/>
  <c r="X1383" i="1"/>
  <c r="X1402" i="1"/>
  <c r="X751" i="1"/>
  <c r="X978" i="1"/>
  <c r="X1004" i="1"/>
  <c r="X1158" i="1"/>
  <c r="X1543" i="1"/>
  <c r="X1379" i="1"/>
  <c r="X1307" i="1"/>
  <c r="X1178" i="1"/>
  <c r="X894" i="1"/>
  <c r="X790" i="1"/>
  <c r="X552" i="1"/>
  <c r="X1091" i="1"/>
  <c r="X820" i="1"/>
  <c r="X1248" i="1"/>
  <c r="X1117" i="1"/>
  <c r="X830" i="1"/>
  <c r="X761" i="1"/>
  <c r="X1215" i="1"/>
  <c r="X853" i="1"/>
  <c r="X454" i="1"/>
  <c r="X829" i="1"/>
  <c r="X1209" i="1"/>
  <c r="X1003" i="1"/>
  <c r="X986" i="1"/>
  <c r="X690" i="1"/>
  <c r="X684" i="1"/>
  <c r="X343" i="1"/>
  <c r="X257" i="1"/>
  <c r="X777" i="1"/>
  <c r="X563" i="1"/>
  <c r="X895" i="1"/>
  <c r="X782" i="1"/>
  <c r="X638" i="1"/>
  <c r="X614" i="1"/>
  <c r="X824" i="1"/>
  <c r="X611" i="1"/>
  <c r="X565" i="1"/>
  <c r="X664" i="1"/>
  <c r="X661" i="1"/>
  <c r="X104" i="1"/>
  <c r="X808" i="1"/>
  <c r="X495" i="1"/>
  <c r="X520" i="1"/>
  <c r="X370" i="1"/>
  <c r="X134" i="1"/>
  <c r="X416" i="1"/>
  <c r="X87" i="1"/>
  <c r="X367" i="1"/>
  <c r="X164" i="1"/>
  <c r="X579" i="1"/>
  <c r="X354" i="1"/>
  <c r="X73" i="1"/>
  <c r="X404" i="1"/>
  <c r="X275" i="1"/>
  <c r="X167" i="1"/>
  <c r="X581" i="1"/>
  <c r="X312" i="1"/>
  <c r="X115" i="1"/>
  <c r="X259" i="1"/>
  <c r="X171" i="1"/>
  <c r="X92" i="1"/>
  <c r="X64" i="1"/>
  <c r="X350" i="1"/>
  <c r="X10" i="1"/>
  <c r="X449" i="1"/>
  <c r="X13" i="1"/>
  <c r="X2305" i="1"/>
  <c r="X2344" i="1"/>
  <c r="X2417" i="1"/>
  <c r="X1795" i="1"/>
  <c r="X1862" i="1"/>
  <c r="X2217" i="1"/>
  <c r="X1737" i="1"/>
  <c r="X2188" i="1"/>
  <c r="X2468" i="1"/>
  <c r="X2019" i="1"/>
  <c r="X1711" i="1"/>
  <c r="X2364" i="1"/>
  <c r="X1921" i="1"/>
  <c r="X2187" i="1"/>
  <c r="X1662" i="1"/>
  <c r="X1883" i="1"/>
  <c r="X2058" i="1"/>
  <c r="X1682" i="1"/>
  <c r="X1977" i="1"/>
  <c r="X2079" i="1"/>
  <c r="X2463" i="1"/>
  <c r="X2024" i="1"/>
  <c r="X2157" i="1"/>
  <c r="X1849" i="1"/>
  <c r="X1416" i="1"/>
  <c r="X1431" i="1"/>
  <c r="X1926" i="1"/>
  <c r="X1759" i="1"/>
  <c r="X2156" i="1"/>
  <c r="X1882" i="1"/>
  <c r="X1585" i="1"/>
  <c r="X2014" i="1"/>
  <c r="X1645" i="1"/>
  <c r="X1496" i="1"/>
  <c r="X1559" i="1"/>
  <c r="X1460" i="1"/>
  <c r="X1872" i="1"/>
  <c r="X1613" i="1"/>
  <c r="X2026" i="1"/>
  <c r="X1851" i="1"/>
  <c r="X1412" i="1"/>
  <c r="X1482" i="1"/>
  <c r="X1077" i="1"/>
  <c r="X1093" i="1"/>
  <c r="X1183" i="1"/>
  <c r="X1180" i="1"/>
  <c r="X1639" i="1"/>
  <c r="X1403" i="1"/>
  <c r="X1118" i="1"/>
  <c r="X1622" i="1"/>
  <c r="X1309" i="1"/>
  <c r="X1381" i="1"/>
  <c r="X1362" i="1"/>
  <c r="X1348" i="1"/>
  <c r="X1364" i="1"/>
  <c r="X1001" i="1"/>
  <c r="X1116" i="1"/>
  <c r="X1540" i="1"/>
  <c r="X1317" i="1"/>
  <c r="X1295" i="1"/>
  <c r="X1160" i="1"/>
  <c r="X875" i="1"/>
  <c r="X762" i="1"/>
  <c r="X1356" i="1"/>
  <c r="X1084" i="1"/>
  <c r="X815" i="1"/>
  <c r="X1245" i="1"/>
  <c r="X1114" i="1"/>
  <c r="X764" i="1"/>
  <c r="X746" i="1"/>
  <c r="X1171" i="1"/>
  <c r="X806" i="1"/>
  <c r="X266" i="1"/>
  <c r="X803" i="1"/>
  <c r="X1174" i="1"/>
  <c r="X979" i="1"/>
  <c r="X984" i="1"/>
  <c r="X659" i="1"/>
  <c r="X673" i="1"/>
  <c r="X325" i="1"/>
  <c r="X947" i="1"/>
  <c r="X770" i="1"/>
  <c r="X527" i="1"/>
  <c r="X883" i="1"/>
  <c r="X772" i="1"/>
  <c r="X603" i="1"/>
  <c r="X596" i="1"/>
  <c r="X818" i="1"/>
  <c r="X529" i="1"/>
  <c r="X548" i="1"/>
  <c r="X643" i="1"/>
  <c r="X637" i="1"/>
  <c r="X161" i="1"/>
  <c r="X778" i="1"/>
  <c r="X434" i="1"/>
  <c r="X514" i="1"/>
  <c r="X328" i="1"/>
  <c r="X132" i="1"/>
  <c r="X357" i="1"/>
  <c r="X258" i="1"/>
  <c r="X338" i="1"/>
  <c r="X8" i="1"/>
  <c r="X554" i="1"/>
  <c r="X349" i="1"/>
  <c r="X65" i="1"/>
  <c r="X2507" i="1"/>
  <c r="X2339" i="1"/>
  <c r="X2369" i="1"/>
  <c r="X1792" i="1"/>
  <c r="X1859" i="1"/>
  <c r="X2167" i="1"/>
  <c r="X1723" i="1"/>
  <c r="X2081" i="1"/>
  <c r="X2416" i="1"/>
  <c r="X2011" i="1"/>
  <c r="X2285" i="1"/>
  <c r="X2347" i="1"/>
  <c r="X1900" i="1"/>
  <c r="X2185" i="1"/>
  <c r="X1600" i="1"/>
  <c r="X1834" i="1"/>
  <c r="X2013" i="1"/>
  <c r="X1671" i="1"/>
  <c r="X1960" i="1"/>
  <c r="X2041" i="1"/>
  <c r="X2376" i="1"/>
  <c r="X1998" i="1"/>
  <c r="X2139" i="1"/>
  <c r="X1828" i="1"/>
  <c r="X1599" i="1"/>
  <c r="X1411" i="1"/>
  <c r="X1903" i="1"/>
  <c r="X1755" i="1"/>
  <c r="X2141" i="1"/>
  <c r="X1879" i="1"/>
  <c r="X1578" i="1"/>
  <c r="X2006" i="1"/>
  <c r="X1628" i="1"/>
  <c r="X1489" i="1"/>
  <c r="X1525" i="1"/>
  <c r="X2045" i="1"/>
  <c r="X1855" i="1"/>
  <c r="X1609" i="1"/>
  <c r="X2007" i="1"/>
  <c r="X1826" i="1"/>
  <c r="X2317" i="1"/>
  <c r="X2484" i="1"/>
  <c r="X2433" i="1"/>
  <c r="X1663" i="1"/>
  <c r="X1808" i="1"/>
  <c r="X2150" i="1"/>
  <c r="X1702" i="1"/>
  <c r="X1909" i="1"/>
  <c r="X2389" i="1"/>
  <c r="X1991" i="1"/>
  <c r="X2275" i="1"/>
  <c r="X2281" i="1"/>
  <c r="X1841" i="1"/>
  <c r="X2166" i="1"/>
  <c r="X2265" i="1"/>
  <c r="X1822" i="1"/>
  <c r="X1980" i="1"/>
  <c r="X2236" i="1"/>
  <c r="X1769" i="1"/>
  <c r="X2027" i="1"/>
  <c r="X2367" i="1"/>
  <c r="X1943" i="1"/>
  <c r="X2098" i="1"/>
  <c r="X1825" i="1"/>
  <c r="X1563" i="1"/>
  <c r="X1408" i="1"/>
  <c r="X1894" i="1"/>
  <c r="X1748" i="1"/>
  <c r="X2110" i="1"/>
  <c r="X1827" i="1"/>
  <c r="X1572" i="1"/>
  <c r="X1965" i="1"/>
  <c r="X1598" i="1"/>
  <c r="X1392" i="1"/>
  <c r="X1514" i="1"/>
  <c r="X2020" i="1"/>
  <c r="X1852" i="1"/>
  <c r="X1579" i="1"/>
  <c r="X1979" i="1"/>
  <c r="X1824" i="1"/>
  <c r="X1757" i="1"/>
  <c r="X1440" i="1"/>
  <c r="X2479" i="1"/>
  <c r="X2466" i="1"/>
  <c r="X2424" i="1"/>
  <c r="X2266" i="1"/>
  <c r="X1696" i="1"/>
  <c r="X1976" i="1"/>
  <c r="X1678" i="1"/>
  <c r="X1856" i="1"/>
  <c r="X2329" i="1"/>
  <c r="X1931" i="1"/>
  <c r="X2501" i="1"/>
  <c r="X2244" i="1"/>
  <c r="X1787" i="1"/>
  <c r="X2152" i="1"/>
  <c r="X2241" i="1"/>
  <c r="X1789" i="1"/>
  <c r="X1968" i="1"/>
  <c r="X2234" i="1"/>
  <c r="X1742" i="1"/>
  <c r="X1995" i="1"/>
  <c r="X2315" i="1"/>
  <c r="X1940" i="1"/>
  <c r="X2086" i="1"/>
  <c r="X1809" i="1"/>
  <c r="X1513" i="1"/>
  <c r="X1406" i="1"/>
  <c r="X1876" i="1"/>
  <c r="X1717" i="1"/>
  <c r="X2065" i="1"/>
  <c r="X1797" i="1"/>
  <c r="X1473" i="1"/>
  <c r="X1945" i="1"/>
  <c r="X1575" i="1"/>
  <c r="X1617" i="1"/>
  <c r="X1466" i="1"/>
  <c r="X2008" i="1"/>
  <c r="X1839" i="1"/>
  <c r="X1576" i="1"/>
  <c r="X1949" i="1"/>
  <c r="X1721" i="1"/>
  <c r="X2447" i="1"/>
  <c r="X2382" i="1"/>
  <c r="X2475" i="1"/>
  <c r="X2260" i="1"/>
  <c r="X1679" i="1"/>
  <c r="X1970" i="1"/>
  <c r="X2278" i="1"/>
  <c r="X1817" i="1"/>
  <c r="X2293" i="1"/>
  <c r="X1878" i="1"/>
  <c r="X2406" i="1"/>
  <c r="X2222" i="1"/>
  <c r="X1781" i="1"/>
  <c r="X2084" i="1"/>
  <c r="X2201" i="1"/>
  <c r="X1758" i="1"/>
  <c r="X1886" i="1"/>
  <c r="X2232" i="1"/>
  <c r="X1712" i="1"/>
  <c r="X1959" i="1"/>
  <c r="X2299" i="1"/>
  <c r="X1854" i="1"/>
  <c r="X2078" i="1"/>
  <c r="X1756" i="1"/>
  <c r="X1495" i="1"/>
  <c r="X2115" i="1"/>
  <c r="X1861" i="1"/>
  <c r="X1681" i="1"/>
  <c r="X2047" i="1"/>
  <c r="X1782" i="1"/>
  <c r="X1467" i="1"/>
  <c r="X1913" i="1"/>
  <c r="X1571" i="1"/>
  <c r="X1547" i="1"/>
  <c r="X1461" i="1"/>
  <c r="X1997" i="1"/>
  <c r="X1763" i="1"/>
  <c r="X1561" i="1"/>
  <c r="X1946" i="1"/>
  <c r="X1684" i="1"/>
  <c r="X1710" i="1"/>
  <c r="X2431" i="1"/>
  <c r="X2304" i="1"/>
  <c r="X2471" i="1"/>
  <c r="X2225" i="1"/>
  <c r="X1648" i="1"/>
  <c r="X1961" i="1"/>
  <c r="X2272" i="1"/>
  <c r="X1784" i="1"/>
  <c r="X2262" i="1"/>
  <c r="X1848" i="1"/>
  <c r="X2491" i="1"/>
  <c r="X2211" i="1"/>
  <c r="X1713" i="1"/>
  <c r="X2056" i="1"/>
  <c r="X2191" i="1"/>
  <c r="X1661" i="1"/>
  <c r="X1860" i="1"/>
  <c r="X2218" i="1"/>
  <c r="X1680" i="1"/>
  <c r="X1895" i="1"/>
  <c r="X2273" i="1"/>
  <c r="X1846" i="1"/>
  <c r="X2066" i="1"/>
  <c r="X1635" i="1"/>
  <c r="X1474" i="1"/>
  <c r="X2088" i="1"/>
  <c r="X1853" i="1"/>
  <c r="X1551" i="1"/>
  <c r="X2035" i="1"/>
  <c r="X1735" i="1"/>
  <c r="X1414" i="1"/>
  <c r="X1881" i="1"/>
  <c r="X1537" i="1"/>
  <c r="X1522" i="1"/>
  <c r="X1435" i="1"/>
  <c r="X1993" i="1"/>
  <c r="X1738" i="1"/>
  <c r="X1448" i="1"/>
  <c r="X1927" i="1"/>
  <c r="X1649" i="1"/>
  <c r="X1700" i="1"/>
  <c r="X1335" i="1"/>
  <c r="X1325" i="1"/>
  <c r="X339" i="1"/>
  <c r="X1026" i="1"/>
  <c r="X1054" i="1"/>
  <c r="X1519" i="1"/>
  <c r="X1285" i="1"/>
  <c r="X1767" i="1"/>
  <c r="X1515" i="1"/>
  <c r="X1192" i="1"/>
  <c r="X1194" i="1"/>
  <c r="X1186" i="1"/>
  <c r="X1213" i="1"/>
  <c r="X1181" i="1"/>
  <c r="X1304" i="1"/>
  <c r="X1638" i="1"/>
  <c r="X1493" i="1"/>
  <c r="X1013" i="1"/>
  <c r="X1243" i="1"/>
  <c r="X1058" i="1"/>
  <c r="X128" i="1"/>
  <c r="X833" i="1"/>
  <c r="X1242" i="1"/>
  <c r="X937" i="1"/>
  <c r="X1344" i="1"/>
  <c r="X1184" i="1"/>
  <c r="X998" i="1"/>
  <c r="X931" i="1"/>
  <c r="X1347" i="1"/>
  <c r="X1090" i="1"/>
  <c r="X913" i="1"/>
  <c r="X749" i="1"/>
  <c r="X1302" i="1"/>
  <c r="X1092" i="1"/>
  <c r="X862" i="1"/>
  <c r="X856" i="1"/>
  <c r="X561" i="1"/>
  <c r="X598" i="1"/>
  <c r="X597" i="1"/>
  <c r="X850" i="1"/>
  <c r="X658" i="1"/>
  <c r="X993" i="1"/>
  <c r="X865" i="1"/>
  <c r="X707" i="1"/>
  <c r="X196" i="1"/>
  <c r="X990" i="1"/>
  <c r="X705" i="1"/>
  <c r="X662" i="1"/>
  <c r="X480" i="1"/>
  <c r="X499" i="1"/>
  <c r="X511" i="1"/>
  <c r="X893" i="1"/>
  <c r="X652" i="1"/>
  <c r="X109" i="1"/>
  <c r="X443" i="1"/>
  <c r="X46" i="1"/>
  <c r="X278" i="1"/>
  <c r="X95" i="1"/>
  <c r="X184" i="1"/>
  <c r="X146" i="1"/>
  <c r="X447" i="1"/>
  <c r="X260" i="1"/>
  <c r="X185" i="1"/>
  <c r="X366" i="1"/>
  <c r="X86" i="1"/>
  <c r="X351" i="1"/>
  <c r="X235" i="1"/>
  <c r="X497" i="1"/>
  <c r="X361" i="1"/>
  <c r="X106" i="1"/>
  <c r="X392" i="1"/>
  <c r="X148" i="1"/>
  <c r="X452" i="1"/>
  <c r="X288" i="1"/>
  <c r="X230" i="1"/>
  <c r="X276" i="1"/>
  <c r="X29" i="1"/>
  <c r="X1478" i="1"/>
  <c r="X988" i="1"/>
  <c r="X1291" i="1"/>
  <c r="X1156" i="1"/>
  <c r="X1475" i="1"/>
  <c r="X1086" i="1"/>
  <c r="X1446" i="1"/>
  <c r="X1315" i="1"/>
  <c r="X1098" i="1"/>
  <c r="X1308" i="1"/>
  <c r="X1271" i="1"/>
  <c r="X1516" i="1"/>
  <c r="X1363" i="1"/>
  <c r="X1115" i="1"/>
  <c r="X926" i="1"/>
  <c r="X1298" i="1"/>
  <c r="X896" i="1"/>
  <c r="X1218" i="1"/>
  <c r="X868" i="1"/>
  <c r="X1369" i="1"/>
  <c r="X1014" i="1"/>
  <c r="X873" i="1"/>
  <c r="X1250" i="1"/>
  <c r="X918" i="1"/>
  <c r="X731" i="1"/>
  <c r="X645" i="1"/>
  <c r="X531" i="1"/>
  <c r="X698" i="1"/>
  <c r="X956" i="1"/>
  <c r="X754" i="1"/>
  <c r="X632" i="1"/>
  <c r="X756" i="1"/>
  <c r="X599" i="1"/>
  <c r="X629" i="1"/>
  <c r="X333" i="1"/>
  <c r="X720" i="1"/>
  <c r="X545" i="1"/>
  <c r="X299" i="1"/>
  <c r="X431" i="1"/>
  <c r="X147" i="1"/>
  <c r="X140" i="1"/>
  <c r="X488" i="1"/>
  <c r="X178" i="1"/>
  <c r="X402" i="1"/>
  <c r="X139" i="1"/>
  <c r="X364" i="1"/>
  <c r="X188" i="1"/>
  <c r="X329" i="1"/>
  <c r="X67" i="1"/>
  <c r="X110" i="1"/>
  <c r="X403" i="1"/>
  <c r="X122" i="1"/>
  <c r="X368" i="1"/>
  <c r="X9" i="1"/>
  <c r="X340" i="1"/>
  <c r="X68" i="1"/>
  <c r="X1760" i="1"/>
  <c r="X1395" i="1"/>
  <c r="X1288" i="1"/>
  <c r="X1151" i="1"/>
  <c r="X1442" i="1"/>
  <c r="X1046" i="1"/>
  <c r="X1423" i="1"/>
  <c r="X1290" i="1"/>
  <c r="X1088" i="1"/>
  <c r="X1272" i="1"/>
  <c r="X1267" i="1"/>
  <c r="X1501" i="1"/>
  <c r="X1357" i="1"/>
  <c r="X1109" i="1"/>
  <c r="X899" i="1"/>
  <c r="X1273" i="1"/>
  <c r="X860" i="1"/>
  <c r="X1208" i="1"/>
  <c r="X857" i="1"/>
  <c r="X1353" i="1"/>
  <c r="X938" i="1"/>
  <c r="X811" i="1"/>
  <c r="X1225" i="1"/>
  <c r="X904" i="1"/>
  <c r="X712" i="1"/>
  <c r="X636" i="1"/>
  <c r="X503" i="1"/>
  <c r="X695" i="1"/>
  <c r="X927" i="1"/>
  <c r="X747" i="1"/>
  <c r="X627" i="1"/>
  <c r="X725" i="1"/>
  <c r="X580" i="1"/>
  <c r="X616" i="1"/>
  <c r="X203" i="1"/>
  <c r="X713" i="1"/>
  <c r="X538" i="1"/>
  <c r="X287" i="1"/>
  <c r="X428" i="1"/>
  <c r="X145" i="1"/>
  <c r="X251" i="1"/>
  <c r="X461" i="1"/>
  <c r="X222" i="1"/>
  <c r="X399" i="1"/>
  <c r="X90" i="1"/>
  <c r="X337" i="1"/>
  <c r="X78" i="1"/>
  <c r="X327" i="1"/>
  <c r="X174" i="1"/>
  <c r="X107" i="1"/>
  <c r="X379" i="1"/>
  <c r="X75" i="1"/>
  <c r="X365" i="1"/>
  <c r="X82" i="1"/>
  <c r="X330" i="1"/>
  <c r="X254" i="1"/>
  <c r="X1749" i="1"/>
  <c r="X1376" i="1"/>
  <c r="X1205" i="1"/>
  <c r="X1105" i="1"/>
  <c r="X1420" i="1"/>
  <c r="X1043" i="1"/>
  <c r="X1349" i="1"/>
  <c r="X1204" i="1"/>
  <c r="X1056" i="1"/>
  <c r="X1224" i="1"/>
  <c r="X1200" i="1"/>
  <c r="X1498" i="1"/>
  <c r="X1310" i="1"/>
  <c r="X1085" i="1"/>
  <c r="X802" i="1"/>
  <c r="X1269" i="1"/>
  <c r="X858" i="1"/>
  <c r="X1188" i="1"/>
  <c r="X839" i="1"/>
  <c r="X1350" i="1"/>
  <c r="X859" i="1"/>
  <c r="X774" i="1"/>
  <c r="X1606" i="1"/>
  <c r="X1244" i="1"/>
  <c r="X1148" i="1"/>
  <c r="X674" i="1"/>
  <c r="X1387" i="1"/>
  <c r="X1719" i="1"/>
  <c r="X1265" i="1"/>
  <c r="X1076" i="1"/>
  <c r="X1330" i="1"/>
  <c r="X1146" i="1"/>
  <c r="X1112" i="1"/>
  <c r="X1424" i="1"/>
  <c r="X1293" i="1"/>
  <c r="X1020" i="1"/>
  <c r="X702" i="1"/>
  <c r="X1193" i="1"/>
  <c r="X733" i="1"/>
  <c r="X1142" i="1"/>
  <c r="X750" i="1"/>
  <c r="X1275" i="1"/>
  <c r="X785" i="1"/>
  <c r="X701" i="1"/>
  <c r="X1165" i="1"/>
  <c r="X1558" i="1"/>
  <c r="X1220" i="1"/>
  <c r="X1133" i="1"/>
  <c r="X1708" i="1"/>
  <c r="X1305" i="1"/>
  <c r="X1714" i="1"/>
  <c r="X1235" i="1"/>
  <c r="X1067" i="1"/>
  <c r="X1311" i="1"/>
  <c r="X1078" i="1"/>
  <c r="X1081" i="1"/>
  <c r="X1419" i="1"/>
  <c r="X1279" i="1"/>
  <c r="X992" i="1"/>
  <c r="X940" i="1"/>
  <c r="X1167" i="1"/>
  <c r="X625" i="1"/>
  <c r="X1138" i="1"/>
  <c r="X628" i="1"/>
  <c r="X1268" i="1"/>
  <c r="X766" i="1"/>
  <c r="X950" i="1"/>
  <c r="X1453" i="1"/>
  <c r="X1187" i="1"/>
  <c r="X1073" i="1"/>
  <c r="X1703" i="1"/>
  <c r="X1299" i="1"/>
  <c r="X1665" i="1"/>
  <c r="X1207" i="1"/>
  <c r="X1039" i="1"/>
  <c r="X1301" i="1"/>
  <c r="X1041" i="1"/>
  <c r="X1022" i="1"/>
  <c r="X1415" i="1"/>
  <c r="X1259" i="1"/>
  <c r="X943" i="1"/>
  <c r="X851" i="1"/>
  <c r="X1147" i="1"/>
  <c r="X615" i="1"/>
  <c r="X1128" i="1"/>
  <c r="X555" i="1"/>
  <c r="X1241" i="1"/>
  <c r="X743" i="1"/>
  <c r="X892" i="1"/>
  <c r="X1157" i="1"/>
  <c r="X726" i="1"/>
  <c r="X576" i="1"/>
  <c r="X468" i="1"/>
  <c r="X890" i="1"/>
  <c r="X572" i="1"/>
  <c r="X871" i="1"/>
  <c r="X653" i="1"/>
  <c r="X518" i="1"/>
  <c r="X626" i="1"/>
  <c r="X508" i="1"/>
  <c r="X709" i="1"/>
  <c r="X906" i="1"/>
  <c r="X532" i="1"/>
  <c r="X491" i="1"/>
  <c r="X137" i="1"/>
  <c r="X304" i="1"/>
  <c r="X439" i="1"/>
  <c r="X36" i="1"/>
  <c r="X382" i="1"/>
  <c r="X226" i="1"/>
  <c r="X348" i="1"/>
  <c r="X42" i="1"/>
  <c r="X268" i="1"/>
  <c r="X539" i="1"/>
  <c r="X289" i="1"/>
  <c r="X314" i="1"/>
  <c r="X45" i="1"/>
  <c r="X156" i="1"/>
  <c r="X31" i="1"/>
  <c r="X294" i="1"/>
  <c r="X169" i="1"/>
  <c r="X1437" i="1"/>
  <c r="X1145" i="1"/>
  <c r="X1068" i="1"/>
  <c r="X1674" i="1"/>
  <c r="X1297" i="1"/>
  <c r="X1654" i="1"/>
  <c r="X1197" i="1"/>
  <c r="X1008" i="1"/>
  <c r="X1262" i="1"/>
  <c r="X1019" i="1"/>
  <c r="X1640" i="1"/>
  <c r="X1407" i="1"/>
  <c r="X1246" i="1"/>
  <c r="X923" i="1"/>
  <c r="X848" i="1"/>
  <c r="X1103" i="1"/>
  <c r="X601" i="1"/>
  <c r="X1126" i="1"/>
  <c r="X948" i="1"/>
  <c r="X1238" i="1"/>
  <c r="X714" i="1"/>
  <c r="X837" i="1"/>
  <c r="X1121" i="1"/>
  <c r="X999" i="1"/>
  <c r="X564" i="1"/>
  <c r="X394" i="1"/>
  <c r="X855" i="1"/>
  <c r="X566" i="1"/>
  <c r="X869" i="1"/>
  <c r="X644" i="1"/>
  <c r="X1002" i="1"/>
  <c r="X620" i="1"/>
  <c r="X500" i="1"/>
  <c r="X677" i="1"/>
  <c r="X902" i="1"/>
  <c r="X505" i="1"/>
  <c r="X458" i="1"/>
  <c r="X238" i="1"/>
  <c r="X282" i="1"/>
  <c r="X393" i="1"/>
  <c r="X126" i="1"/>
  <c r="X375" i="1"/>
  <c r="X160" i="1"/>
  <c r="X341" i="1"/>
  <c r="X200" i="1"/>
  <c r="X19" i="1"/>
  <c r="X533" i="1"/>
  <c r="X286" i="1"/>
  <c r="X311" i="1"/>
  <c r="X225" i="1"/>
  <c r="X165" i="1"/>
  <c r="X214" i="1"/>
  <c r="X291" i="1"/>
  <c r="X504" i="1"/>
  <c r="X88" i="1"/>
  <c r="X1371" i="1"/>
  <c r="X1061" i="1"/>
  <c r="X738" i="1"/>
  <c r="X1631" i="1"/>
  <c r="X1249" i="1"/>
  <c r="X1612" i="1"/>
  <c r="X1101" i="1"/>
  <c r="X1359" i="1"/>
  <c r="X1196" i="1"/>
  <c r="X886" i="1"/>
  <c r="X1620" i="1"/>
  <c r="X1294" i="1"/>
  <c r="X1233" i="1"/>
  <c r="X866" i="1"/>
  <c r="X737" i="1"/>
  <c r="X1080" i="1"/>
  <c r="X1333" i="1"/>
  <c r="X1079" i="1"/>
  <c r="X901" i="1"/>
  <c r="X1166" i="1"/>
  <c r="X769" i="1"/>
  <c r="X800" i="1"/>
  <c r="X1042" i="1"/>
  <c r="X961" i="1"/>
  <c r="X528" i="1"/>
  <c r="X17" i="1"/>
  <c r="X819" i="1"/>
  <c r="X506" i="1"/>
  <c r="X844" i="1"/>
  <c r="X589" i="1"/>
  <c r="X977" i="1"/>
  <c r="X467" i="1"/>
  <c r="X466" i="1"/>
  <c r="X605" i="1"/>
  <c r="X884" i="1"/>
  <c r="X424" i="1"/>
  <c r="X414" i="1"/>
  <c r="X215" i="1"/>
  <c r="X211" i="1"/>
  <c r="X324" i="1"/>
  <c r="X141" i="1"/>
  <c r="X332" i="1"/>
  <c r="X502" i="1"/>
  <c r="X320" i="1"/>
  <c r="X213" i="1"/>
  <c r="X205" i="1"/>
  <c r="X530" i="1"/>
  <c r="X26" i="1"/>
  <c r="X297" i="1"/>
  <c r="X212" i="1"/>
  <c r="X91" i="1"/>
  <c r="X199" i="1"/>
  <c r="X263" i="1"/>
  <c r="X501" i="1"/>
  <c r="X179" i="1"/>
  <c r="X1264" i="1"/>
  <c r="X1038" i="1"/>
  <c r="X1378" i="1"/>
  <c r="X1587" i="1"/>
  <c r="X1223" i="1"/>
  <c r="X1577" i="1"/>
  <c r="X1064" i="1"/>
  <c r="X1292" i="1"/>
  <c r="X1182" i="1"/>
  <c r="X768" i="1"/>
  <c r="X1610" i="1"/>
  <c r="X1237" i="1"/>
  <c r="X1199" i="1"/>
  <c r="X773" i="1"/>
  <c r="X730" i="1"/>
  <c r="X1065" i="1"/>
  <c r="X1320" i="1"/>
  <c r="X1036" i="1"/>
  <c r="X809" i="1"/>
  <c r="X1152" i="1"/>
  <c r="X755" i="1"/>
  <c r="X732" i="1"/>
  <c r="X1040" i="1"/>
  <c r="X1247" i="1"/>
  <c r="X1000" i="1"/>
  <c r="X1360" i="1"/>
  <c r="X1569" i="1"/>
  <c r="X1201" i="1"/>
  <c r="X1528" i="1"/>
  <c r="X1045" i="1"/>
  <c r="X1289" i="1"/>
  <c r="X1110" i="1"/>
  <c r="X1380" i="1"/>
  <c r="X1566" i="1"/>
  <c r="X1195" i="1"/>
  <c r="X1189" i="1"/>
  <c r="X734" i="1"/>
  <c r="X715" i="1"/>
  <c r="X1024" i="1"/>
  <c r="X1306" i="1"/>
  <c r="X1031" i="1"/>
  <c r="X801" i="1"/>
  <c r="X1102" i="1"/>
  <c r="X668" i="1"/>
  <c r="X1342" i="1"/>
  <c r="X1127" i="1"/>
  <c r="X953" i="1"/>
  <c r="X1332" i="1"/>
  <c r="X1535" i="1"/>
  <c r="X1179" i="1"/>
  <c r="X1521" i="1"/>
  <c r="X1025" i="1"/>
  <c r="X1287" i="1"/>
  <c r="X1072" i="1"/>
  <c r="X1354" i="1"/>
  <c r="X1555" i="1"/>
  <c r="X1083" i="1"/>
  <c r="X1185" i="1"/>
  <c r="X362" i="1"/>
  <c r="X646" i="1"/>
  <c r="X981" i="1"/>
  <c r="X1255" i="1"/>
  <c r="X1017" i="1"/>
  <c r="X786" i="1"/>
  <c r="X1100" i="1"/>
  <c r="X462" i="1"/>
  <c r="X1049" i="1"/>
  <c r="X1303" i="1"/>
  <c r="X1164" i="1"/>
  <c r="X1480" i="1"/>
  <c r="X1108" i="1"/>
  <c r="X1454" i="1"/>
  <c r="X1352" i="1"/>
  <c r="X1113" i="1"/>
  <c r="X1351" i="1"/>
  <c r="X1277" i="1"/>
  <c r="X1530" i="1"/>
  <c r="X1370" i="1"/>
  <c r="X1124" i="1"/>
  <c r="X958" i="1"/>
  <c r="X1345" i="1"/>
  <c r="X919" i="1"/>
  <c r="X1232" i="1"/>
  <c r="X942" i="1"/>
  <c r="X631" i="1"/>
  <c r="X1021" i="1"/>
  <c r="X960" i="1"/>
  <c r="X1274" i="1"/>
  <c r="X941" i="1"/>
  <c r="X792" i="1"/>
  <c r="X660" i="1"/>
  <c r="X536" i="1"/>
  <c r="X719" i="1"/>
  <c r="X967" i="1"/>
  <c r="X765" i="1"/>
  <c r="X650" i="1"/>
  <c r="X767" i="1"/>
  <c r="X602" i="1"/>
  <c r="X635" i="1"/>
  <c r="X448" i="1"/>
  <c r="X728" i="1"/>
  <c r="X569" i="1"/>
  <c r="X302" i="1"/>
  <c r="X159" i="1"/>
  <c r="X221" i="1"/>
  <c r="X241" i="1"/>
  <c r="X542" i="1"/>
  <c r="X93" i="1"/>
  <c r="X423" i="1"/>
  <c r="X27" i="1"/>
  <c r="X369" i="1"/>
  <c r="X231" i="1"/>
  <c r="X345" i="1"/>
  <c r="X125" i="1"/>
  <c r="X112" i="1"/>
  <c r="X406" i="1"/>
  <c r="X80" i="1"/>
  <c r="X383" i="1"/>
  <c r="X153" i="1"/>
  <c r="X395" i="1"/>
  <c r="X108" i="1"/>
  <c r="X1339" i="1"/>
  <c r="X651" i="1"/>
  <c r="X932" i="1"/>
  <c r="X880" i="1"/>
  <c r="X560" i="1"/>
  <c r="X544" i="1"/>
  <c r="X955" i="1"/>
  <c r="X512" i="1"/>
  <c r="X335" i="1"/>
  <c r="X83" i="1"/>
  <c r="X60" i="1"/>
  <c r="X118" i="1"/>
  <c r="X255" i="1"/>
  <c r="X408" i="1"/>
  <c r="X280" i="1"/>
  <c r="X319" i="1"/>
  <c r="X218" i="1"/>
  <c r="X1214" i="1"/>
  <c r="X609" i="1"/>
  <c r="X914" i="1"/>
  <c r="X878" i="1"/>
  <c r="X524" i="1"/>
  <c r="X541" i="1"/>
  <c r="X952" i="1"/>
  <c r="X498" i="1"/>
  <c r="X321" i="1"/>
  <c r="X38" i="1"/>
  <c r="X56" i="1"/>
  <c r="X97" i="1"/>
  <c r="X562" i="1"/>
  <c r="X374" i="1"/>
  <c r="X269" i="1"/>
  <c r="X305" i="1"/>
  <c r="X41" i="1"/>
  <c r="X1162" i="1"/>
  <c r="X525" i="1"/>
  <c r="X814" i="1"/>
  <c r="X840" i="1"/>
  <c r="X939" i="1"/>
  <c r="X435" i="1"/>
  <c r="X843" i="1"/>
  <c r="X391" i="1"/>
  <c r="X183" i="1"/>
  <c r="X50" i="1"/>
  <c r="X481" i="1"/>
  <c r="X430" i="1"/>
  <c r="X519" i="1"/>
  <c r="X40" i="1"/>
  <c r="X262" i="1"/>
  <c r="X177" i="1"/>
  <c r="X1016" i="1"/>
  <c r="X490" i="1"/>
  <c r="X812" i="1"/>
  <c r="X788" i="1"/>
  <c r="X934" i="1"/>
  <c r="X155" i="1"/>
  <c r="X817" i="1"/>
  <c r="X386" i="1"/>
  <c r="X217" i="1"/>
  <c r="X94" i="1"/>
  <c r="X450" i="1"/>
  <c r="X387" i="1"/>
  <c r="X446" i="1"/>
  <c r="X189" i="1"/>
  <c r="X135" i="1"/>
  <c r="X219" i="1"/>
  <c r="X77" i="1"/>
  <c r="X1005" i="1"/>
  <c r="X478" i="1"/>
  <c r="X797" i="1"/>
  <c r="X784" i="1"/>
  <c r="X849" i="1"/>
  <c r="X35" i="1"/>
  <c r="X813" i="1"/>
  <c r="X373" i="1"/>
  <c r="X25" i="1"/>
  <c r="X201" i="1"/>
  <c r="X436" i="1"/>
  <c r="X381" i="1"/>
  <c r="X356" i="1"/>
  <c r="X114" i="1"/>
  <c r="X150" i="1"/>
  <c r="X138" i="1"/>
  <c r="X119" i="1"/>
  <c r="X891" i="1"/>
  <c r="X619" i="1"/>
  <c r="X670" i="1"/>
  <c r="X729" i="1"/>
  <c r="X710" i="1"/>
  <c r="X595" i="1"/>
  <c r="X693" i="1"/>
  <c r="X272" i="1"/>
  <c r="X54" i="1"/>
  <c r="X451" i="1"/>
  <c r="X390" i="1"/>
  <c r="X334" i="1"/>
  <c r="X308" i="1"/>
  <c r="X62" i="1"/>
  <c r="X113" i="1"/>
  <c r="X121" i="1"/>
  <c r="X787" i="1"/>
  <c r="X573" i="1"/>
  <c r="X590" i="1"/>
  <c r="X694" i="1"/>
  <c r="X680" i="1"/>
  <c r="X463" i="1"/>
  <c r="X604" i="1"/>
  <c r="X11" i="1"/>
  <c r="X193" i="1"/>
  <c r="X420" i="1"/>
  <c r="X388" i="1"/>
  <c r="X309" i="1"/>
  <c r="X303" i="1"/>
  <c r="X55" i="1"/>
  <c r="X71" i="1"/>
  <c r="X202" i="1"/>
  <c r="X7" i="1"/>
  <c r="X759" i="1"/>
  <c r="X537" i="1"/>
  <c r="X578" i="1"/>
  <c r="X683" i="1"/>
  <c r="X669" i="1"/>
  <c r="X460" i="1"/>
  <c r="X577" i="1"/>
  <c r="X190" i="1"/>
  <c r="X442" i="1"/>
  <c r="X405" i="1"/>
  <c r="X385" i="1"/>
  <c r="X301" i="1"/>
  <c r="X300" i="1"/>
  <c r="X99" i="1"/>
  <c r="X105" i="1"/>
  <c r="X51" i="1"/>
  <c r="X954" i="1"/>
  <c r="X700" i="1"/>
  <c r="X401" i="1"/>
  <c r="X494" i="1"/>
  <c r="X456" i="1"/>
  <c r="X585" i="1"/>
  <c r="X376" i="1"/>
  <c r="X234" i="1"/>
  <c r="X296" i="1"/>
  <c r="X315" i="1"/>
  <c r="X318" i="1"/>
  <c r="X240" i="1"/>
  <c r="X24" i="1"/>
  <c r="X485" i="1"/>
  <c r="X470" i="1"/>
  <c r="X482" i="1"/>
  <c r="X951" i="1"/>
  <c r="X681" i="1"/>
  <c r="X352" i="1"/>
  <c r="X407" i="1"/>
  <c r="X316" i="1"/>
  <c r="X571" i="1"/>
  <c r="X346" i="1"/>
  <c r="X63" i="1"/>
  <c r="X281" i="1"/>
  <c r="X293" i="1"/>
  <c r="X306" i="1"/>
  <c r="X152" i="1"/>
  <c r="X37" i="1"/>
  <c r="X471" i="1"/>
  <c r="X419" i="1"/>
  <c r="X455" i="1"/>
  <c r="X905" i="1"/>
  <c r="X633" i="1"/>
  <c r="X1010" i="1"/>
  <c r="X355" i="1"/>
  <c r="X665" i="1"/>
  <c r="X568" i="1"/>
  <c r="X111" i="1"/>
  <c r="X98" i="1"/>
  <c r="X265" i="1"/>
  <c r="X264" i="1"/>
  <c r="X270" i="1"/>
  <c r="X236" i="1"/>
  <c r="X127" i="1"/>
  <c r="X453" i="1"/>
  <c r="X389" i="1"/>
  <c r="X398" i="1"/>
  <c r="X704" i="1"/>
  <c r="X397" i="1"/>
  <c r="X912" i="1"/>
  <c r="X621" i="1"/>
  <c r="X574" i="1"/>
  <c r="X233" i="1"/>
  <c r="X535" i="1"/>
  <c r="X418" i="1"/>
  <c r="X16" i="1"/>
  <c r="X143" i="1"/>
  <c r="X22" i="1"/>
  <c r="X120" i="1"/>
  <c r="X417" i="1"/>
  <c r="X295" i="1"/>
  <c r="X336" i="1"/>
  <c r="X326" i="1"/>
  <c r="X5" i="1"/>
  <c r="C37" i="1" l="1"/>
  <c r="B37" i="1"/>
  <c r="C951" i="1"/>
  <c r="B951" i="1"/>
  <c r="C456" i="1"/>
  <c r="B456" i="1"/>
  <c r="B442" i="1"/>
  <c r="C442" i="1"/>
  <c r="C55" i="1"/>
  <c r="B55" i="1"/>
  <c r="B573" i="1"/>
  <c r="C573" i="1"/>
  <c r="C693" i="1"/>
  <c r="B693" i="1"/>
  <c r="B381" i="1"/>
  <c r="C381" i="1"/>
  <c r="C77" i="1"/>
  <c r="B77" i="1"/>
  <c r="C934" i="1"/>
  <c r="B934" i="1"/>
  <c r="B50" i="1"/>
  <c r="C50" i="1"/>
  <c r="B269" i="1"/>
  <c r="C269" i="1"/>
  <c r="B914" i="1"/>
  <c r="C914" i="1"/>
  <c r="C512" i="1"/>
  <c r="B512" i="1"/>
  <c r="C80" i="1"/>
  <c r="B80" i="1"/>
  <c r="B221" i="1"/>
  <c r="C221" i="1"/>
  <c r="B719" i="1"/>
  <c r="C719" i="1"/>
  <c r="C1345" i="1"/>
  <c r="B1345" i="1"/>
  <c r="B1164" i="1"/>
  <c r="C1164" i="1"/>
  <c r="C1083" i="1"/>
  <c r="B1083" i="1"/>
  <c r="C1342" i="1"/>
  <c r="B1342" i="1"/>
  <c r="C1380" i="1"/>
  <c r="B1380" i="1"/>
  <c r="B755" i="1"/>
  <c r="C755" i="1"/>
  <c r="B1182" i="1"/>
  <c r="C1182" i="1"/>
  <c r="B199" i="1"/>
  <c r="C199" i="1"/>
  <c r="C324" i="1"/>
  <c r="B324" i="1"/>
  <c r="C506" i="1"/>
  <c r="B506" i="1"/>
  <c r="B1080" i="1"/>
  <c r="C1080" i="1"/>
  <c r="B1631" i="1"/>
  <c r="C1631" i="1"/>
  <c r="B533" i="1"/>
  <c r="C533" i="1"/>
  <c r="B902" i="1"/>
  <c r="C902" i="1"/>
  <c r="C1121" i="1"/>
  <c r="B1121" i="1"/>
  <c r="C1640" i="1"/>
  <c r="B1640" i="1"/>
  <c r="B169" i="1"/>
  <c r="C169" i="1"/>
  <c r="B382" i="1"/>
  <c r="C382" i="1"/>
  <c r="B653" i="1"/>
  <c r="C653" i="1"/>
  <c r="C1128" i="1"/>
  <c r="B1128" i="1"/>
  <c r="B1665" i="1"/>
  <c r="C1665" i="1"/>
  <c r="B1167" i="1"/>
  <c r="C1167" i="1"/>
  <c r="C1708" i="1"/>
  <c r="B1708" i="1"/>
  <c r="B702" i="1"/>
  <c r="C702" i="1"/>
  <c r="C1148" i="1"/>
  <c r="B1148" i="1"/>
  <c r="B1310" i="1"/>
  <c r="C1310" i="1"/>
  <c r="B1749" i="1"/>
  <c r="C1749" i="1"/>
  <c r="C90" i="1"/>
  <c r="B90" i="1"/>
  <c r="B580" i="1"/>
  <c r="C580" i="1"/>
  <c r="C938" i="1"/>
  <c r="B938" i="1"/>
  <c r="C1088" i="1"/>
  <c r="B1088" i="1"/>
  <c r="B368" i="1"/>
  <c r="C368" i="1"/>
  <c r="B140" i="1"/>
  <c r="C140" i="1"/>
  <c r="C956" i="1"/>
  <c r="B956" i="1"/>
  <c r="B896" i="1"/>
  <c r="C896" i="1"/>
  <c r="C1475" i="1"/>
  <c r="B1475" i="1"/>
  <c r="C106" i="1"/>
  <c r="B106" i="1"/>
  <c r="C184" i="1"/>
  <c r="B184" i="1"/>
  <c r="B662" i="1"/>
  <c r="C662" i="1"/>
  <c r="C856" i="1"/>
  <c r="B856" i="1"/>
  <c r="B937" i="1"/>
  <c r="C937" i="1"/>
  <c r="C1186" i="1"/>
  <c r="B1186" i="1"/>
  <c r="C1700" i="1"/>
  <c r="B1700" i="1"/>
  <c r="C2035" i="1"/>
  <c r="B2035" i="1"/>
  <c r="C1860" i="1"/>
  <c r="B1860" i="1"/>
  <c r="C1648" i="1"/>
  <c r="B1648" i="1"/>
  <c r="B1547" i="1"/>
  <c r="C1547" i="1"/>
  <c r="B1854" i="1"/>
  <c r="C1854" i="1"/>
  <c r="B1878" i="1"/>
  <c r="C1878" i="1"/>
  <c r="B1576" i="1"/>
  <c r="C1576" i="1"/>
  <c r="C1406" i="1"/>
  <c r="B1406" i="1"/>
  <c r="C2152" i="1"/>
  <c r="B2152" i="1"/>
  <c r="B2466" i="1"/>
  <c r="C2466" i="1"/>
  <c r="C1965" i="1"/>
  <c r="B1965" i="1"/>
  <c r="B2027" i="1"/>
  <c r="C2027" i="1"/>
  <c r="B1909" i="1"/>
  <c r="C1909" i="1"/>
  <c r="B2045" i="1"/>
  <c r="C2045" i="1"/>
  <c r="B1828" i="1"/>
  <c r="C1828" i="1"/>
  <c r="C2347" i="1"/>
  <c r="B2347" i="1"/>
  <c r="B65" i="1"/>
  <c r="C65" i="1"/>
  <c r="B161" i="1"/>
  <c r="C161" i="1"/>
  <c r="B947" i="1"/>
  <c r="C947" i="1"/>
  <c r="C764" i="1"/>
  <c r="B764" i="1"/>
  <c r="B1116" i="1"/>
  <c r="C1116" i="1"/>
  <c r="B1183" i="1"/>
  <c r="C1183" i="1"/>
  <c r="C1645" i="1"/>
  <c r="B1645" i="1"/>
  <c r="C2463" i="1"/>
  <c r="B2463" i="1"/>
  <c r="C2468" i="1"/>
  <c r="B2468" i="1"/>
  <c r="C350" i="1"/>
  <c r="B350" i="1"/>
  <c r="C73" i="1"/>
  <c r="B73" i="1"/>
  <c r="B104" i="1"/>
  <c r="C104" i="1"/>
  <c r="B257" i="1"/>
  <c r="C257" i="1"/>
  <c r="B830" i="1"/>
  <c r="C830" i="1"/>
  <c r="C1158" i="1"/>
  <c r="B1158" i="1"/>
  <c r="C1198" i="1"/>
  <c r="B1198" i="1"/>
  <c r="B1685" i="1"/>
  <c r="C1685" i="1"/>
  <c r="B2486" i="1"/>
  <c r="C2486" i="1"/>
  <c r="C2291" i="1"/>
  <c r="B2291" i="1"/>
  <c r="B1892" i="1"/>
  <c r="C1892" i="1"/>
  <c r="C1456" i="1"/>
  <c r="B1456" i="1"/>
  <c r="C1966" i="1"/>
  <c r="B1966" i="1"/>
  <c r="B2457" i="1"/>
  <c r="C2457" i="1"/>
  <c r="C2085" i="1"/>
  <c r="B2085" i="1"/>
  <c r="B2193" i="1"/>
  <c r="C2193" i="1"/>
  <c r="B2233" i="1"/>
  <c r="C2233" i="1"/>
  <c r="C1722" i="1"/>
  <c r="B1722" i="1"/>
  <c r="C1552" i="1"/>
  <c r="B1552" i="1"/>
  <c r="B1584" i="1"/>
  <c r="C1584" i="1"/>
  <c r="B2377" i="1"/>
  <c r="C2377" i="1"/>
  <c r="B1691" i="1"/>
  <c r="C1691" i="1"/>
  <c r="B2154" i="1"/>
  <c r="C2154" i="1"/>
  <c r="B1901" i="1"/>
  <c r="C1901" i="1"/>
  <c r="C271" i="1"/>
  <c r="B271" i="1"/>
  <c r="B980" i="1"/>
  <c r="C980" i="1"/>
  <c r="B1089" i="1"/>
  <c r="C1089" i="1"/>
  <c r="B789" i="1"/>
  <c r="C789" i="1"/>
  <c r="B1129" i="1"/>
  <c r="C1129" i="1"/>
  <c r="B1923" i="1"/>
  <c r="C1923" i="1"/>
  <c r="B1823" i="1"/>
  <c r="C1823" i="1"/>
  <c r="C2169" i="1"/>
  <c r="B2169" i="1"/>
  <c r="C2403" i="1"/>
  <c r="B2403" i="1"/>
  <c r="C1027" i="1"/>
  <c r="B1027" i="1"/>
  <c r="C748" i="1"/>
  <c r="B748" i="1"/>
  <c r="C1939" i="1"/>
  <c r="B1939" i="1"/>
  <c r="C2044" i="1"/>
  <c r="B2044" i="1"/>
  <c r="B1709" i="1"/>
  <c r="C1709" i="1"/>
  <c r="C2282" i="1"/>
  <c r="B2282" i="1"/>
  <c r="B2296" i="1"/>
  <c r="C2296" i="1"/>
  <c r="B2366" i="1"/>
  <c r="C2366" i="1"/>
  <c r="B2340" i="1"/>
  <c r="C2340" i="1"/>
  <c r="B1139" i="1"/>
  <c r="C1139" i="1"/>
  <c r="C1097" i="1"/>
  <c r="B1097" i="1"/>
  <c r="C1226" i="1"/>
  <c r="B1226" i="1"/>
  <c r="B1405" i="1"/>
  <c r="C1405" i="1"/>
  <c r="B1459" i="1"/>
  <c r="C1459" i="1"/>
  <c r="B1796" i="1"/>
  <c r="C1796" i="1"/>
  <c r="C2057" i="1"/>
  <c r="B2057" i="1"/>
  <c r="C2164" i="1"/>
  <c r="B2164" i="1"/>
  <c r="B2435" i="1"/>
  <c r="C2435" i="1"/>
  <c r="B2506" i="1"/>
  <c r="C2506" i="1"/>
  <c r="B2420" i="1"/>
  <c r="C2420" i="1"/>
  <c r="C2387" i="1"/>
  <c r="B2387" i="1"/>
  <c r="B2473" i="1"/>
  <c r="C2473" i="1"/>
  <c r="C2358" i="1"/>
  <c r="B2358" i="1"/>
  <c r="C2502" i="1"/>
  <c r="B2502" i="1"/>
  <c r="B2054" i="1"/>
  <c r="C2054" i="1"/>
  <c r="B2062" i="1"/>
  <c r="C2062" i="1"/>
  <c r="B1704" i="1"/>
  <c r="C1704" i="1"/>
  <c r="C1985" i="1"/>
  <c r="B1985" i="1"/>
  <c r="C2196" i="1"/>
  <c r="B2196" i="1"/>
  <c r="C2449" i="1"/>
  <c r="B2449" i="1"/>
  <c r="B1866" i="1"/>
  <c r="C1866" i="1"/>
  <c r="C1863" i="1"/>
  <c r="B1863" i="1"/>
  <c r="C1777" i="1"/>
  <c r="B1777" i="1"/>
  <c r="C1676" i="1"/>
  <c r="B1676" i="1"/>
  <c r="C2200" i="1"/>
  <c r="B2200" i="1"/>
  <c r="B2311" i="1"/>
  <c r="C2311" i="1"/>
  <c r="C2173" i="1"/>
  <c r="B2173" i="1"/>
  <c r="B1510" i="1"/>
  <c r="C1510" i="1"/>
  <c r="C1512" i="1"/>
  <c r="B1512" i="1"/>
  <c r="C1858" i="1"/>
  <c r="B1858" i="1"/>
  <c r="C2128" i="1"/>
  <c r="B2128" i="1"/>
  <c r="C1779" i="1"/>
  <c r="B1779" i="1"/>
  <c r="B2109" i="1"/>
  <c r="C2109" i="1"/>
  <c r="B1502" i="1"/>
  <c r="C1502" i="1"/>
  <c r="B1409" i="1"/>
  <c r="C1409" i="1"/>
  <c r="B1768" i="1"/>
  <c r="C1768" i="1"/>
  <c r="B1992" i="1"/>
  <c r="C1992" i="1"/>
  <c r="B1400" i="1"/>
  <c r="C1400" i="1"/>
  <c r="C1432" i="1"/>
  <c r="B1432" i="1"/>
  <c r="B1070" i="1"/>
  <c r="C1070" i="1"/>
  <c r="C1699" i="1"/>
  <c r="B1699" i="1"/>
  <c r="B1011" i="1"/>
  <c r="C1011" i="1"/>
  <c r="B1428" i="1"/>
  <c r="C1428" i="1"/>
  <c r="C1191" i="1"/>
  <c r="B1191" i="1"/>
  <c r="B1253" i="1"/>
  <c r="C1253" i="1"/>
  <c r="B1217" i="1"/>
  <c r="C1217" i="1"/>
  <c r="B1190" i="1"/>
  <c r="C1190" i="1"/>
  <c r="C1018" i="1"/>
  <c r="B1018" i="1"/>
  <c r="B587" i="1"/>
  <c r="C587" i="1"/>
  <c r="B1012" i="1"/>
  <c r="C1012" i="1"/>
  <c r="B1062" i="1"/>
  <c r="C1062" i="1"/>
  <c r="C771" i="1"/>
  <c r="B771" i="1"/>
  <c r="B915" i="1"/>
  <c r="C915" i="1"/>
  <c r="C867" i="1"/>
  <c r="B867" i="1"/>
  <c r="B781" i="1"/>
  <c r="C781" i="1"/>
  <c r="B929" i="1"/>
  <c r="C929" i="1"/>
  <c r="C692" i="1"/>
  <c r="B692" i="1"/>
  <c r="C624" i="1"/>
  <c r="B624" i="1"/>
  <c r="C575" i="1"/>
  <c r="B575" i="1"/>
  <c r="B828" i="1"/>
  <c r="C828" i="1"/>
  <c r="B640" i="1"/>
  <c r="C640" i="1"/>
  <c r="B882" i="1"/>
  <c r="C882" i="1"/>
  <c r="C496" i="1"/>
  <c r="B496" i="1"/>
  <c r="C543" i="1"/>
  <c r="B543" i="1"/>
  <c r="B717" i="1"/>
  <c r="C717" i="1"/>
  <c r="B492" i="1"/>
  <c r="C492" i="1"/>
  <c r="C224" i="1"/>
  <c r="B224" i="1"/>
  <c r="B232" i="1"/>
  <c r="C232" i="1"/>
  <c r="C59" i="1"/>
  <c r="B59" i="1"/>
  <c r="B444" i="1"/>
  <c r="C444" i="1"/>
  <c r="B477" i="1"/>
  <c r="C477" i="1"/>
  <c r="C242" i="1"/>
  <c r="B242" i="1"/>
  <c r="C493" i="1"/>
  <c r="B493" i="1"/>
  <c r="B74" i="1"/>
  <c r="C74" i="1"/>
  <c r="C124" i="1"/>
  <c r="B124" i="1"/>
  <c r="B18" i="1"/>
  <c r="C18" i="1"/>
  <c r="B378" i="1"/>
  <c r="C378" i="1"/>
  <c r="B479" i="1"/>
  <c r="C479" i="1"/>
  <c r="C326" i="1"/>
  <c r="B326" i="1"/>
  <c r="B482" i="1"/>
  <c r="C482" i="1"/>
  <c r="B494" i="1"/>
  <c r="C494" i="1"/>
  <c r="C190" i="1"/>
  <c r="B190" i="1"/>
  <c r="C303" i="1"/>
  <c r="B303" i="1"/>
  <c r="C787" i="1"/>
  <c r="B787" i="1"/>
  <c r="B595" i="1"/>
  <c r="C595" i="1"/>
  <c r="B436" i="1"/>
  <c r="C436" i="1"/>
  <c r="B219" i="1"/>
  <c r="C219" i="1"/>
  <c r="B788" i="1"/>
  <c r="C788" i="1"/>
  <c r="C183" i="1"/>
  <c r="B183" i="1"/>
  <c r="B374" i="1"/>
  <c r="C374" i="1"/>
  <c r="C609" i="1"/>
  <c r="B609" i="1"/>
  <c r="C955" i="1"/>
  <c r="B955" i="1"/>
  <c r="B406" i="1"/>
  <c r="C406" i="1"/>
  <c r="B159" i="1"/>
  <c r="C159" i="1"/>
  <c r="C536" i="1"/>
  <c r="B536" i="1"/>
  <c r="B958" i="1"/>
  <c r="C958" i="1"/>
  <c r="B1303" i="1"/>
  <c r="C1303" i="1"/>
  <c r="B1555" i="1"/>
  <c r="C1555" i="1"/>
  <c r="C668" i="1"/>
  <c r="B668" i="1"/>
  <c r="C1110" i="1"/>
  <c r="B1110" i="1"/>
  <c r="B1152" i="1"/>
  <c r="C1152" i="1"/>
  <c r="B1292" i="1"/>
  <c r="C1292" i="1"/>
  <c r="C91" i="1"/>
  <c r="B91" i="1"/>
  <c r="B211" i="1"/>
  <c r="C211" i="1"/>
  <c r="B819" i="1"/>
  <c r="C819" i="1"/>
  <c r="B737" i="1"/>
  <c r="C737" i="1"/>
  <c r="C738" i="1"/>
  <c r="B738" i="1"/>
  <c r="C19" i="1"/>
  <c r="B19" i="1"/>
  <c r="B677" i="1"/>
  <c r="C677" i="1"/>
  <c r="B837" i="1"/>
  <c r="C837" i="1"/>
  <c r="B1019" i="1"/>
  <c r="C1019" i="1"/>
  <c r="C294" i="1"/>
  <c r="B294" i="1"/>
  <c r="C36" i="1"/>
  <c r="B36" i="1"/>
  <c r="C871" i="1"/>
  <c r="B871" i="1"/>
  <c r="B615" i="1"/>
  <c r="C615" i="1"/>
  <c r="B1299" i="1"/>
  <c r="C1299" i="1"/>
  <c r="C940" i="1"/>
  <c r="B940" i="1"/>
  <c r="B1133" i="1"/>
  <c r="C1133" i="1"/>
  <c r="B1020" i="1"/>
  <c r="C1020" i="1"/>
  <c r="C1244" i="1"/>
  <c r="B1244" i="1"/>
  <c r="B1498" i="1"/>
  <c r="C1498" i="1"/>
  <c r="C254" i="1"/>
  <c r="B254" i="1"/>
  <c r="B399" i="1"/>
  <c r="C399" i="1"/>
  <c r="B725" i="1"/>
  <c r="C725" i="1"/>
  <c r="C1353" i="1"/>
  <c r="B1353" i="1"/>
  <c r="B1290" i="1"/>
  <c r="C1290" i="1"/>
  <c r="C122" i="1"/>
  <c r="B122" i="1"/>
  <c r="B147" i="1"/>
  <c r="C147" i="1"/>
  <c r="B698" i="1"/>
  <c r="C698" i="1"/>
  <c r="C1298" i="1"/>
  <c r="B1298" i="1"/>
  <c r="C1156" i="1"/>
  <c r="B1156" i="1"/>
  <c r="B361" i="1"/>
  <c r="C361" i="1"/>
  <c r="B95" i="1"/>
  <c r="C95" i="1"/>
  <c r="B705" i="1"/>
  <c r="C705" i="1"/>
  <c r="C862" i="1"/>
  <c r="B862" i="1"/>
  <c r="C1242" i="1"/>
  <c r="B1242" i="1"/>
  <c r="C1194" i="1"/>
  <c r="B1194" i="1"/>
  <c r="C1649" i="1"/>
  <c r="B1649" i="1"/>
  <c r="C1551" i="1"/>
  <c r="B1551" i="1"/>
  <c r="C1661" i="1"/>
  <c r="B1661" i="1"/>
  <c r="B2225" i="1"/>
  <c r="C2225" i="1"/>
  <c r="C1571" i="1"/>
  <c r="B1571" i="1"/>
  <c r="C2299" i="1"/>
  <c r="B2299" i="1"/>
  <c r="B2293" i="1"/>
  <c r="C2293" i="1"/>
  <c r="B1839" i="1"/>
  <c r="C1839" i="1"/>
  <c r="B1513" i="1"/>
  <c r="C1513" i="1"/>
  <c r="B1787" i="1"/>
  <c r="C1787" i="1"/>
  <c r="B2479" i="1"/>
  <c r="C2479" i="1"/>
  <c r="C1572" i="1"/>
  <c r="B1572" i="1"/>
  <c r="B1769" i="1"/>
  <c r="C1769" i="1"/>
  <c r="B1702" i="1"/>
  <c r="C1702" i="1"/>
  <c r="B1525" i="1"/>
  <c r="C1525" i="1"/>
  <c r="B2139" i="1"/>
  <c r="C2139" i="1"/>
  <c r="C2285" i="1"/>
  <c r="B2285" i="1"/>
  <c r="B349" i="1"/>
  <c r="C349" i="1"/>
  <c r="B637" i="1"/>
  <c r="C637" i="1"/>
  <c r="C325" i="1"/>
  <c r="B325" i="1"/>
  <c r="B1114" i="1"/>
  <c r="C1114" i="1"/>
  <c r="C1001" i="1"/>
  <c r="B1001" i="1"/>
  <c r="C1093" i="1"/>
  <c r="B1093" i="1"/>
  <c r="C2014" i="1"/>
  <c r="B2014" i="1"/>
  <c r="B2079" i="1"/>
  <c r="C2079" i="1"/>
  <c r="B2188" i="1"/>
  <c r="C2188" i="1"/>
  <c r="C64" i="1"/>
  <c r="B64" i="1"/>
  <c r="B354" i="1"/>
  <c r="C354" i="1"/>
  <c r="B661" i="1"/>
  <c r="C661" i="1"/>
  <c r="B343" i="1"/>
  <c r="C343" i="1"/>
  <c r="B1117" i="1"/>
  <c r="C1117" i="1"/>
  <c r="B1004" i="1"/>
  <c r="C1004" i="1"/>
  <c r="B1111" i="1"/>
  <c r="C1111" i="1"/>
  <c r="C2043" i="1"/>
  <c r="B2043" i="1"/>
  <c r="B2083" i="1"/>
  <c r="C2083" i="1"/>
  <c r="B2192" i="1"/>
  <c r="C2192" i="1"/>
  <c r="B1485" i="1"/>
  <c r="C1485" i="1"/>
  <c r="C1962" i="1"/>
  <c r="B1962" i="1"/>
  <c r="B2461" i="1"/>
  <c r="C2461" i="1"/>
  <c r="B1136" i="1"/>
  <c r="C1136" i="1"/>
  <c r="B1618" i="1"/>
  <c r="C1618" i="1"/>
  <c r="C2089" i="1"/>
  <c r="B2089" i="1"/>
  <c r="B1829" i="1"/>
  <c r="C1829" i="1"/>
  <c r="B1912" i="1"/>
  <c r="C1912" i="1"/>
  <c r="B1487" i="1"/>
  <c r="C1487" i="1"/>
  <c r="B2052" i="1"/>
  <c r="C2052" i="1"/>
  <c r="C2335" i="1"/>
  <c r="B2335" i="1"/>
  <c r="C1996" i="1"/>
  <c r="B1996" i="1"/>
  <c r="C1821" i="1"/>
  <c r="B1821" i="1"/>
  <c r="B2276" i="1"/>
  <c r="C2276" i="1"/>
  <c r="B247" i="1"/>
  <c r="C247" i="1"/>
  <c r="B656" i="1"/>
  <c r="C656" i="1"/>
  <c r="C1282" i="1"/>
  <c r="B1282" i="1"/>
  <c r="B989" i="1"/>
  <c r="C989" i="1"/>
  <c r="B1497" i="1"/>
  <c r="C1497" i="1"/>
  <c r="C1413" i="1"/>
  <c r="B1413" i="1"/>
  <c r="C2048" i="1"/>
  <c r="B2048" i="1"/>
  <c r="C1975" i="1"/>
  <c r="B1975" i="1"/>
  <c r="C2355" i="1"/>
  <c r="B2355" i="1"/>
  <c r="B1443" i="1"/>
  <c r="C1443" i="1"/>
  <c r="C1276" i="1"/>
  <c r="B1276" i="1"/>
  <c r="C2153" i="1"/>
  <c r="B2153" i="1"/>
  <c r="B1468" i="1"/>
  <c r="C1468" i="1"/>
  <c r="C2158" i="1"/>
  <c r="B2158" i="1"/>
  <c r="C1743" i="1"/>
  <c r="B1743" i="1"/>
  <c r="C2319" i="1"/>
  <c r="B2319" i="1"/>
  <c r="B2480" i="1"/>
  <c r="C2480" i="1"/>
  <c r="B2390" i="1"/>
  <c r="C2390" i="1"/>
  <c r="B1372" i="1"/>
  <c r="C1372" i="1"/>
  <c r="C696" i="1"/>
  <c r="B696" i="1"/>
  <c r="B1099" i="1"/>
  <c r="C1099" i="1"/>
  <c r="B1557" i="1"/>
  <c r="C1557" i="1"/>
  <c r="C1920" i="1"/>
  <c r="B1920" i="1"/>
  <c r="B2227" i="1"/>
  <c r="C2227" i="1"/>
  <c r="B1910" i="1"/>
  <c r="C1910" i="1"/>
  <c r="B2427" i="1"/>
  <c r="C2427" i="1"/>
  <c r="B2469" i="1"/>
  <c r="C2469" i="1"/>
  <c r="C2448" i="1"/>
  <c r="B2448" i="1"/>
  <c r="B2402" i="1"/>
  <c r="C2402" i="1"/>
  <c r="B2325" i="1"/>
  <c r="C2325" i="1"/>
  <c r="C2428" i="1"/>
  <c r="B2428" i="1"/>
  <c r="B2497" i="1"/>
  <c r="C2497" i="1"/>
  <c r="B2379" i="1"/>
  <c r="C2379" i="1"/>
  <c r="B2023" i="1"/>
  <c r="C2023" i="1"/>
  <c r="B2031" i="1"/>
  <c r="C2031" i="1"/>
  <c r="B1698" i="1"/>
  <c r="C1698" i="1"/>
  <c r="C1969" i="1"/>
  <c r="B1969" i="1"/>
  <c r="C2179" i="1"/>
  <c r="B2179" i="1"/>
  <c r="B2391" i="1"/>
  <c r="C2391" i="1"/>
  <c r="B1736" i="1"/>
  <c r="C1736" i="1"/>
  <c r="B1697" i="1"/>
  <c r="C1697" i="1"/>
  <c r="C1739" i="1"/>
  <c r="B1739" i="1"/>
  <c r="C2289" i="1"/>
  <c r="B2289" i="1"/>
  <c r="B2120" i="1"/>
  <c r="C2120" i="1"/>
  <c r="C2308" i="1"/>
  <c r="B2308" i="1"/>
  <c r="B2126" i="1"/>
  <c r="C2126" i="1"/>
  <c r="C1444" i="1"/>
  <c r="B1444" i="1"/>
  <c r="C1464" i="1"/>
  <c r="B1464" i="1"/>
  <c r="C1843" i="1"/>
  <c r="B1843" i="1"/>
  <c r="B2094" i="1"/>
  <c r="C2094" i="1"/>
  <c r="C1774" i="1"/>
  <c r="B1774" i="1"/>
  <c r="B2103" i="1"/>
  <c r="C2103" i="1"/>
  <c r="C1398" i="1"/>
  <c r="B1398" i="1"/>
  <c r="B1384" i="1"/>
  <c r="C1384" i="1"/>
  <c r="C1706" i="1"/>
  <c r="B1706" i="1"/>
  <c r="C1987" i="1"/>
  <c r="B1987" i="1"/>
  <c r="B1744" i="1"/>
  <c r="C1744" i="1"/>
  <c r="C1365" i="1"/>
  <c r="B1365" i="1"/>
  <c r="B972" i="1"/>
  <c r="C972" i="1"/>
  <c r="B1683" i="1"/>
  <c r="C1683" i="1"/>
  <c r="B821" i="1"/>
  <c r="C821" i="1"/>
  <c r="B1425" i="1"/>
  <c r="C1425" i="1"/>
  <c r="B1172" i="1"/>
  <c r="C1172" i="1"/>
  <c r="C1234" i="1"/>
  <c r="B1234" i="1"/>
  <c r="C1074" i="1"/>
  <c r="B1074" i="1"/>
  <c r="C1377" i="1"/>
  <c r="B1377" i="1"/>
  <c r="B983" i="1"/>
  <c r="C983" i="1"/>
  <c r="B968" i="1"/>
  <c r="C968" i="1"/>
  <c r="B963" i="1"/>
  <c r="C963" i="1"/>
  <c r="C1059" i="1"/>
  <c r="B1059" i="1"/>
  <c r="B763" i="1"/>
  <c r="C763" i="1"/>
  <c r="B889" i="1"/>
  <c r="C889" i="1"/>
  <c r="B846" i="1"/>
  <c r="C846" i="1"/>
  <c r="C723" i="1"/>
  <c r="B723" i="1"/>
  <c r="B920" i="1"/>
  <c r="C920" i="1"/>
  <c r="C687" i="1"/>
  <c r="B687" i="1"/>
  <c r="B606" i="1"/>
  <c r="C606" i="1"/>
  <c r="B557" i="1"/>
  <c r="C557" i="1"/>
  <c r="C826" i="1"/>
  <c r="B826" i="1"/>
  <c r="B623" i="1"/>
  <c r="C623" i="1"/>
  <c r="C854" i="1"/>
  <c r="B854" i="1"/>
  <c r="C682" i="1"/>
  <c r="B682" i="1"/>
  <c r="C204" i="1"/>
  <c r="B204" i="1"/>
  <c r="C676" i="1"/>
  <c r="B676" i="1"/>
  <c r="B484" i="1"/>
  <c r="C484" i="1"/>
  <c r="B413" i="1"/>
  <c r="C413" i="1"/>
  <c r="C158" i="1"/>
  <c r="B158" i="1"/>
  <c r="B228" i="1"/>
  <c r="C228" i="1"/>
  <c r="B433" i="1"/>
  <c r="C433" i="1"/>
  <c r="C474" i="1"/>
  <c r="B474" i="1"/>
  <c r="B151" i="1"/>
  <c r="C151" i="1"/>
  <c r="B489" i="1"/>
  <c r="C489" i="1"/>
  <c r="B69" i="1"/>
  <c r="C69" i="1"/>
  <c r="B66" i="1"/>
  <c r="C66" i="1"/>
  <c r="C23" i="1"/>
  <c r="B23" i="1"/>
  <c r="C322" i="1"/>
  <c r="B322" i="1"/>
  <c r="C440" i="1"/>
  <c r="B440" i="1"/>
  <c r="B265" i="1"/>
  <c r="C265" i="1"/>
  <c r="B152" i="1"/>
  <c r="C152" i="1"/>
  <c r="B912" i="1"/>
  <c r="C912" i="1"/>
  <c r="B111" i="1"/>
  <c r="C111" i="1"/>
  <c r="B306" i="1"/>
  <c r="C306" i="1"/>
  <c r="B470" i="1"/>
  <c r="C470" i="1"/>
  <c r="B401" i="1"/>
  <c r="C401" i="1"/>
  <c r="C577" i="1"/>
  <c r="B577" i="1"/>
  <c r="C309" i="1"/>
  <c r="B309" i="1"/>
  <c r="B244" i="1"/>
  <c r="C244" i="1"/>
  <c r="C710" i="1"/>
  <c r="B710" i="1"/>
  <c r="C201" i="1"/>
  <c r="B201" i="1"/>
  <c r="C135" i="1"/>
  <c r="B135" i="1"/>
  <c r="C812" i="1"/>
  <c r="B812" i="1"/>
  <c r="B391" i="1"/>
  <c r="C391" i="1"/>
  <c r="B562" i="1"/>
  <c r="C562" i="1"/>
  <c r="B1214" i="1"/>
  <c r="C1214" i="1"/>
  <c r="B544" i="1"/>
  <c r="C544" i="1"/>
  <c r="C112" i="1"/>
  <c r="B112" i="1"/>
  <c r="B302" i="1"/>
  <c r="C302" i="1"/>
  <c r="C660" i="1"/>
  <c r="B660" i="1"/>
  <c r="C1124" i="1"/>
  <c r="B1124" i="1"/>
  <c r="B1049" i="1"/>
  <c r="C1049" i="1"/>
  <c r="B1354" i="1"/>
  <c r="C1354" i="1"/>
  <c r="B1102" i="1"/>
  <c r="C1102" i="1"/>
  <c r="B1289" i="1"/>
  <c r="C1289" i="1"/>
  <c r="B809" i="1"/>
  <c r="C809" i="1"/>
  <c r="B1064" i="1"/>
  <c r="C1064" i="1"/>
  <c r="B212" i="1"/>
  <c r="C212" i="1"/>
  <c r="C215" i="1"/>
  <c r="B215" i="1"/>
  <c r="B17" i="1"/>
  <c r="C17" i="1"/>
  <c r="B866" i="1"/>
  <c r="C866" i="1"/>
  <c r="B1061" i="1"/>
  <c r="C1061" i="1"/>
  <c r="C200" i="1"/>
  <c r="B200" i="1"/>
  <c r="C500" i="1"/>
  <c r="B500" i="1"/>
  <c r="B714" i="1"/>
  <c r="C714" i="1"/>
  <c r="C1262" i="1"/>
  <c r="B1262" i="1"/>
  <c r="B31" i="1"/>
  <c r="C31" i="1"/>
  <c r="B439" i="1"/>
  <c r="C439" i="1"/>
  <c r="B572" i="1"/>
  <c r="C572" i="1"/>
  <c r="C1147" i="1"/>
  <c r="B1147" i="1"/>
  <c r="C1703" i="1"/>
  <c r="B1703" i="1"/>
  <c r="C992" i="1"/>
  <c r="B992" i="1"/>
  <c r="B1220" i="1"/>
  <c r="C1220" i="1"/>
  <c r="B1293" i="1"/>
  <c r="C1293" i="1"/>
  <c r="C1606" i="1"/>
  <c r="B1606" i="1"/>
  <c r="C1200" i="1"/>
  <c r="B1200" i="1"/>
  <c r="C330" i="1"/>
  <c r="B330" i="1"/>
  <c r="C222" i="1"/>
  <c r="B222" i="1"/>
  <c r="B627" i="1"/>
  <c r="C627" i="1"/>
  <c r="C857" i="1"/>
  <c r="B857" i="1"/>
  <c r="B1423" i="1"/>
  <c r="C1423" i="1"/>
  <c r="C403" i="1"/>
  <c r="B403" i="1"/>
  <c r="B431" i="1"/>
  <c r="C431" i="1"/>
  <c r="B531" i="1"/>
  <c r="C531" i="1"/>
  <c r="B926" i="1"/>
  <c r="C926" i="1"/>
  <c r="C1291" i="1"/>
  <c r="B1291" i="1"/>
  <c r="C278" i="1"/>
  <c r="B278" i="1"/>
  <c r="B990" i="1"/>
  <c r="C990" i="1"/>
  <c r="B1092" i="1"/>
  <c r="C1092" i="1"/>
  <c r="C833" i="1"/>
  <c r="B833" i="1"/>
  <c r="C1192" i="1"/>
  <c r="B1192" i="1"/>
  <c r="C1927" i="1"/>
  <c r="B1927" i="1"/>
  <c r="C1853" i="1"/>
  <c r="B1853" i="1"/>
  <c r="B2191" i="1"/>
  <c r="C2191" i="1"/>
  <c r="B2471" i="1"/>
  <c r="C2471" i="1"/>
  <c r="B1913" i="1"/>
  <c r="C1913" i="1"/>
  <c r="B1959" i="1"/>
  <c r="C1959" i="1"/>
  <c r="B1817" i="1"/>
  <c r="C1817" i="1"/>
  <c r="B2008" i="1"/>
  <c r="C2008" i="1"/>
  <c r="B1809" i="1"/>
  <c r="C1809" i="1"/>
  <c r="C2244" i="1"/>
  <c r="B2244" i="1"/>
  <c r="B1440" i="1"/>
  <c r="C1440" i="1"/>
  <c r="B1827" i="1"/>
  <c r="C1827" i="1"/>
  <c r="C2236" i="1"/>
  <c r="B2236" i="1"/>
  <c r="C2150" i="1"/>
  <c r="B2150" i="1"/>
  <c r="C1489" i="1"/>
  <c r="B1489" i="1"/>
  <c r="B1998" i="1"/>
  <c r="C1998" i="1"/>
  <c r="B2011" i="1"/>
  <c r="C2011" i="1"/>
  <c r="C554" i="1"/>
  <c r="B554" i="1"/>
  <c r="C643" i="1"/>
  <c r="B643" i="1"/>
  <c r="B673" i="1"/>
  <c r="C673" i="1"/>
  <c r="B1245" i="1"/>
  <c r="C1245" i="1"/>
  <c r="B1364" i="1"/>
  <c r="C1364" i="1"/>
  <c r="C1077" i="1"/>
  <c r="B1077" i="1"/>
  <c r="C1585" i="1"/>
  <c r="B1585" i="1"/>
  <c r="C1977" i="1"/>
  <c r="B1977" i="1"/>
  <c r="B1737" i="1"/>
  <c r="C1737" i="1"/>
  <c r="C92" i="1"/>
  <c r="B92" i="1"/>
  <c r="B579" i="1"/>
  <c r="C579" i="1"/>
  <c r="B664" i="1"/>
  <c r="C664" i="1"/>
  <c r="B684" i="1"/>
  <c r="C684" i="1"/>
  <c r="B1248" i="1"/>
  <c r="C1248" i="1"/>
  <c r="C978" i="1"/>
  <c r="B978" i="1"/>
  <c r="B1122" i="1"/>
  <c r="C1122" i="1"/>
  <c r="C1607" i="1"/>
  <c r="B1607" i="1"/>
  <c r="B2073" i="1"/>
  <c r="C2073" i="1"/>
  <c r="B1807" i="1"/>
  <c r="C1807" i="1"/>
  <c r="C1642" i="1"/>
  <c r="B1642" i="1"/>
  <c r="C1602" i="1"/>
  <c r="B1602" i="1"/>
  <c r="C1725" i="1"/>
  <c r="B1725" i="1"/>
  <c r="C1568" i="1"/>
  <c r="B1568" i="1"/>
  <c r="B1925" i="1"/>
  <c r="C1925" i="1"/>
  <c r="C1764" i="1"/>
  <c r="B1764" i="1"/>
  <c r="B2253" i="1"/>
  <c r="C2253" i="1"/>
  <c r="C1532" i="1"/>
  <c r="B1532" i="1"/>
  <c r="B2015" i="1"/>
  <c r="C2015" i="1"/>
  <c r="C2470" i="1"/>
  <c r="B2470" i="1"/>
  <c r="C1636" i="1"/>
  <c r="B1636" i="1"/>
  <c r="B1433" i="1"/>
  <c r="C1433" i="1"/>
  <c r="C2267" i="1"/>
  <c r="B2267" i="1"/>
  <c r="B2147" i="1"/>
  <c r="C2147" i="1"/>
  <c r="B206" i="1"/>
  <c r="C206" i="1"/>
  <c r="B703" i="1"/>
  <c r="C703" i="1"/>
  <c r="B739" i="1"/>
  <c r="C739" i="1"/>
  <c r="C1032" i="1"/>
  <c r="B1032" i="1"/>
  <c r="C1762" i="1"/>
  <c r="B1762" i="1"/>
  <c r="B1734" i="1"/>
  <c r="C1734" i="1"/>
  <c r="B1434" i="1"/>
  <c r="C1434" i="1"/>
  <c r="B1692" i="1"/>
  <c r="C1692" i="1"/>
  <c r="B2434" i="1"/>
  <c r="C2434" i="1"/>
  <c r="C1597" i="1"/>
  <c r="B1597" i="1"/>
  <c r="C1455" i="1"/>
  <c r="B1455" i="1"/>
  <c r="C1690" i="1"/>
  <c r="B1690" i="1"/>
  <c r="B1785" i="1"/>
  <c r="C1785" i="1"/>
  <c r="C1793" i="1"/>
  <c r="B1793" i="1"/>
  <c r="B2235" i="1"/>
  <c r="C2235" i="1"/>
  <c r="B2495" i="1"/>
  <c r="C2495" i="1"/>
  <c r="C2451" i="1"/>
  <c r="B2451" i="1"/>
  <c r="B2483" i="1"/>
  <c r="C2483" i="1"/>
  <c r="C699" i="1"/>
  <c r="B699" i="1"/>
  <c r="B1323" i="1"/>
  <c r="C1323" i="1"/>
  <c r="C1044" i="1"/>
  <c r="B1044" i="1"/>
  <c r="B1621" i="1"/>
  <c r="C1621" i="1"/>
  <c r="C2116" i="1"/>
  <c r="B2116" i="1"/>
  <c r="B1847" i="1"/>
  <c r="C1847" i="1"/>
  <c r="C2392" i="1"/>
  <c r="B2392" i="1"/>
  <c r="C2445" i="1"/>
  <c r="B2445" i="1"/>
  <c r="C2398" i="1"/>
  <c r="B2398" i="1"/>
  <c r="B2446" i="1"/>
  <c r="C2446" i="1"/>
  <c r="B2384" i="1"/>
  <c r="C2384" i="1"/>
  <c r="C2310" i="1"/>
  <c r="B2310" i="1"/>
  <c r="C2412" i="1"/>
  <c r="B2412" i="1"/>
  <c r="B2465" i="1"/>
  <c r="C2465" i="1"/>
  <c r="B2375" i="1"/>
  <c r="C2375" i="1"/>
  <c r="B1942" i="1"/>
  <c r="C1942" i="1"/>
  <c r="B1983" i="1"/>
  <c r="C1983" i="1"/>
  <c r="B1695" i="1"/>
  <c r="C1695" i="1"/>
  <c r="B1933" i="1"/>
  <c r="C1933" i="1"/>
  <c r="C2127" i="1"/>
  <c r="B2127" i="1"/>
  <c r="C2381" i="1"/>
  <c r="B2381" i="1"/>
  <c r="B1715" i="1"/>
  <c r="C1715" i="1"/>
  <c r="C1596" i="1"/>
  <c r="B1596" i="1"/>
  <c r="C1694" i="1"/>
  <c r="B1694" i="1"/>
  <c r="C2226" i="1"/>
  <c r="B2226" i="1"/>
  <c r="C2050" i="1"/>
  <c r="B2050" i="1"/>
  <c r="B2248" i="1"/>
  <c r="C2248" i="1"/>
  <c r="B2095" i="1"/>
  <c r="C2095" i="1"/>
  <c r="C1439" i="1"/>
  <c r="B1439" i="1"/>
  <c r="C1449" i="1"/>
  <c r="B1449" i="1"/>
  <c r="C1832" i="1"/>
  <c r="B1832" i="1"/>
  <c r="C2091" i="1"/>
  <c r="B2091" i="1"/>
  <c r="B1752" i="1"/>
  <c r="C1752" i="1"/>
  <c r="B2064" i="1"/>
  <c r="C2064" i="1"/>
  <c r="C1366" i="1"/>
  <c r="B1366" i="1"/>
  <c r="C2108" i="1"/>
  <c r="B2108" i="1"/>
  <c r="C1616" i="1"/>
  <c r="B1616" i="1"/>
  <c r="C1908" i="1"/>
  <c r="B1908" i="1"/>
  <c r="B1687" i="1"/>
  <c r="C1687" i="1"/>
  <c r="C1313" i="1"/>
  <c r="B1313" i="1"/>
  <c r="C965" i="1"/>
  <c r="B965" i="1"/>
  <c r="C1590" i="1"/>
  <c r="B1590" i="1"/>
  <c r="B1730" i="1"/>
  <c r="C1730" i="1"/>
  <c r="B1410" i="1"/>
  <c r="C1410" i="1"/>
  <c r="B549" i="1"/>
  <c r="C549" i="1"/>
  <c r="C1125" i="1"/>
  <c r="B1125" i="1"/>
  <c r="B1052" i="1"/>
  <c r="C1052" i="1"/>
  <c r="C1367" i="1"/>
  <c r="B1367" i="1"/>
  <c r="C966" i="1"/>
  <c r="B966" i="1"/>
  <c r="B925" i="1"/>
  <c r="C925" i="1"/>
  <c r="C879" i="1"/>
  <c r="B879" i="1"/>
  <c r="C1053" i="1"/>
  <c r="B1053" i="1"/>
  <c r="B752" i="1"/>
  <c r="C752" i="1"/>
  <c r="C881" i="1"/>
  <c r="B881" i="1"/>
  <c r="C757" i="1"/>
  <c r="B757" i="1"/>
  <c r="C1324" i="1"/>
  <c r="B1324" i="1"/>
  <c r="C799" i="1"/>
  <c r="B799" i="1"/>
  <c r="C663" i="1"/>
  <c r="B663" i="1"/>
  <c r="C249" i="1"/>
  <c r="B249" i="1"/>
  <c r="B551" i="1"/>
  <c r="C551" i="1"/>
  <c r="B718" i="1"/>
  <c r="C718" i="1"/>
  <c r="B583" i="1"/>
  <c r="C583" i="1"/>
  <c r="B852" i="1"/>
  <c r="C852" i="1"/>
  <c r="B679" i="1"/>
  <c r="C679" i="1"/>
  <c r="B666" i="1"/>
  <c r="C666" i="1"/>
  <c r="C671" i="1"/>
  <c r="B671" i="1"/>
  <c r="C194" i="1"/>
  <c r="B194" i="1"/>
  <c r="B372" i="1"/>
  <c r="C372" i="1"/>
  <c r="C170" i="1"/>
  <c r="B170" i="1"/>
  <c r="B513" i="1"/>
  <c r="C513" i="1"/>
  <c r="B427" i="1"/>
  <c r="C427" i="1"/>
  <c r="B422" i="1"/>
  <c r="C422" i="1"/>
  <c r="B85" i="1"/>
  <c r="C85" i="1"/>
  <c r="C465" i="1"/>
  <c r="B465" i="1"/>
  <c r="B57" i="1"/>
  <c r="C57" i="1"/>
  <c r="C250" i="1"/>
  <c r="B250" i="1"/>
  <c r="B195" i="1"/>
  <c r="C195" i="1"/>
  <c r="B307" i="1"/>
  <c r="C307" i="1"/>
  <c r="C421" i="1"/>
  <c r="B421" i="1"/>
  <c r="B574" i="1"/>
  <c r="C574" i="1"/>
  <c r="C98" i="1"/>
  <c r="B98" i="1"/>
  <c r="B295" i="1"/>
  <c r="C295" i="1"/>
  <c r="C568" i="1"/>
  <c r="B568" i="1"/>
  <c r="B485" i="1"/>
  <c r="C485" i="1"/>
  <c r="B700" i="1"/>
  <c r="C700" i="1"/>
  <c r="B460" i="1"/>
  <c r="C460" i="1"/>
  <c r="B388" i="1"/>
  <c r="C388" i="1"/>
  <c r="B121" i="1"/>
  <c r="C121" i="1"/>
  <c r="B729" i="1"/>
  <c r="C729" i="1"/>
  <c r="C25" i="1"/>
  <c r="B25" i="1"/>
  <c r="B189" i="1"/>
  <c r="C189" i="1"/>
  <c r="C490" i="1"/>
  <c r="B490" i="1"/>
  <c r="B843" i="1"/>
  <c r="C843" i="1"/>
  <c r="B97" i="1"/>
  <c r="C97" i="1"/>
  <c r="B218" i="1"/>
  <c r="C218" i="1"/>
  <c r="B560" i="1"/>
  <c r="C560" i="1"/>
  <c r="C125" i="1"/>
  <c r="B125" i="1"/>
  <c r="C569" i="1"/>
  <c r="B569" i="1"/>
  <c r="C792" i="1"/>
  <c r="B792" i="1"/>
  <c r="B1370" i="1"/>
  <c r="C1370" i="1"/>
  <c r="B462" i="1"/>
  <c r="C462" i="1"/>
  <c r="C1072" i="1"/>
  <c r="B1072" i="1"/>
  <c r="B801" i="1"/>
  <c r="C801" i="1"/>
  <c r="B1045" i="1"/>
  <c r="C1045" i="1"/>
  <c r="B1036" i="1"/>
  <c r="C1036" i="1"/>
  <c r="B1577" i="1"/>
  <c r="C1577" i="1"/>
  <c r="C297" i="1"/>
  <c r="B297" i="1"/>
  <c r="B414" i="1"/>
  <c r="C414" i="1"/>
  <c r="B528" i="1"/>
  <c r="C528" i="1"/>
  <c r="B1233" i="1"/>
  <c r="C1233" i="1"/>
  <c r="C1371" i="1"/>
  <c r="B1371" i="1"/>
  <c r="C341" i="1"/>
  <c r="B341" i="1"/>
  <c r="C620" i="1"/>
  <c r="B620" i="1"/>
  <c r="C1238" i="1"/>
  <c r="B1238" i="1"/>
  <c r="B1008" i="1"/>
  <c r="C1008" i="1"/>
  <c r="C156" i="1"/>
  <c r="B156" i="1"/>
  <c r="B304" i="1"/>
  <c r="C304" i="1"/>
  <c r="C890" i="1"/>
  <c r="B890" i="1"/>
  <c r="B851" i="1"/>
  <c r="C851" i="1"/>
  <c r="B1073" i="1"/>
  <c r="C1073" i="1"/>
  <c r="C1279" i="1"/>
  <c r="B1279" i="1"/>
  <c r="C1558" i="1"/>
  <c r="B1558" i="1"/>
  <c r="B1424" i="1"/>
  <c r="C1424" i="1"/>
  <c r="B774" i="1"/>
  <c r="C774" i="1"/>
  <c r="C1224" i="1"/>
  <c r="B1224" i="1"/>
  <c r="B82" i="1"/>
  <c r="C82" i="1"/>
  <c r="B461" i="1"/>
  <c r="C461" i="1"/>
  <c r="B747" i="1"/>
  <c r="C747" i="1"/>
  <c r="B1208" i="1"/>
  <c r="C1208" i="1"/>
  <c r="C1046" i="1"/>
  <c r="B1046" i="1"/>
  <c r="B110" i="1"/>
  <c r="C110" i="1"/>
  <c r="C299" i="1"/>
  <c r="B299" i="1"/>
  <c r="C645" i="1"/>
  <c r="B645" i="1"/>
  <c r="B1115" i="1"/>
  <c r="C1115" i="1"/>
  <c r="C988" i="1"/>
  <c r="B988" i="1"/>
  <c r="B497" i="1"/>
  <c r="C497" i="1"/>
  <c r="C46" i="1"/>
  <c r="B46" i="1"/>
  <c r="B196" i="1"/>
  <c r="C196" i="1"/>
  <c r="C1302" i="1"/>
  <c r="B1302" i="1"/>
  <c r="C128" i="1"/>
  <c r="B128" i="1"/>
  <c r="B1515" i="1"/>
  <c r="C1515" i="1"/>
  <c r="C1448" i="1"/>
  <c r="B1448" i="1"/>
  <c r="B2088" i="1"/>
  <c r="C2088" i="1"/>
  <c r="C2056" i="1"/>
  <c r="B2056" i="1"/>
  <c r="C2304" i="1"/>
  <c r="B2304" i="1"/>
  <c r="C1467" i="1"/>
  <c r="B1467" i="1"/>
  <c r="C1712" i="1"/>
  <c r="B1712" i="1"/>
  <c r="C2278" i="1"/>
  <c r="B2278" i="1"/>
  <c r="C1466" i="1"/>
  <c r="B1466" i="1"/>
  <c r="C2086" i="1"/>
  <c r="B2086" i="1"/>
  <c r="B2501" i="1"/>
  <c r="C2501" i="1"/>
  <c r="C1757" i="1"/>
  <c r="B1757" i="1"/>
  <c r="C2110" i="1"/>
  <c r="B2110" i="1"/>
  <c r="C1980" i="1"/>
  <c r="B1980" i="1"/>
  <c r="B1808" i="1"/>
  <c r="C1808" i="1"/>
  <c r="C1628" i="1"/>
  <c r="B1628" i="1"/>
  <c r="C2376" i="1"/>
  <c r="B2376" i="1"/>
  <c r="B2416" i="1"/>
  <c r="C2416" i="1"/>
  <c r="B8" i="1"/>
  <c r="C8" i="1"/>
  <c r="C548" i="1"/>
  <c r="B548" i="1"/>
  <c r="B659" i="1"/>
  <c r="C659" i="1"/>
  <c r="B815" i="1"/>
  <c r="C815" i="1"/>
  <c r="B1348" i="1"/>
  <c r="C1348" i="1"/>
  <c r="C1482" i="1"/>
  <c r="B1482" i="1"/>
  <c r="C1882" i="1"/>
  <c r="B1882" i="1"/>
  <c r="C1682" i="1"/>
  <c r="B1682" i="1"/>
  <c r="C2217" i="1"/>
  <c r="B2217" i="1"/>
  <c r="B171" i="1"/>
  <c r="C171" i="1"/>
  <c r="B164" i="1"/>
  <c r="C164" i="1"/>
  <c r="B565" i="1"/>
  <c r="C565" i="1"/>
  <c r="B690" i="1"/>
  <c r="C690" i="1"/>
  <c r="B820" i="1"/>
  <c r="C820" i="1"/>
  <c r="B751" i="1"/>
  <c r="C751" i="1"/>
  <c r="C1488" i="1"/>
  <c r="B1488" i="1"/>
  <c r="C1893" i="1"/>
  <c r="B1893" i="1"/>
  <c r="C1745" i="1"/>
  <c r="B1745" i="1"/>
  <c r="B2219" i="1"/>
  <c r="C2219" i="1"/>
  <c r="B1574" i="1"/>
  <c r="C1574" i="1"/>
  <c r="B2190" i="1"/>
  <c r="C2190" i="1"/>
  <c r="C2099" i="1"/>
  <c r="B2099" i="1"/>
  <c r="C1539" i="1"/>
  <c r="B1539" i="1"/>
  <c r="B1361" i="1"/>
  <c r="C1361" i="1"/>
  <c r="B2216" i="1"/>
  <c r="C2216" i="1"/>
  <c r="C2100" i="1"/>
  <c r="B2100" i="1"/>
  <c r="C1451" i="1"/>
  <c r="B1451" i="1"/>
  <c r="B1750" i="1"/>
  <c r="C1750" i="1"/>
  <c r="C1746" i="1"/>
  <c r="B1746" i="1"/>
  <c r="B1917" i="1"/>
  <c r="C1917" i="1"/>
  <c r="B1812" i="1"/>
  <c r="C1812" i="1"/>
  <c r="B2151" i="1"/>
  <c r="C2151" i="1"/>
  <c r="B2400" i="1"/>
  <c r="C2400" i="1"/>
  <c r="C432" i="1"/>
  <c r="B432" i="1"/>
  <c r="B861" i="1"/>
  <c r="C861" i="1"/>
  <c r="C791" i="1"/>
  <c r="B791" i="1"/>
  <c r="B1240" i="1"/>
  <c r="C1240" i="1"/>
  <c r="C1281" i="1"/>
  <c r="B1281" i="1"/>
  <c r="C1937" i="1"/>
  <c r="B1937" i="1"/>
  <c r="C1632" i="1"/>
  <c r="B1632" i="1"/>
  <c r="C2182" i="1"/>
  <c r="B2182" i="1"/>
  <c r="C2441" i="1"/>
  <c r="B2441" i="1"/>
  <c r="C1177" i="1"/>
  <c r="B1177" i="1"/>
  <c r="B1669" i="1"/>
  <c r="C1669" i="1"/>
  <c r="B1888" i="1"/>
  <c r="C1888" i="1"/>
  <c r="C1951" i="1"/>
  <c r="B1951" i="1"/>
  <c r="B2149" i="1"/>
  <c r="C2149" i="1"/>
  <c r="B1811" i="1"/>
  <c r="C1811" i="1"/>
  <c r="C2460" i="1"/>
  <c r="B2460" i="1"/>
  <c r="B2386" i="1"/>
  <c r="C2386" i="1"/>
  <c r="C2298" i="1"/>
  <c r="B2298" i="1"/>
  <c r="C708" i="1"/>
  <c r="B708" i="1"/>
  <c r="C1231" i="1"/>
  <c r="B1231" i="1"/>
  <c r="B1373" i="1"/>
  <c r="C1373" i="1"/>
  <c r="B1922" i="1"/>
  <c r="C1922" i="1"/>
  <c r="B1932" i="1"/>
  <c r="C1932" i="1"/>
  <c r="B2237" i="1"/>
  <c r="C2237" i="1"/>
  <c r="B2493" i="1"/>
  <c r="C2493" i="1"/>
  <c r="B2373" i="1"/>
  <c r="C2373" i="1"/>
  <c r="B2436" i="1"/>
  <c r="C2436" i="1"/>
  <c r="C2341" i="1"/>
  <c r="B2341" i="1"/>
  <c r="B2360" i="1"/>
  <c r="C2360" i="1"/>
  <c r="B2410" i="1"/>
  <c r="C2410" i="1"/>
  <c r="B2327" i="1"/>
  <c r="C2327" i="1"/>
  <c r="C2395" i="1"/>
  <c r="B2395" i="1"/>
  <c r="B2350" i="1"/>
  <c r="C2350" i="1"/>
  <c r="C1867" i="1"/>
  <c r="B1867" i="1"/>
  <c r="B1804" i="1"/>
  <c r="C1804" i="1"/>
  <c r="C2247" i="1"/>
  <c r="B2247" i="1"/>
  <c r="B1906" i="1"/>
  <c r="C1906" i="1"/>
  <c r="B2124" i="1"/>
  <c r="C2124" i="1"/>
  <c r="B2378" i="1"/>
  <c r="C2378" i="1"/>
  <c r="B1652" i="1"/>
  <c r="C1652" i="1"/>
  <c r="C2249" i="1"/>
  <c r="B2249" i="1"/>
  <c r="C2302" i="1"/>
  <c r="B2302" i="1"/>
  <c r="B2213" i="1"/>
  <c r="C2213" i="1"/>
  <c r="C2029" i="1"/>
  <c r="B2029" i="1"/>
  <c r="B2215" i="1"/>
  <c r="C2215" i="1"/>
  <c r="B2092" i="1"/>
  <c r="C2092" i="1"/>
  <c r="C1397" i="1"/>
  <c r="B1397" i="1"/>
  <c r="C2107" i="1"/>
  <c r="B2107" i="1"/>
  <c r="B1814" i="1"/>
  <c r="C1814" i="1"/>
  <c r="C2087" i="1"/>
  <c r="B2087" i="1"/>
  <c r="C1747" i="1"/>
  <c r="B1747" i="1"/>
  <c r="B2032" i="1"/>
  <c r="C2032" i="1"/>
  <c r="C1556" i="1"/>
  <c r="B1556" i="1"/>
  <c r="C2075" i="1"/>
  <c r="B2075" i="1"/>
  <c r="C1605" i="1"/>
  <c r="B1605" i="1"/>
  <c r="C1897" i="1"/>
  <c r="B1897" i="1"/>
  <c r="B1657" i="1"/>
  <c r="C1657" i="1"/>
  <c r="C1202" i="1"/>
  <c r="B1202" i="1"/>
  <c r="B1318" i="1"/>
  <c r="C1318" i="1"/>
  <c r="B1505" i="1"/>
  <c r="C1505" i="1"/>
  <c r="B1673" i="1"/>
  <c r="C1673" i="1"/>
  <c r="B1394" i="1"/>
  <c r="C1394" i="1"/>
  <c r="B1314" i="1"/>
  <c r="C1314" i="1"/>
  <c r="B1094" i="1"/>
  <c r="C1094" i="1"/>
  <c r="B1006" i="1"/>
  <c r="C1006" i="1"/>
  <c r="C1316" i="1"/>
  <c r="B1316" i="1"/>
  <c r="B945" i="1"/>
  <c r="C945" i="1"/>
  <c r="B908" i="1"/>
  <c r="C908" i="1"/>
  <c r="C847" i="1"/>
  <c r="B847" i="1"/>
  <c r="B936" i="1"/>
  <c r="C936" i="1"/>
  <c r="C688" i="1"/>
  <c r="B688" i="1"/>
  <c r="B870" i="1"/>
  <c r="C870" i="1"/>
  <c r="C742" i="1"/>
  <c r="B742" i="1"/>
  <c r="B1230" i="1"/>
  <c r="C1230" i="1"/>
  <c r="C991" i="1"/>
  <c r="B991" i="1"/>
  <c r="B612" i="1"/>
  <c r="C612" i="1"/>
  <c r="C711" i="1"/>
  <c r="B711" i="1"/>
  <c r="B521" i="1"/>
  <c r="C521" i="1"/>
  <c r="B716" i="1"/>
  <c r="C716" i="1"/>
  <c r="C476" i="1"/>
  <c r="B476" i="1"/>
  <c r="C793" i="1"/>
  <c r="B793" i="1"/>
  <c r="B649" i="1"/>
  <c r="C649" i="1"/>
  <c r="C634" i="1"/>
  <c r="B634" i="1"/>
  <c r="B639" i="1"/>
  <c r="C639" i="1"/>
  <c r="C464" i="1"/>
  <c r="B464" i="1"/>
  <c r="C298" i="1"/>
  <c r="B298" i="1"/>
  <c r="B425" i="1"/>
  <c r="C425" i="1"/>
  <c r="B483" i="1"/>
  <c r="C483" i="1"/>
  <c r="B353" i="1"/>
  <c r="C353" i="1"/>
  <c r="B384" i="1"/>
  <c r="C384" i="1"/>
  <c r="C163" i="1"/>
  <c r="B163" i="1"/>
  <c r="B441" i="1"/>
  <c r="C441" i="1"/>
  <c r="C33" i="1"/>
  <c r="B33" i="1"/>
  <c r="B227" i="1"/>
  <c r="C227" i="1"/>
  <c r="C220" i="1"/>
  <c r="B220" i="1"/>
  <c r="B279" i="1"/>
  <c r="C279" i="1"/>
  <c r="B313" i="1"/>
  <c r="C313" i="1"/>
  <c r="B5" i="1"/>
  <c r="C5" i="1"/>
  <c r="C621" i="1"/>
  <c r="B621" i="1"/>
  <c r="B336" i="1"/>
  <c r="C336" i="1"/>
  <c r="C397" i="1"/>
  <c r="B397" i="1"/>
  <c r="C293" i="1"/>
  <c r="B293" i="1"/>
  <c r="B417" i="1"/>
  <c r="C417" i="1"/>
  <c r="C704" i="1"/>
  <c r="B704" i="1"/>
  <c r="C665" i="1"/>
  <c r="B665" i="1"/>
  <c r="B281" i="1"/>
  <c r="C281" i="1"/>
  <c r="C24" i="1"/>
  <c r="B24" i="1"/>
  <c r="C954" i="1"/>
  <c r="B954" i="1"/>
  <c r="C669" i="1"/>
  <c r="B669" i="1"/>
  <c r="C420" i="1"/>
  <c r="B420" i="1"/>
  <c r="C113" i="1"/>
  <c r="B113" i="1"/>
  <c r="B670" i="1"/>
  <c r="C670" i="1"/>
  <c r="C373" i="1"/>
  <c r="B373" i="1"/>
  <c r="B446" i="1"/>
  <c r="C446" i="1"/>
  <c r="C1016" i="1"/>
  <c r="B1016" i="1"/>
  <c r="C435" i="1"/>
  <c r="B435" i="1"/>
  <c r="C56" i="1"/>
  <c r="B56" i="1"/>
  <c r="B319" i="1"/>
  <c r="C319" i="1"/>
  <c r="B880" i="1"/>
  <c r="C880" i="1"/>
  <c r="C345" i="1"/>
  <c r="B345" i="1"/>
  <c r="C728" i="1"/>
  <c r="B728" i="1"/>
  <c r="B941" i="1"/>
  <c r="C941" i="1"/>
  <c r="C1530" i="1"/>
  <c r="B1530" i="1"/>
  <c r="B1100" i="1"/>
  <c r="C1100" i="1"/>
  <c r="C1287" i="1"/>
  <c r="B1287" i="1"/>
  <c r="C1031" i="1"/>
  <c r="B1031" i="1"/>
  <c r="C1528" i="1"/>
  <c r="B1528" i="1"/>
  <c r="B1320" i="1"/>
  <c r="C1320" i="1"/>
  <c r="B1223" i="1"/>
  <c r="C1223" i="1"/>
  <c r="B26" i="1"/>
  <c r="C26" i="1"/>
  <c r="C424" i="1"/>
  <c r="B424" i="1"/>
  <c r="C961" i="1"/>
  <c r="B961" i="1"/>
  <c r="B1294" i="1"/>
  <c r="C1294" i="1"/>
  <c r="B88" i="1"/>
  <c r="C88" i="1"/>
  <c r="B160" i="1"/>
  <c r="C160" i="1"/>
  <c r="B1002" i="1"/>
  <c r="C1002" i="1"/>
  <c r="C948" i="1"/>
  <c r="B948" i="1"/>
  <c r="C1197" i="1"/>
  <c r="B1197" i="1"/>
  <c r="B45" i="1"/>
  <c r="C45" i="1"/>
  <c r="B137" i="1"/>
  <c r="C137" i="1"/>
  <c r="C468" i="1"/>
  <c r="B468" i="1"/>
  <c r="B943" i="1"/>
  <c r="C943" i="1"/>
  <c r="B1187" i="1"/>
  <c r="C1187" i="1"/>
  <c r="C1419" i="1"/>
  <c r="B1419" i="1"/>
  <c r="C1165" i="1"/>
  <c r="B1165" i="1"/>
  <c r="C1112" i="1"/>
  <c r="B1112" i="1"/>
  <c r="B859" i="1"/>
  <c r="C859" i="1"/>
  <c r="B1056" i="1"/>
  <c r="C1056" i="1"/>
  <c r="C365" i="1"/>
  <c r="B365" i="1"/>
  <c r="C251" i="1"/>
  <c r="B251" i="1"/>
  <c r="C927" i="1"/>
  <c r="B927" i="1"/>
  <c r="B860" i="1"/>
  <c r="C860" i="1"/>
  <c r="B1442" i="1"/>
  <c r="C1442" i="1"/>
  <c r="C67" i="1"/>
  <c r="B67" i="1"/>
  <c r="B545" i="1"/>
  <c r="C545" i="1"/>
  <c r="C731" i="1"/>
  <c r="B731" i="1"/>
  <c r="B1363" i="1"/>
  <c r="C1363" i="1"/>
  <c r="B1478" i="1"/>
  <c r="C1478" i="1"/>
  <c r="B235" i="1"/>
  <c r="C235" i="1"/>
  <c r="C707" i="1"/>
  <c r="B707" i="1"/>
  <c r="C749" i="1"/>
  <c r="B749" i="1"/>
  <c r="C1058" i="1"/>
  <c r="B1058" i="1"/>
  <c r="C1767" i="1"/>
  <c r="B1767" i="1"/>
  <c r="B1738" i="1"/>
  <c r="C1738" i="1"/>
  <c r="B1474" i="1"/>
  <c r="C1474" i="1"/>
  <c r="B1713" i="1"/>
  <c r="C1713" i="1"/>
  <c r="B2431" i="1"/>
  <c r="C2431" i="1"/>
  <c r="B1782" i="1"/>
  <c r="C1782" i="1"/>
  <c r="B2232" i="1"/>
  <c r="C2232" i="1"/>
  <c r="C1970" i="1"/>
  <c r="B1970" i="1"/>
  <c r="C1617" i="1"/>
  <c r="B1617" i="1"/>
  <c r="B1940" i="1"/>
  <c r="C1940" i="1"/>
  <c r="C1931" i="1"/>
  <c r="B1931" i="1"/>
  <c r="B1824" i="1"/>
  <c r="C1824" i="1"/>
  <c r="B1748" i="1"/>
  <c r="C1748" i="1"/>
  <c r="B1822" i="1"/>
  <c r="C1822" i="1"/>
  <c r="B1663" i="1"/>
  <c r="C1663" i="1"/>
  <c r="B2006" i="1"/>
  <c r="C2006" i="1"/>
  <c r="C2041" i="1"/>
  <c r="B2041" i="1"/>
  <c r="B2081" i="1"/>
  <c r="C2081" i="1"/>
  <c r="B338" i="1"/>
  <c r="C338" i="1"/>
  <c r="C529" i="1"/>
  <c r="B529" i="1"/>
  <c r="C984" i="1"/>
  <c r="B984" i="1"/>
  <c r="C1084" i="1"/>
  <c r="B1084" i="1"/>
  <c r="C1362" i="1"/>
  <c r="B1362" i="1"/>
  <c r="C1412" i="1"/>
  <c r="B1412" i="1"/>
  <c r="B2156" i="1"/>
  <c r="C2156" i="1"/>
  <c r="B2058" i="1"/>
  <c r="C2058" i="1"/>
  <c r="B1862" i="1"/>
  <c r="C1862" i="1"/>
  <c r="B259" i="1"/>
  <c r="C259" i="1"/>
  <c r="C367" i="1"/>
  <c r="B367" i="1"/>
  <c r="C611" i="1"/>
  <c r="B611" i="1"/>
  <c r="C986" i="1"/>
  <c r="B986" i="1"/>
  <c r="C1091" i="1"/>
  <c r="B1091" i="1"/>
  <c r="C1402" i="1"/>
  <c r="B1402" i="1"/>
  <c r="B1465" i="1"/>
  <c r="C1465" i="1"/>
  <c r="C2163" i="1"/>
  <c r="B2163" i="1"/>
  <c r="C2102" i="1"/>
  <c r="B2102" i="1"/>
  <c r="B1875" i="1"/>
  <c r="C1875" i="1"/>
  <c r="C1761" i="1"/>
  <c r="B1761" i="1"/>
  <c r="C2312" i="1"/>
  <c r="B2312" i="1"/>
  <c r="B1701" i="1"/>
  <c r="C1701" i="1"/>
  <c r="B1904" i="1"/>
  <c r="C1904" i="1"/>
  <c r="B1780" i="1"/>
  <c r="C1780" i="1"/>
  <c r="C2067" i="1"/>
  <c r="B2067" i="1"/>
  <c r="B2314" i="1"/>
  <c r="C2314" i="1"/>
  <c r="B1477" i="1"/>
  <c r="C1477" i="1"/>
  <c r="B2243" i="1"/>
  <c r="C2243" i="1"/>
  <c r="B2159" i="1"/>
  <c r="C2159" i="1"/>
  <c r="B2136" i="1"/>
  <c r="C2136" i="1"/>
  <c r="B2038" i="1"/>
  <c r="C2038" i="1"/>
  <c r="C1928" i="1"/>
  <c r="B1928" i="1"/>
  <c r="B2352" i="1"/>
  <c r="C2352" i="1"/>
  <c r="B586" i="1"/>
  <c r="C586" i="1"/>
  <c r="B969" i="1"/>
  <c r="C969" i="1"/>
  <c r="B1075" i="1"/>
  <c r="C1075" i="1"/>
  <c r="C1375" i="1"/>
  <c r="B1375" i="1"/>
  <c r="C1491" i="1"/>
  <c r="B1491" i="1"/>
  <c r="B1429" i="1"/>
  <c r="C1429" i="1"/>
  <c r="C2059" i="1"/>
  <c r="B2059" i="1"/>
  <c r="C2477" i="1"/>
  <c r="B2477" i="1"/>
  <c r="C796" i="1"/>
  <c r="B796" i="1"/>
  <c r="B957" i="1"/>
  <c r="C957" i="1"/>
  <c r="C1173" i="1"/>
  <c r="B1173" i="1"/>
  <c r="B2049" i="1"/>
  <c r="C2049" i="1"/>
  <c r="C1427" i="1"/>
  <c r="B1427" i="1"/>
  <c r="B1844" i="1"/>
  <c r="C1844" i="1"/>
  <c r="B2194" i="1"/>
  <c r="C2194" i="1"/>
  <c r="B2409" i="1"/>
  <c r="C2409" i="1"/>
  <c r="B2478" i="1"/>
  <c r="C2478" i="1"/>
  <c r="B2346" i="1"/>
  <c r="C2346" i="1"/>
  <c r="B1055" i="1"/>
  <c r="C1055" i="1"/>
  <c r="C1137" i="1"/>
  <c r="B1137" i="1"/>
  <c r="B1677" i="1"/>
  <c r="C1677" i="1"/>
  <c r="C2172" i="1"/>
  <c r="B2172" i="1"/>
  <c r="B2264" i="1"/>
  <c r="C2264" i="1"/>
  <c r="C2482" i="1"/>
  <c r="B2482" i="1"/>
  <c r="B2306" i="1"/>
  <c r="C2306" i="1"/>
  <c r="B2385" i="1"/>
  <c r="C2385" i="1"/>
  <c r="B2338" i="1"/>
  <c r="C2338" i="1"/>
  <c r="B2498" i="1"/>
  <c r="C2498" i="1"/>
  <c r="C2354" i="1"/>
  <c r="B2354" i="1"/>
  <c r="C2362" i="1"/>
  <c r="B2362" i="1"/>
  <c r="B2301" i="1"/>
  <c r="C2301" i="1"/>
  <c r="B2321" i="1"/>
  <c r="C2321" i="1"/>
  <c r="B2263" i="1"/>
  <c r="C2263" i="1"/>
  <c r="B1845" i="1"/>
  <c r="C1845" i="1"/>
  <c r="B1626" i="1"/>
  <c r="C1626" i="1"/>
  <c r="B2230" i="1"/>
  <c r="C2230" i="1"/>
  <c r="C1890" i="1"/>
  <c r="B1890" i="1"/>
  <c r="B2071" i="1"/>
  <c r="C2071" i="1"/>
  <c r="C2252" i="1"/>
  <c r="B2252" i="1"/>
  <c r="B2287" i="1"/>
  <c r="C2287" i="1"/>
  <c r="C2246" i="1"/>
  <c r="B2246" i="1"/>
  <c r="B2280" i="1"/>
  <c r="C2280" i="1"/>
  <c r="B2195" i="1"/>
  <c r="C2195" i="1"/>
  <c r="B1989" i="1"/>
  <c r="C1989" i="1"/>
  <c r="B2197" i="1"/>
  <c r="C2197" i="1"/>
  <c r="C2033" i="1"/>
  <c r="B2033" i="1"/>
  <c r="B1592" i="1"/>
  <c r="C1592" i="1"/>
  <c r="C2097" i="1"/>
  <c r="B2097" i="1"/>
  <c r="C1800" i="1"/>
  <c r="B1800" i="1"/>
  <c r="B2076" i="1"/>
  <c r="C2076" i="1"/>
  <c r="B1544" i="1"/>
  <c r="C1544" i="1"/>
  <c r="B1967" i="1"/>
  <c r="C1967" i="1"/>
  <c r="B1553" i="1"/>
  <c r="C1553" i="1"/>
  <c r="C2036" i="1"/>
  <c r="B2036" i="1"/>
  <c r="C1583" i="1"/>
  <c r="B1583" i="1"/>
  <c r="C1885" i="1"/>
  <c r="B1885" i="1"/>
  <c r="B1637" i="1"/>
  <c r="C1637" i="1"/>
  <c r="C1130" i="1"/>
  <c r="B1130" i="1"/>
  <c r="C1254" i="1"/>
  <c r="B1254" i="1"/>
  <c r="B1492" i="1"/>
  <c r="C1492" i="1"/>
  <c r="B1668" i="1"/>
  <c r="C1668" i="1"/>
  <c r="B1391" i="1"/>
  <c r="C1391" i="1"/>
  <c r="C1149" i="1"/>
  <c r="B1149" i="1"/>
  <c r="C1388" i="1"/>
  <c r="B1388" i="1"/>
  <c r="C1594" i="1"/>
  <c r="B1594" i="1"/>
  <c r="B1266" i="1"/>
  <c r="C1266" i="1"/>
  <c r="B877" i="1"/>
  <c r="C877" i="1"/>
  <c r="B758" i="1"/>
  <c r="C758" i="1"/>
  <c r="C835" i="1"/>
  <c r="B835" i="1"/>
  <c r="B910" i="1"/>
  <c r="C910" i="1"/>
  <c r="C678" i="1"/>
  <c r="B678" i="1"/>
  <c r="C864" i="1"/>
  <c r="B864" i="1"/>
  <c r="C654" i="1"/>
  <c r="B654" i="1"/>
  <c r="C1222" i="1"/>
  <c r="B1222" i="1"/>
  <c r="B930" i="1"/>
  <c r="C930" i="1"/>
  <c r="B558" i="1"/>
  <c r="C558" i="1"/>
  <c r="B675" i="1"/>
  <c r="C675" i="1"/>
  <c r="C509" i="1"/>
  <c r="B509" i="1"/>
  <c r="C697" i="1"/>
  <c r="B697" i="1"/>
  <c r="C409" i="1"/>
  <c r="B409" i="1"/>
  <c r="C722" i="1"/>
  <c r="B722" i="1"/>
  <c r="B641" i="1"/>
  <c r="C641" i="1"/>
  <c r="C617" i="1"/>
  <c r="B617" i="1"/>
  <c r="B622" i="1"/>
  <c r="C622" i="1"/>
  <c r="C411" i="1"/>
  <c r="B411" i="1"/>
  <c r="C290" i="1"/>
  <c r="B290" i="1"/>
  <c r="C415" i="1"/>
  <c r="B415" i="1"/>
  <c r="C457" i="1"/>
  <c r="B457" i="1"/>
  <c r="C292" i="1"/>
  <c r="B292" i="1"/>
  <c r="B371" i="1"/>
  <c r="C371" i="1"/>
  <c r="B76" i="1"/>
  <c r="C76" i="1"/>
  <c r="C438" i="1"/>
  <c r="B438" i="1"/>
  <c r="B43" i="1"/>
  <c r="C43" i="1"/>
  <c r="C245" i="1"/>
  <c r="B245" i="1"/>
  <c r="C61" i="1"/>
  <c r="B61" i="1"/>
  <c r="C192" i="1"/>
  <c r="B192" i="1"/>
  <c r="B310" i="1"/>
  <c r="C310" i="1"/>
  <c r="C355" i="1"/>
  <c r="B355" i="1"/>
  <c r="C63" i="1"/>
  <c r="B63" i="1"/>
  <c r="C240" i="1"/>
  <c r="B240" i="1"/>
  <c r="C51" i="1"/>
  <c r="B51" i="1"/>
  <c r="C683" i="1"/>
  <c r="B683" i="1"/>
  <c r="B193" i="1"/>
  <c r="C193" i="1"/>
  <c r="B62" i="1"/>
  <c r="C62" i="1"/>
  <c r="B619" i="1"/>
  <c r="C619" i="1"/>
  <c r="B813" i="1"/>
  <c r="C813" i="1"/>
  <c r="B387" i="1"/>
  <c r="C387" i="1"/>
  <c r="B177" i="1"/>
  <c r="C177" i="1"/>
  <c r="B939" i="1"/>
  <c r="C939" i="1"/>
  <c r="B38" i="1"/>
  <c r="C38" i="1"/>
  <c r="B280" i="1"/>
  <c r="C280" i="1"/>
  <c r="C932" i="1"/>
  <c r="B932" i="1"/>
  <c r="B231" i="1"/>
  <c r="C231" i="1"/>
  <c r="C448" i="1"/>
  <c r="B448" i="1"/>
  <c r="B1274" i="1"/>
  <c r="C1274" i="1"/>
  <c r="B1277" i="1"/>
  <c r="C1277" i="1"/>
  <c r="B786" i="1"/>
  <c r="C786" i="1"/>
  <c r="B1025" i="1"/>
  <c r="C1025" i="1"/>
  <c r="C1306" i="1"/>
  <c r="B1306" i="1"/>
  <c r="C1201" i="1"/>
  <c r="B1201" i="1"/>
  <c r="C1065" i="1"/>
  <c r="B1065" i="1"/>
  <c r="B1587" i="1"/>
  <c r="C1587" i="1"/>
  <c r="C530" i="1"/>
  <c r="B530" i="1"/>
  <c r="B884" i="1"/>
  <c r="C884" i="1"/>
  <c r="C1042" i="1"/>
  <c r="B1042" i="1"/>
  <c r="C1620" i="1"/>
  <c r="B1620" i="1"/>
  <c r="C504" i="1"/>
  <c r="B504" i="1"/>
  <c r="B375" i="1"/>
  <c r="C375" i="1"/>
  <c r="C644" i="1"/>
  <c r="B644" i="1"/>
  <c r="B1126" i="1"/>
  <c r="C1126" i="1"/>
  <c r="C1654" i="1"/>
  <c r="B1654" i="1"/>
  <c r="B314" i="1"/>
  <c r="C314" i="1"/>
  <c r="B491" i="1"/>
  <c r="C491" i="1"/>
  <c r="C576" i="1"/>
  <c r="B576" i="1"/>
  <c r="B1259" i="1"/>
  <c r="C1259" i="1"/>
  <c r="B1453" i="1"/>
  <c r="C1453" i="1"/>
  <c r="B1081" i="1"/>
  <c r="C1081" i="1"/>
  <c r="C701" i="1"/>
  <c r="B701" i="1"/>
  <c r="B1146" i="1"/>
  <c r="C1146" i="1"/>
  <c r="C1350" i="1"/>
  <c r="B1350" i="1"/>
  <c r="B1204" i="1"/>
  <c r="C1204" i="1"/>
  <c r="B75" i="1"/>
  <c r="C75" i="1"/>
  <c r="B145" i="1"/>
  <c r="C145" i="1"/>
  <c r="C695" i="1"/>
  <c r="B695" i="1"/>
  <c r="C1273" i="1"/>
  <c r="B1273" i="1"/>
  <c r="B1151" i="1"/>
  <c r="C1151" i="1"/>
  <c r="B329" i="1"/>
  <c r="C329" i="1"/>
  <c r="C720" i="1"/>
  <c r="B720" i="1"/>
  <c r="B918" i="1"/>
  <c r="C918" i="1"/>
  <c r="B1516" i="1"/>
  <c r="C1516" i="1"/>
  <c r="B29" i="1"/>
  <c r="C29" i="1"/>
  <c r="B351" i="1"/>
  <c r="C351" i="1"/>
  <c r="C443" i="1"/>
  <c r="B443" i="1"/>
  <c r="C865" i="1"/>
  <c r="B865" i="1"/>
  <c r="B913" i="1"/>
  <c r="C913" i="1"/>
  <c r="C1243" i="1"/>
  <c r="B1243" i="1"/>
  <c r="C1285" i="1"/>
  <c r="B1285" i="1"/>
  <c r="C1993" i="1"/>
  <c r="B1993" i="1"/>
  <c r="B1635" i="1"/>
  <c r="C1635" i="1"/>
  <c r="C2211" i="1"/>
  <c r="B2211" i="1"/>
  <c r="B1710" i="1"/>
  <c r="C1710" i="1"/>
  <c r="B2047" i="1"/>
  <c r="C2047" i="1"/>
  <c r="C1886" i="1"/>
  <c r="B1886" i="1"/>
  <c r="B1679" i="1"/>
  <c r="C1679" i="1"/>
  <c r="C1575" i="1"/>
  <c r="B1575" i="1"/>
  <c r="B2315" i="1"/>
  <c r="C2315" i="1"/>
  <c r="C2329" i="1"/>
  <c r="B2329" i="1"/>
  <c r="C1979" i="1"/>
  <c r="B1979" i="1"/>
  <c r="C1894" i="1"/>
  <c r="B1894" i="1"/>
  <c r="B2265" i="1"/>
  <c r="C2265" i="1"/>
  <c r="C2433" i="1"/>
  <c r="B2433" i="1"/>
  <c r="B1578" i="1"/>
  <c r="C1578" i="1"/>
  <c r="C1960" i="1"/>
  <c r="B1960" i="1"/>
  <c r="B1723" i="1"/>
  <c r="C1723" i="1"/>
  <c r="C258" i="1"/>
  <c r="B258" i="1"/>
  <c r="C818" i="1"/>
  <c r="B818" i="1"/>
  <c r="B979" i="1"/>
  <c r="C979" i="1"/>
  <c r="B1356" i="1"/>
  <c r="C1356" i="1"/>
  <c r="B1381" i="1"/>
  <c r="C1381" i="1"/>
  <c r="C1851" i="1"/>
  <c r="B1851" i="1"/>
  <c r="B1759" i="1"/>
  <c r="C1759" i="1"/>
  <c r="C1883" i="1"/>
  <c r="B1883" i="1"/>
  <c r="C1795" i="1"/>
  <c r="B1795" i="1"/>
  <c r="C115" i="1"/>
  <c r="B115" i="1"/>
  <c r="B87" i="1"/>
  <c r="C87" i="1"/>
  <c r="B824" i="1"/>
  <c r="C824" i="1"/>
  <c r="C1003" i="1"/>
  <c r="B1003" i="1"/>
  <c r="C552" i="1"/>
  <c r="B552" i="1"/>
  <c r="B1383" i="1"/>
  <c r="C1383" i="1"/>
  <c r="B1877" i="1"/>
  <c r="C1877" i="1"/>
  <c r="B1765" i="1"/>
  <c r="C1765" i="1"/>
  <c r="B1944" i="1"/>
  <c r="C1944" i="1"/>
  <c r="B1916" i="1"/>
  <c r="C1916" i="1"/>
  <c r="C2082" i="1"/>
  <c r="B2082" i="1"/>
  <c r="C2104" i="1"/>
  <c r="B2104" i="1"/>
  <c r="B2209" i="1"/>
  <c r="C2209" i="1"/>
  <c r="B2117" i="1"/>
  <c r="C2117" i="1"/>
  <c r="B2010" i="1"/>
  <c r="C2010" i="1"/>
  <c r="B1835" i="1"/>
  <c r="C1835" i="1"/>
  <c r="C2438" i="1"/>
  <c r="B2438" i="1"/>
  <c r="B1850" i="1"/>
  <c r="C1850" i="1"/>
  <c r="B1720" i="1"/>
  <c r="C1720" i="1"/>
  <c r="B1728" i="1"/>
  <c r="C1728" i="1"/>
  <c r="C1727" i="1"/>
  <c r="B1727" i="1"/>
  <c r="C1421" i="1"/>
  <c r="B1421" i="1"/>
  <c r="B1593" i="1"/>
  <c r="C1593" i="1"/>
  <c r="C2419" i="1"/>
  <c r="B2419" i="1"/>
  <c r="C610" i="1"/>
  <c r="B610" i="1"/>
  <c r="B600" i="1"/>
  <c r="C600" i="1"/>
  <c r="B1300" i="1"/>
  <c r="C1300" i="1"/>
  <c r="C1479" i="1"/>
  <c r="B1479" i="1"/>
  <c r="B959" i="1"/>
  <c r="C959" i="1"/>
  <c r="C1507" i="1"/>
  <c r="B1507" i="1"/>
  <c r="B1840" i="1"/>
  <c r="C1840" i="1"/>
  <c r="C1838" i="1"/>
  <c r="B1838" i="1"/>
  <c r="B1037" i="1"/>
  <c r="C1037" i="1"/>
  <c r="B1278" i="1"/>
  <c r="C1278" i="1"/>
  <c r="C1096" i="1"/>
  <c r="B1096" i="1"/>
  <c r="C1469" i="1"/>
  <c r="B1469" i="1"/>
  <c r="B1527" i="1"/>
  <c r="C1527" i="1"/>
  <c r="B2261" i="1"/>
  <c r="C2261" i="1"/>
  <c r="C1791" i="1"/>
  <c r="B1791" i="1"/>
  <c r="B2279" i="1"/>
  <c r="C2279" i="1"/>
  <c r="B2454" i="1"/>
  <c r="C2454" i="1"/>
  <c r="C2442" i="1"/>
  <c r="B2442" i="1"/>
  <c r="B1203" i="1"/>
  <c r="C1203" i="1"/>
  <c r="B1452" i="1"/>
  <c r="C1452" i="1"/>
  <c r="B1623" i="1"/>
  <c r="C1623" i="1"/>
  <c r="C1686" i="1"/>
  <c r="B1686" i="1"/>
  <c r="B1724" i="1"/>
  <c r="C1724" i="1"/>
  <c r="B1788" i="1"/>
  <c r="C1788" i="1"/>
  <c r="B2349" i="1"/>
  <c r="C2349" i="1"/>
  <c r="B2316" i="1"/>
  <c r="C2316" i="1"/>
  <c r="C2453" i="1"/>
  <c r="B2453" i="1"/>
  <c r="C2474" i="1"/>
  <c r="B2474" i="1"/>
  <c r="C2288" i="1"/>
  <c r="B2288" i="1"/>
  <c r="C2313" i="1"/>
  <c r="B2313" i="1"/>
  <c r="B2452" i="1"/>
  <c r="C2452" i="1"/>
  <c r="C2303" i="1"/>
  <c r="B2303" i="1"/>
  <c r="C2245" i="1"/>
  <c r="B2245" i="1"/>
  <c r="C1842" i="1"/>
  <c r="B1842" i="1"/>
  <c r="C2250" i="1"/>
  <c r="B2250" i="1"/>
  <c r="C2176" i="1"/>
  <c r="B2176" i="1"/>
  <c r="B1810" i="1"/>
  <c r="C1810" i="1"/>
  <c r="C2016" i="1"/>
  <c r="B2016" i="1"/>
  <c r="B2140" i="1"/>
  <c r="C2140" i="1"/>
  <c r="B2269" i="1"/>
  <c r="C2269" i="1"/>
  <c r="B2204" i="1"/>
  <c r="C2204" i="1"/>
  <c r="C2229" i="1"/>
  <c r="B2229" i="1"/>
  <c r="C2123" i="1"/>
  <c r="B2123" i="1"/>
  <c r="B1929" i="1"/>
  <c r="C1929" i="1"/>
  <c r="C2135" i="1"/>
  <c r="B2135" i="1"/>
  <c r="B2001" i="1"/>
  <c r="C2001" i="1"/>
  <c r="C1520" i="1"/>
  <c r="B1520" i="1"/>
  <c r="B2003" i="1"/>
  <c r="C2003" i="1"/>
  <c r="B1688" i="1"/>
  <c r="C1688" i="1"/>
  <c r="B2018" i="1"/>
  <c r="C2018" i="1"/>
  <c r="B1541" i="1"/>
  <c r="C1541" i="1"/>
  <c r="C1918" i="1"/>
  <c r="B1918" i="1"/>
  <c r="C1506" i="1"/>
  <c r="B1506" i="1"/>
  <c r="C2012" i="1"/>
  <c r="B2012" i="1"/>
  <c r="C1508" i="1"/>
  <c r="B1508" i="1"/>
  <c r="C1830" i="1"/>
  <c r="B1830" i="1"/>
  <c r="B1634" i="1"/>
  <c r="C1634" i="1"/>
  <c r="C985" i="1"/>
  <c r="B985" i="1"/>
  <c r="B1252" i="1"/>
  <c r="C1252" i="1"/>
  <c r="B1389" i="1"/>
  <c r="C1389" i="1"/>
  <c r="C1656" i="1"/>
  <c r="B1656" i="1"/>
  <c r="C1386" i="1"/>
  <c r="B1386" i="1"/>
  <c r="B1143" i="1"/>
  <c r="C1143" i="1"/>
  <c r="B1212" i="1"/>
  <c r="C1212" i="1"/>
  <c r="B1589" i="1"/>
  <c r="C1589" i="1"/>
  <c r="B1236" i="1"/>
  <c r="C1236" i="1"/>
  <c r="C825" i="1"/>
  <c r="B825" i="1"/>
  <c r="C1382" i="1"/>
  <c r="B1382" i="1"/>
  <c r="B832" i="1"/>
  <c r="C832" i="1"/>
  <c r="C898" i="1"/>
  <c r="B898" i="1"/>
  <c r="B1355" i="1"/>
  <c r="C1355" i="1"/>
  <c r="B760" i="1"/>
  <c r="C760" i="1"/>
  <c r="C547" i="1"/>
  <c r="B547" i="1"/>
  <c r="B1069" i="1"/>
  <c r="C1069" i="1"/>
  <c r="C888" i="1"/>
  <c r="B888" i="1"/>
  <c r="C540" i="1"/>
  <c r="B540" i="1"/>
  <c r="B594" i="1"/>
  <c r="C594" i="1"/>
  <c r="C129" i="1"/>
  <c r="B129" i="1"/>
  <c r="B691" i="1"/>
  <c r="C691" i="1"/>
  <c r="C1007" i="1"/>
  <c r="B1007" i="1"/>
  <c r="C655" i="1"/>
  <c r="B655" i="1"/>
  <c r="C49" i="1"/>
  <c r="B49" i="1"/>
  <c r="B593" i="1"/>
  <c r="C593" i="1"/>
  <c r="B582" i="1"/>
  <c r="C582" i="1"/>
  <c r="B400" i="1"/>
  <c r="C400" i="1"/>
  <c r="B273" i="1"/>
  <c r="C273" i="1"/>
  <c r="C396" i="1"/>
  <c r="B396" i="1"/>
  <c r="B89" i="1"/>
  <c r="C89" i="1"/>
  <c r="C207" i="1"/>
  <c r="B207" i="1"/>
  <c r="C358" i="1"/>
  <c r="B358" i="1"/>
  <c r="B101" i="1"/>
  <c r="C101" i="1"/>
  <c r="B410" i="1"/>
  <c r="C410" i="1"/>
  <c r="C6" i="1"/>
  <c r="B6" i="1"/>
  <c r="B173" i="1"/>
  <c r="C173" i="1"/>
  <c r="C103" i="1"/>
  <c r="B103" i="1"/>
  <c r="C149" i="1"/>
  <c r="B149" i="1"/>
  <c r="B180" i="1"/>
  <c r="C180" i="1"/>
  <c r="C22" i="1"/>
  <c r="B22" i="1"/>
  <c r="B346" i="1"/>
  <c r="C346" i="1"/>
  <c r="C318" i="1"/>
  <c r="B318" i="1"/>
  <c r="C105" i="1"/>
  <c r="B105" i="1"/>
  <c r="B578" i="1"/>
  <c r="C578" i="1"/>
  <c r="C11" i="1"/>
  <c r="B11" i="1"/>
  <c r="B308" i="1"/>
  <c r="C308" i="1"/>
  <c r="B891" i="1"/>
  <c r="C891" i="1"/>
  <c r="C35" i="1"/>
  <c r="B35" i="1"/>
  <c r="C450" i="1"/>
  <c r="B450" i="1"/>
  <c r="C262" i="1"/>
  <c r="B262" i="1"/>
  <c r="B840" i="1"/>
  <c r="C840" i="1"/>
  <c r="B321" i="1"/>
  <c r="C321" i="1"/>
  <c r="C408" i="1"/>
  <c r="B408" i="1"/>
  <c r="B651" i="1"/>
  <c r="C651" i="1"/>
  <c r="C369" i="1"/>
  <c r="B369" i="1"/>
  <c r="C635" i="1"/>
  <c r="B635" i="1"/>
  <c r="C960" i="1"/>
  <c r="B960" i="1"/>
  <c r="C1351" i="1"/>
  <c r="B1351" i="1"/>
  <c r="B1017" i="1"/>
  <c r="C1017" i="1"/>
  <c r="B1521" i="1"/>
  <c r="C1521" i="1"/>
  <c r="B1024" i="1"/>
  <c r="C1024" i="1"/>
  <c r="B1569" i="1"/>
  <c r="C1569" i="1"/>
  <c r="B730" i="1"/>
  <c r="C730" i="1"/>
  <c r="C1378" i="1"/>
  <c r="B1378" i="1"/>
  <c r="C205" i="1"/>
  <c r="B205" i="1"/>
  <c r="C605" i="1"/>
  <c r="B605" i="1"/>
  <c r="B800" i="1"/>
  <c r="C800" i="1"/>
  <c r="C886" i="1"/>
  <c r="B886" i="1"/>
  <c r="C291" i="1"/>
  <c r="B291" i="1"/>
  <c r="C126" i="1"/>
  <c r="B126" i="1"/>
  <c r="B869" i="1"/>
  <c r="C869" i="1"/>
  <c r="C601" i="1"/>
  <c r="B601" i="1"/>
  <c r="B1297" i="1"/>
  <c r="C1297" i="1"/>
  <c r="B289" i="1"/>
  <c r="C289" i="1"/>
  <c r="B532" i="1"/>
  <c r="C532" i="1"/>
  <c r="C726" i="1"/>
  <c r="B726" i="1"/>
  <c r="B1415" i="1"/>
  <c r="C1415" i="1"/>
  <c r="C950" i="1"/>
  <c r="B950" i="1"/>
  <c r="B1078" i="1"/>
  <c r="C1078" i="1"/>
  <c r="B785" i="1"/>
  <c r="C785" i="1"/>
  <c r="B1330" i="1"/>
  <c r="C1330" i="1"/>
  <c r="B839" i="1"/>
  <c r="C839" i="1"/>
  <c r="B1349" i="1"/>
  <c r="C1349" i="1"/>
  <c r="B379" i="1"/>
  <c r="C379" i="1"/>
  <c r="C428" i="1"/>
  <c r="B428" i="1"/>
  <c r="C503" i="1"/>
  <c r="B503" i="1"/>
  <c r="C899" i="1"/>
  <c r="B899" i="1"/>
  <c r="B1288" i="1"/>
  <c r="C1288" i="1"/>
  <c r="B188" i="1"/>
  <c r="C188" i="1"/>
  <c r="B333" i="1"/>
  <c r="C333" i="1"/>
  <c r="B1250" i="1"/>
  <c r="C1250" i="1"/>
  <c r="C1271" i="1"/>
  <c r="B1271" i="1"/>
  <c r="B276" i="1"/>
  <c r="C276" i="1"/>
  <c r="B86" i="1"/>
  <c r="C86" i="1"/>
  <c r="C109" i="1"/>
  <c r="B109" i="1"/>
  <c r="C993" i="1"/>
  <c r="B993" i="1"/>
  <c r="C1090" i="1"/>
  <c r="B1090" i="1"/>
  <c r="B1013" i="1"/>
  <c r="C1013" i="1"/>
  <c r="C1519" i="1"/>
  <c r="B1519" i="1"/>
  <c r="C1435" i="1"/>
  <c r="B1435" i="1"/>
  <c r="C2066" i="1"/>
  <c r="B2066" i="1"/>
  <c r="B2491" i="1"/>
  <c r="C2491" i="1"/>
  <c r="B1684" i="1"/>
  <c r="C1684" i="1"/>
  <c r="B1681" i="1"/>
  <c r="C1681" i="1"/>
  <c r="C1758" i="1"/>
  <c r="B1758" i="1"/>
  <c r="C2260" i="1"/>
  <c r="B2260" i="1"/>
  <c r="B1945" i="1"/>
  <c r="C1945" i="1"/>
  <c r="B1995" i="1"/>
  <c r="C1995" i="1"/>
  <c r="C1856" i="1"/>
  <c r="B1856" i="1"/>
  <c r="B1579" i="1"/>
  <c r="C1579" i="1"/>
  <c r="B1408" i="1"/>
  <c r="C1408" i="1"/>
  <c r="C2166" i="1"/>
  <c r="B2166" i="1"/>
  <c r="C2484" i="1"/>
  <c r="B2484" i="1"/>
  <c r="C1879" i="1"/>
  <c r="B1879" i="1"/>
  <c r="C1671" i="1"/>
  <c r="B1671" i="1"/>
  <c r="C2167" i="1"/>
  <c r="B2167" i="1"/>
  <c r="B357" i="1"/>
  <c r="C357" i="1"/>
  <c r="C596" i="1"/>
  <c r="B596" i="1"/>
  <c r="B1174" i="1"/>
  <c r="C1174" i="1"/>
  <c r="C762" i="1"/>
  <c r="B762" i="1"/>
  <c r="C1309" i="1"/>
  <c r="B1309" i="1"/>
  <c r="B2026" i="1"/>
  <c r="C2026" i="1"/>
  <c r="B1926" i="1"/>
  <c r="C1926" i="1"/>
  <c r="B1662" i="1"/>
  <c r="C1662" i="1"/>
  <c r="C2417" i="1"/>
  <c r="B2417" i="1"/>
  <c r="C312" i="1"/>
  <c r="B312" i="1"/>
  <c r="B416" i="1"/>
  <c r="C416" i="1"/>
  <c r="C614" i="1"/>
  <c r="B614" i="1"/>
  <c r="C1209" i="1"/>
  <c r="B1209" i="1"/>
  <c r="B790" i="1"/>
  <c r="C790" i="1"/>
  <c r="B1327" i="1"/>
  <c r="C1327" i="1"/>
  <c r="C2105" i="1"/>
  <c r="B2105" i="1"/>
  <c r="C1936" i="1"/>
  <c r="B1936" i="1"/>
  <c r="C1664" i="1"/>
  <c r="B1664" i="1"/>
  <c r="C2343" i="1"/>
  <c r="B2343" i="1"/>
  <c r="B1611" i="1"/>
  <c r="C1611" i="1"/>
  <c r="C2080" i="1"/>
  <c r="B2080" i="1"/>
  <c r="B1813" i="1"/>
  <c r="C1813" i="1"/>
  <c r="C1667" i="1"/>
  <c r="B1667" i="1"/>
  <c r="B1534" i="1"/>
  <c r="C1534" i="1"/>
  <c r="C2284" i="1"/>
  <c r="B2284" i="1"/>
  <c r="B2365" i="1"/>
  <c r="C2365" i="1"/>
  <c r="C2101" i="1"/>
  <c r="B2101" i="1"/>
  <c r="B2258" i="1"/>
  <c r="C2258" i="1"/>
  <c r="B2242" i="1"/>
  <c r="C2242" i="1"/>
  <c r="B1924" i="1"/>
  <c r="C1924" i="1"/>
  <c r="B1586" i="1"/>
  <c r="C1586" i="1"/>
  <c r="B2137" i="1"/>
  <c r="C2137" i="1"/>
  <c r="B2318" i="1"/>
  <c r="C2318" i="1"/>
  <c r="B887" i="1"/>
  <c r="C887" i="1"/>
  <c r="B834" i="1"/>
  <c r="C834" i="1"/>
  <c r="C928" i="1"/>
  <c r="B928" i="1"/>
  <c r="C1624" i="1"/>
  <c r="B1624" i="1"/>
  <c r="B1009" i="1"/>
  <c r="C1009" i="1"/>
  <c r="B1503" i="1"/>
  <c r="C1503" i="1"/>
  <c r="B2254" i="1"/>
  <c r="C2254" i="1"/>
  <c r="C2205" i="1"/>
  <c r="B2205" i="1"/>
  <c r="C1256" i="1"/>
  <c r="B1256" i="1"/>
  <c r="B1216" i="1"/>
  <c r="C1216" i="1"/>
  <c r="B776" i="1"/>
  <c r="C776" i="1"/>
  <c r="C1526" i="1"/>
  <c r="B1526" i="1"/>
  <c r="C1641" i="1"/>
  <c r="B1641" i="1"/>
  <c r="B2077" i="1"/>
  <c r="C2077" i="1"/>
  <c r="C2240" i="1"/>
  <c r="B2240" i="1"/>
  <c r="B2456" i="1"/>
  <c r="C2456" i="1"/>
  <c r="C2292" i="1"/>
  <c r="B2292" i="1"/>
  <c r="C2371" i="1"/>
  <c r="B2371" i="1"/>
  <c r="C1334" i="1"/>
  <c r="B1334" i="1"/>
  <c r="B1659" i="1"/>
  <c r="C1659" i="1"/>
  <c r="C1891" i="1"/>
  <c r="B1891" i="1"/>
  <c r="C1919" i="1"/>
  <c r="B1919" i="1"/>
  <c r="C2129" i="1"/>
  <c r="B2129" i="1"/>
  <c r="C2112" i="1"/>
  <c r="B2112" i="1"/>
  <c r="B2455" i="1"/>
  <c r="C2455" i="1"/>
  <c r="C2425" i="1"/>
  <c r="B2425" i="1"/>
  <c r="C2443" i="1"/>
  <c r="B2443" i="1"/>
  <c r="C2363" i="1"/>
  <c r="B2363" i="1"/>
  <c r="C2496" i="1"/>
  <c r="B2496" i="1"/>
  <c r="C2485" i="1"/>
  <c r="B2485" i="1"/>
  <c r="B2336" i="1"/>
  <c r="C2336" i="1"/>
  <c r="C2500" i="1"/>
  <c r="B2500" i="1"/>
  <c r="B2206" i="1"/>
  <c r="C2206" i="1"/>
  <c r="C1776" i="1"/>
  <c r="B1776" i="1"/>
  <c r="B2239" i="1"/>
  <c r="C2239" i="1"/>
  <c r="B2134" i="1"/>
  <c r="C2134" i="1"/>
  <c r="C1740" i="1"/>
  <c r="B1740" i="1"/>
  <c r="B1819" i="1"/>
  <c r="C1819" i="1"/>
  <c r="B2074" i="1"/>
  <c r="C2074" i="1"/>
  <c r="B2255" i="1"/>
  <c r="C2255" i="1"/>
  <c r="C2142" i="1"/>
  <c r="B2142" i="1"/>
  <c r="B2207" i="1"/>
  <c r="C2207" i="1"/>
  <c r="B2063" i="1"/>
  <c r="C2063" i="1"/>
  <c r="C1741" i="1"/>
  <c r="B1741" i="1"/>
  <c r="C2132" i="1"/>
  <c r="B2132" i="1"/>
  <c r="B1994" i="1"/>
  <c r="C1994" i="1"/>
  <c r="C1500" i="1"/>
  <c r="B1500" i="1"/>
  <c r="C1963" i="1"/>
  <c r="B1963" i="1"/>
  <c r="B1582" i="1"/>
  <c r="C1582" i="1"/>
  <c r="B2000" i="1"/>
  <c r="C2000" i="1"/>
  <c r="C1396" i="1"/>
  <c r="B1396" i="1"/>
  <c r="B1790" i="1"/>
  <c r="C1790" i="1"/>
  <c r="B1472" i="1"/>
  <c r="C1472" i="1"/>
  <c r="C1973" i="1"/>
  <c r="B1973" i="1"/>
  <c r="C1484" i="1"/>
  <c r="B1484" i="1"/>
  <c r="B1806" i="1"/>
  <c r="C1806" i="1"/>
  <c r="B1565" i="1"/>
  <c r="C1565" i="1"/>
  <c r="C1176" i="1"/>
  <c r="B1176" i="1"/>
  <c r="C1239" i="1"/>
  <c r="B1239" i="1"/>
  <c r="B1346" i="1"/>
  <c r="C1346" i="1"/>
  <c r="B1625" i="1"/>
  <c r="C1625" i="1"/>
  <c r="C1284" i="1"/>
  <c r="B1284" i="1"/>
  <c r="B1119" i="1"/>
  <c r="C1119" i="1"/>
  <c r="C1071" i="1"/>
  <c r="B1071" i="1"/>
  <c r="C1476" i="1"/>
  <c r="B1476" i="1"/>
  <c r="C1219" i="1"/>
  <c r="B1219" i="1"/>
  <c r="B807" i="1"/>
  <c r="C807" i="1"/>
  <c r="B1260" i="1"/>
  <c r="C1260" i="1"/>
  <c r="C740" i="1"/>
  <c r="B740" i="1"/>
  <c r="B876" i="1"/>
  <c r="C876" i="1"/>
  <c r="B1340" i="1"/>
  <c r="C1340" i="1"/>
  <c r="C721" i="1"/>
  <c r="B721" i="1"/>
  <c r="B962" i="1"/>
  <c r="C962" i="1"/>
  <c r="B1066" i="1"/>
  <c r="C1066" i="1"/>
  <c r="C842" i="1"/>
  <c r="B842" i="1"/>
  <c r="C522" i="1"/>
  <c r="B522" i="1"/>
  <c r="B515" i="1"/>
  <c r="C515" i="1"/>
  <c r="B997" i="1"/>
  <c r="C997" i="1"/>
  <c r="C686" i="1"/>
  <c r="B686" i="1"/>
  <c r="C982" i="1"/>
  <c r="B982" i="1"/>
  <c r="C613" i="1"/>
  <c r="B613" i="1"/>
  <c r="C157" i="1"/>
  <c r="B157" i="1"/>
  <c r="B475" i="1"/>
  <c r="C475" i="1"/>
  <c r="C570" i="1"/>
  <c r="B570" i="1"/>
  <c r="C359" i="1"/>
  <c r="B359" i="1"/>
  <c r="C377" i="1"/>
  <c r="B377" i="1"/>
  <c r="C14" i="1"/>
  <c r="B14" i="1"/>
  <c r="B237" i="1"/>
  <c r="C237" i="1"/>
  <c r="B331" i="1"/>
  <c r="C331" i="1"/>
  <c r="B96" i="1"/>
  <c r="C96" i="1"/>
  <c r="C363" i="1"/>
  <c r="B363" i="1"/>
  <c r="B412" i="1"/>
  <c r="C412" i="1"/>
  <c r="C459" i="1"/>
  <c r="B459" i="1"/>
  <c r="C102" i="1"/>
  <c r="B102" i="1"/>
  <c r="C84" i="1"/>
  <c r="B84" i="1"/>
  <c r="B154" i="1"/>
  <c r="C154" i="1"/>
  <c r="B143" i="1"/>
  <c r="C143" i="1"/>
  <c r="C633" i="1"/>
  <c r="B633" i="1"/>
  <c r="C571" i="1"/>
  <c r="B571" i="1"/>
  <c r="B315" i="1"/>
  <c r="C315" i="1"/>
  <c r="B99" i="1"/>
  <c r="C99" i="1"/>
  <c r="C537" i="1"/>
  <c r="B537" i="1"/>
  <c r="C604" i="1"/>
  <c r="B604" i="1"/>
  <c r="B334" i="1"/>
  <c r="C334" i="1"/>
  <c r="C119" i="1"/>
  <c r="B119" i="1"/>
  <c r="B849" i="1"/>
  <c r="C849" i="1"/>
  <c r="B94" i="1"/>
  <c r="C94" i="1"/>
  <c r="B40" i="1"/>
  <c r="C40" i="1"/>
  <c r="B814" i="1"/>
  <c r="C814" i="1"/>
  <c r="B498" i="1"/>
  <c r="C498" i="1"/>
  <c r="B255" i="1"/>
  <c r="C255" i="1"/>
  <c r="C1339" i="1"/>
  <c r="B1339" i="1"/>
  <c r="C27" i="1"/>
  <c r="B27" i="1"/>
  <c r="C602" i="1"/>
  <c r="B602" i="1"/>
  <c r="B1021" i="1"/>
  <c r="C1021" i="1"/>
  <c r="B1113" i="1"/>
  <c r="C1113" i="1"/>
  <c r="C1255" i="1"/>
  <c r="B1255" i="1"/>
  <c r="C1179" i="1"/>
  <c r="B1179" i="1"/>
  <c r="B715" i="1"/>
  <c r="C715" i="1"/>
  <c r="B1360" i="1"/>
  <c r="C1360" i="1"/>
  <c r="B773" i="1"/>
  <c r="C773" i="1"/>
  <c r="C1038" i="1"/>
  <c r="B1038" i="1"/>
  <c r="B213" i="1"/>
  <c r="C213" i="1"/>
  <c r="B466" i="1"/>
  <c r="C466" i="1"/>
  <c r="B769" i="1"/>
  <c r="C769" i="1"/>
  <c r="B1196" i="1"/>
  <c r="C1196" i="1"/>
  <c r="C214" i="1"/>
  <c r="B214" i="1"/>
  <c r="B393" i="1"/>
  <c r="C393" i="1"/>
  <c r="B566" i="1"/>
  <c r="C566" i="1"/>
  <c r="C1103" i="1"/>
  <c r="B1103" i="1"/>
  <c r="B1674" i="1"/>
  <c r="C1674" i="1"/>
  <c r="C539" i="1"/>
  <c r="B539" i="1"/>
  <c r="B906" i="1"/>
  <c r="C906" i="1"/>
  <c r="B1157" i="1"/>
  <c r="C1157" i="1"/>
  <c r="B1022" i="1"/>
  <c r="C1022" i="1"/>
  <c r="B766" i="1"/>
  <c r="C766" i="1"/>
  <c r="B1311" i="1"/>
  <c r="C1311" i="1"/>
  <c r="C1275" i="1"/>
  <c r="B1275" i="1"/>
  <c r="B1076" i="1"/>
  <c r="C1076" i="1"/>
  <c r="C1188" i="1"/>
  <c r="B1188" i="1"/>
  <c r="C1043" i="1"/>
  <c r="B1043" i="1"/>
  <c r="C107" i="1"/>
  <c r="B107" i="1"/>
  <c r="C287" i="1"/>
  <c r="B287" i="1"/>
  <c r="C636" i="1"/>
  <c r="B636" i="1"/>
  <c r="B1109" i="1"/>
  <c r="C1109" i="1"/>
  <c r="C1395" i="1"/>
  <c r="B1395" i="1"/>
  <c r="B364" i="1"/>
  <c r="C364" i="1"/>
  <c r="C629" i="1"/>
  <c r="B629" i="1"/>
  <c r="B873" i="1"/>
  <c r="C873" i="1"/>
  <c r="C1308" i="1"/>
  <c r="B1308" i="1"/>
  <c r="C230" i="1"/>
  <c r="B230" i="1"/>
  <c r="B366" i="1"/>
  <c r="C366" i="1"/>
  <c r="B652" i="1"/>
  <c r="C652" i="1"/>
  <c r="B658" i="1"/>
  <c r="C658" i="1"/>
  <c r="C1347" i="1"/>
  <c r="B1347" i="1"/>
  <c r="B1493" i="1"/>
  <c r="C1493" i="1"/>
  <c r="C1054" i="1"/>
  <c r="B1054" i="1"/>
  <c r="B1522" i="1"/>
  <c r="C1522" i="1"/>
  <c r="B1846" i="1"/>
  <c r="C1846" i="1"/>
  <c r="B1848" i="1"/>
  <c r="C1848" i="1"/>
  <c r="B1946" i="1"/>
  <c r="C1946" i="1"/>
  <c r="C1861" i="1"/>
  <c r="B1861" i="1"/>
  <c r="C2201" i="1"/>
  <c r="B2201" i="1"/>
  <c r="B2475" i="1"/>
  <c r="C2475" i="1"/>
  <c r="B1473" i="1"/>
  <c r="C1473" i="1"/>
  <c r="B1742" i="1"/>
  <c r="C1742" i="1"/>
  <c r="B1678" i="1"/>
  <c r="C1678" i="1"/>
  <c r="C1852" i="1"/>
  <c r="B1852" i="1"/>
  <c r="C1563" i="1"/>
  <c r="B1563" i="1"/>
  <c r="B1841" i="1"/>
  <c r="C1841" i="1"/>
  <c r="B2317" i="1"/>
  <c r="C2317" i="1"/>
  <c r="C2141" i="1"/>
  <c r="B2141" i="1"/>
  <c r="B2013" i="1"/>
  <c r="C2013" i="1"/>
  <c r="C1859" i="1"/>
  <c r="B1859" i="1"/>
  <c r="B132" i="1"/>
  <c r="C132" i="1"/>
  <c r="C603" i="1"/>
  <c r="B603" i="1"/>
  <c r="B803" i="1"/>
  <c r="C803" i="1"/>
  <c r="C875" i="1"/>
  <c r="B875" i="1"/>
  <c r="B1622" i="1"/>
  <c r="C1622" i="1"/>
  <c r="C1613" i="1"/>
  <c r="B1613" i="1"/>
  <c r="B1431" i="1"/>
  <c r="C1431" i="1"/>
  <c r="B2187" i="1"/>
  <c r="C2187" i="1"/>
  <c r="C2344" i="1"/>
  <c r="B2344" i="1"/>
  <c r="B581" i="1"/>
  <c r="C581" i="1"/>
  <c r="B134" i="1"/>
  <c r="C134" i="1"/>
  <c r="B638" i="1"/>
  <c r="C638" i="1"/>
  <c r="B829" i="1"/>
  <c r="C829" i="1"/>
  <c r="C894" i="1"/>
  <c r="B894" i="1"/>
  <c r="C1633" i="1"/>
  <c r="B1633" i="1"/>
  <c r="C1647" i="1"/>
  <c r="B1647" i="1"/>
  <c r="B1447" i="1"/>
  <c r="C1447" i="1"/>
  <c r="B2271" i="1"/>
  <c r="C2271" i="1"/>
  <c r="B2404" i="1"/>
  <c r="C2404" i="1"/>
  <c r="B1899" i="1"/>
  <c r="C1899" i="1"/>
  <c r="B1751" i="1"/>
  <c r="C1751" i="1"/>
  <c r="B2231" i="1"/>
  <c r="C2231" i="1"/>
  <c r="C1898" i="1"/>
  <c r="B1898" i="1"/>
  <c r="C1471" i="1"/>
  <c r="B1471" i="1"/>
  <c r="C1971" i="1"/>
  <c r="B1971" i="1"/>
  <c r="B2333" i="1"/>
  <c r="C2333" i="1"/>
  <c r="C1651" i="1"/>
  <c r="B1651" i="1"/>
  <c r="C2118" i="1"/>
  <c r="B2118" i="1"/>
  <c r="B1836" i="1"/>
  <c r="C1836" i="1"/>
  <c r="B1573" i="1"/>
  <c r="C1573" i="1"/>
  <c r="B2051" i="1"/>
  <c r="C2051" i="1"/>
  <c r="C2472" i="1"/>
  <c r="B2472" i="1"/>
  <c r="C208" i="1"/>
  <c r="B208" i="1"/>
  <c r="C472" i="1"/>
  <c r="B472" i="1"/>
  <c r="C592" i="1"/>
  <c r="B592" i="1"/>
  <c r="B971" i="1"/>
  <c r="C971" i="1"/>
  <c r="C1280" i="1"/>
  <c r="B1280" i="1"/>
  <c r="B1328" i="1"/>
  <c r="C1328" i="1"/>
  <c r="B1873" i="1"/>
  <c r="C1873" i="1"/>
  <c r="B1865" i="1"/>
  <c r="C1865" i="1"/>
  <c r="B1771" i="1"/>
  <c r="C1771" i="1"/>
  <c r="B744" i="1"/>
  <c r="C744" i="1"/>
  <c r="B1132" i="1"/>
  <c r="C1132" i="1"/>
  <c r="C1261" i="1"/>
  <c r="B1261" i="1"/>
  <c r="B1499" i="1"/>
  <c r="C1499" i="1"/>
  <c r="B2055" i="1"/>
  <c r="C2055" i="1"/>
  <c r="B1629" i="1"/>
  <c r="C1629" i="1"/>
  <c r="C2238" i="1"/>
  <c r="B2238" i="1"/>
  <c r="C2326" i="1"/>
  <c r="B2326" i="1"/>
  <c r="C2418" i="1"/>
  <c r="B2418" i="1"/>
  <c r="C2405" i="1"/>
  <c r="B2405" i="1"/>
  <c r="B1341" i="1"/>
  <c r="C1341" i="1"/>
  <c r="C1120" i="1"/>
  <c r="B1120" i="1"/>
  <c r="C2060" i="1"/>
  <c r="B2060" i="1"/>
  <c r="C2161" i="1"/>
  <c r="B2161" i="1"/>
  <c r="C2022" i="1"/>
  <c r="B2022" i="1"/>
  <c r="B2492" i="1"/>
  <c r="C2492" i="1"/>
  <c r="C2374" i="1"/>
  <c r="B2374" i="1"/>
  <c r="C2439" i="1"/>
  <c r="B2439" i="1"/>
  <c r="C2334" i="1"/>
  <c r="B2334" i="1"/>
  <c r="B2394" i="1"/>
  <c r="C2394" i="1"/>
  <c r="C2429" i="1"/>
  <c r="B2429" i="1"/>
  <c r="B2422" i="1"/>
  <c r="C2422" i="1"/>
  <c r="B2309" i="1"/>
  <c r="C2309" i="1"/>
  <c r="B2399" i="1"/>
  <c r="C2399" i="1"/>
  <c r="C2203" i="1"/>
  <c r="B2203" i="1"/>
  <c r="C1693" i="1"/>
  <c r="B1693" i="1"/>
  <c r="C2199" i="1"/>
  <c r="B2199" i="1"/>
  <c r="C2106" i="1"/>
  <c r="B2106" i="1"/>
  <c r="C2408" i="1"/>
  <c r="B2408" i="1"/>
  <c r="B1770" i="1"/>
  <c r="C1770" i="1"/>
  <c r="B2042" i="1"/>
  <c r="C2042" i="1"/>
  <c r="C2221" i="1"/>
  <c r="B2221" i="1"/>
  <c r="B2133" i="1"/>
  <c r="C2133" i="1"/>
  <c r="B2181" i="1"/>
  <c r="C2181" i="1"/>
  <c r="B1802" i="1"/>
  <c r="C1802" i="1"/>
  <c r="C1729" i="1"/>
  <c r="B1729" i="1"/>
  <c r="B2090" i="1"/>
  <c r="C2090" i="1"/>
  <c r="C1982" i="1"/>
  <c r="B1982" i="1"/>
  <c r="B1604" i="1"/>
  <c r="C1604" i="1"/>
  <c r="B1957" i="1"/>
  <c r="C1957" i="1"/>
  <c r="C1470" i="1"/>
  <c r="B1470" i="1"/>
  <c r="C1986" i="1"/>
  <c r="B1986" i="1"/>
  <c r="C2180" i="1"/>
  <c r="B2180" i="1"/>
  <c r="C1614" i="1"/>
  <c r="B1614" i="1"/>
  <c r="C1457" i="1"/>
  <c r="B1457" i="1"/>
  <c r="B1857" i="1"/>
  <c r="C1857" i="1"/>
  <c r="C1450" i="1"/>
  <c r="B1450" i="1"/>
  <c r="C1801" i="1"/>
  <c r="B1801" i="1"/>
  <c r="C1546" i="1"/>
  <c r="B1546" i="1"/>
  <c r="C1170" i="1"/>
  <c r="B1170" i="1"/>
  <c r="B1141" i="1"/>
  <c r="C1141" i="1"/>
  <c r="B1337" i="1"/>
  <c r="C1337" i="1"/>
  <c r="B1608" i="1"/>
  <c r="C1608" i="1"/>
  <c r="B1228" i="1"/>
  <c r="C1228" i="1"/>
  <c r="C1047" i="1"/>
  <c r="B1047" i="1"/>
  <c r="C1033" i="1"/>
  <c r="B1033" i="1"/>
  <c r="C1462" i="1"/>
  <c r="B1462" i="1"/>
  <c r="C1211" i="1"/>
  <c r="B1211" i="1"/>
  <c r="C783" i="1"/>
  <c r="B783" i="1"/>
  <c r="B1161" i="1"/>
  <c r="C1161" i="1"/>
  <c r="B1329" i="1"/>
  <c r="C1329" i="1"/>
  <c r="C795" i="1"/>
  <c r="B795" i="1"/>
  <c r="C1257" i="1"/>
  <c r="B1257" i="1"/>
  <c r="B706" i="1"/>
  <c r="C706" i="1"/>
  <c r="C794" i="1"/>
  <c r="B794" i="1"/>
  <c r="C1050" i="1"/>
  <c r="B1050" i="1"/>
  <c r="C827" i="1"/>
  <c r="B827" i="1"/>
  <c r="C437" i="1"/>
  <c r="B437" i="1"/>
  <c r="B223" i="1"/>
  <c r="C223" i="1"/>
  <c r="C995" i="1"/>
  <c r="B995" i="1"/>
  <c r="B672" i="1"/>
  <c r="C672" i="1"/>
  <c r="C974" i="1"/>
  <c r="B974" i="1"/>
  <c r="C591" i="1"/>
  <c r="B591" i="1"/>
  <c r="C685" i="1"/>
  <c r="B685" i="1"/>
  <c r="C917" i="1"/>
  <c r="B917" i="1"/>
  <c r="C567" i="1"/>
  <c r="B567" i="1"/>
  <c r="C342" i="1"/>
  <c r="B342" i="1"/>
  <c r="B197" i="1"/>
  <c r="C197" i="1"/>
  <c r="B210" i="1"/>
  <c r="C210" i="1"/>
  <c r="B131" i="1"/>
  <c r="C131" i="1"/>
  <c r="B72" i="1"/>
  <c r="C72" i="1"/>
  <c r="C323" i="1"/>
  <c r="B323" i="1"/>
  <c r="C28" i="1"/>
  <c r="B28" i="1"/>
  <c r="B347" i="1"/>
  <c r="C347" i="1"/>
  <c r="B426" i="1"/>
  <c r="C426" i="1"/>
  <c r="C44" i="1"/>
  <c r="B44" i="1"/>
  <c r="B256" i="1"/>
  <c r="C256" i="1"/>
  <c r="C136" i="1"/>
  <c r="B136" i="1"/>
  <c r="C1010" i="1"/>
  <c r="B1010" i="1"/>
  <c r="C16" i="1"/>
  <c r="B16" i="1"/>
  <c r="C127" i="1"/>
  <c r="B127" i="1"/>
  <c r="B905" i="1"/>
  <c r="C905" i="1"/>
  <c r="B316" i="1"/>
  <c r="C316" i="1"/>
  <c r="B296" i="1"/>
  <c r="C296" i="1"/>
  <c r="C300" i="1"/>
  <c r="B300" i="1"/>
  <c r="B759" i="1"/>
  <c r="C759" i="1"/>
  <c r="B463" i="1"/>
  <c r="C463" i="1"/>
  <c r="B390" i="1"/>
  <c r="C390" i="1"/>
  <c r="B138" i="1"/>
  <c r="C138" i="1"/>
  <c r="C784" i="1"/>
  <c r="B784" i="1"/>
  <c r="B217" i="1"/>
  <c r="C217" i="1"/>
  <c r="B181" i="1"/>
  <c r="C181" i="1"/>
  <c r="C525" i="1"/>
  <c r="B525" i="1"/>
  <c r="B952" i="1"/>
  <c r="C952" i="1"/>
  <c r="B118" i="1"/>
  <c r="C118" i="1"/>
  <c r="B108" i="1"/>
  <c r="C108" i="1"/>
  <c r="C423" i="1"/>
  <c r="B423" i="1"/>
  <c r="B767" i="1"/>
  <c r="C767" i="1"/>
  <c r="B631" i="1"/>
  <c r="C631" i="1"/>
  <c r="B1352" i="1"/>
  <c r="C1352" i="1"/>
  <c r="C981" i="1"/>
  <c r="B981" i="1"/>
  <c r="C1535" i="1"/>
  <c r="B1535" i="1"/>
  <c r="B734" i="1"/>
  <c r="C734" i="1"/>
  <c r="B1000" i="1"/>
  <c r="C1000" i="1"/>
  <c r="B1199" i="1"/>
  <c r="C1199" i="1"/>
  <c r="B1264" i="1"/>
  <c r="C1264" i="1"/>
  <c r="C320" i="1"/>
  <c r="B320" i="1"/>
  <c r="B467" i="1"/>
  <c r="C467" i="1"/>
  <c r="B1166" i="1"/>
  <c r="C1166" i="1"/>
  <c r="C1359" i="1"/>
  <c r="B1359" i="1"/>
  <c r="B165" i="1"/>
  <c r="C165" i="1"/>
  <c r="C282" i="1"/>
  <c r="B282" i="1"/>
  <c r="C855" i="1"/>
  <c r="B855" i="1"/>
  <c r="C848" i="1"/>
  <c r="B848" i="1"/>
  <c r="B1068" i="1"/>
  <c r="C1068" i="1"/>
  <c r="B268" i="1"/>
  <c r="C268" i="1"/>
  <c r="B709" i="1"/>
  <c r="C709" i="1"/>
  <c r="B892" i="1"/>
  <c r="C892" i="1"/>
  <c r="B1041" i="1"/>
  <c r="C1041" i="1"/>
  <c r="C1268" i="1"/>
  <c r="B1268" i="1"/>
  <c r="C1067" i="1"/>
  <c r="B1067" i="1"/>
  <c r="B750" i="1"/>
  <c r="C750" i="1"/>
  <c r="C1265" i="1"/>
  <c r="B1265" i="1"/>
  <c r="B858" i="1"/>
  <c r="C858" i="1"/>
  <c r="C1420" i="1"/>
  <c r="B1420" i="1"/>
  <c r="B174" i="1"/>
  <c r="C174" i="1"/>
  <c r="B538" i="1"/>
  <c r="C538" i="1"/>
  <c r="C712" i="1"/>
  <c r="B712" i="1"/>
  <c r="B1357" i="1"/>
  <c r="C1357" i="1"/>
  <c r="B1760" i="1"/>
  <c r="C1760" i="1"/>
  <c r="B139" i="1"/>
  <c r="C139" i="1"/>
  <c r="B599" i="1"/>
  <c r="C599" i="1"/>
  <c r="B1014" i="1"/>
  <c r="C1014" i="1"/>
  <c r="C1098" i="1"/>
  <c r="B1098" i="1"/>
  <c r="B288" i="1"/>
  <c r="C288" i="1"/>
  <c r="B185" i="1"/>
  <c r="C185" i="1"/>
  <c r="B893" i="1"/>
  <c r="C893" i="1"/>
  <c r="B850" i="1"/>
  <c r="C850" i="1"/>
  <c r="B931" i="1"/>
  <c r="C931" i="1"/>
  <c r="B1638" i="1"/>
  <c r="C1638" i="1"/>
  <c r="B1026" i="1"/>
  <c r="C1026" i="1"/>
  <c r="B1537" i="1"/>
  <c r="C1537" i="1"/>
  <c r="C2273" i="1"/>
  <c r="B2273" i="1"/>
  <c r="B2262" i="1"/>
  <c r="C2262" i="1"/>
  <c r="B1561" i="1"/>
  <c r="C1561" i="1"/>
  <c r="C2115" i="1"/>
  <c r="B2115" i="1"/>
  <c r="C2084" i="1"/>
  <c r="B2084" i="1"/>
  <c r="C2382" i="1"/>
  <c r="B2382" i="1"/>
  <c r="B1797" i="1"/>
  <c r="C1797" i="1"/>
  <c r="B2234" i="1"/>
  <c r="C2234" i="1"/>
  <c r="B1976" i="1"/>
  <c r="C1976" i="1"/>
  <c r="B2020" i="1"/>
  <c r="C2020" i="1"/>
  <c r="B1825" i="1"/>
  <c r="C1825" i="1"/>
  <c r="B2281" i="1"/>
  <c r="C2281" i="1"/>
  <c r="B1826" i="1"/>
  <c r="C1826" i="1"/>
  <c r="B1755" i="1"/>
  <c r="C1755" i="1"/>
  <c r="B1834" i="1"/>
  <c r="C1834" i="1"/>
  <c r="C1792" i="1"/>
  <c r="B1792" i="1"/>
  <c r="B328" i="1"/>
  <c r="C328" i="1"/>
  <c r="B772" i="1"/>
  <c r="C772" i="1"/>
  <c r="C266" i="1"/>
  <c r="B266" i="1"/>
  <c r="C1160" i="1"/>
  <c r="B1160" i="1"/>
  <c r="C1118" i="1"/>
  <c r="B1118" i="1"/>
  <c r="C1872" i="1"/>
  <c r="B1872" i="1"/>
  <c r="C1416" i="1"/>
  <c r="B1416" i="1"/>
  <c r="B1921" i="1"/>
  <c r="C1921" i="1"/>
  <c r="B2305" i="1"/>
  <c r="C2305" i="1"/>
  <c r="C370" i="1"/>
  <c r="B370" i="1"/>
  <c r="B782" i="1"/>
  <c r="C782" i="1"/>
  <c r="C454" i="1"/>
  <c r="B454" i="1"/>
  <c r="B1178" i="1"/>
  <c r="C1178" i="1"/>
  <c r="C1168" i="1"/>
  <c r="B1168" i="1"/>
  <c r="C1874" i="1"/>
  <c r="B1874" i="1"/>
  <c r="B1422" i="1"/>
  <c r="C1422" i="1"/>
  <c r="C1964" i="1"/>
  <c r="B1964" i="1"/>
  <c r="C2380" i="1"/>
  <c r="B2380" i="1"/>
  <c r="C2186" i="1"/>
  <c r="B2186" i="1"/>
  <c r="B2178" i="1"/>
  <c r="C2178" i="1"/>
  <c r="B1952" i="1"/>
  <c r="C1952" i="1"/>
  <c r="B1509" i="1"/>
  <c r="C1509" i="1"/>
  <c r="B1981" i="1"/>
  <c r="C1981" i="1"/>
  <c r="B2467" i="1"/>
  <c r="C2467" i="1"/>
  <c r="B1570" i="1"/>
  <c r="C1570" i="1"/>
  <c r="C1978" i="1"/>
  <c r="B1978" i="1"/>
  <c r="C1799" i="1"/>
  <c r="B1799" i="1"/>
  <c r="B2257" i="1"/>
  <c r="C2257" i="1"/>
  <c r="B1494" i="1"/>
  <c r="C1494" i="1"/>
  <c r="C1786" i="1"/>
  <c r="B1786" i="1"/>
  <c r="B1816" i="1"/>
  <c r="C1816" i="1"/>
  <c r="B445" i="1"/>
  <c r="C445" i="1"/>
  <c r="C473" i="1"/>
  <c r="B473" i="1"/>
  <c r="B584" i="1"/>
  <c r="C584" i="1"/>
  <c r="B1163" i="1"/>
  <c r="C1163" i="1"/>
  <c r="C1175" i="1"/>
  <c r="B1175" i="1"/>
  <c r="C1263" i="1"/>
  <c r="B1263" i="1"/>
  <c r="B2155" i="1"/>
  <c r="C2155" i="1"/>
  <c r="B2307" i="1"/>
  <c r="C2307" i="1"/>
  <c r="B2268" i="1"/>
  <c r="C2268" i="1"/>
  <c r="B909" i="1"/>
  <c r="C909" i="1"/>
  <c r="B1048" i="1"/>
  <c r="C1048" i="1"/>
  <c r="C1154" i="1"/>
  <c r="B1154" i="1"/>
  <c r="B1805" i="1"/>
  <c r="C1805" i="1"/>
  <c r="B1733" i="1"/>
  <c r="C1733" i="1"/>
  <c r="C2040" i="1"/>
  <c r="B2040" i="1"/>
  <c r="B2444" i="1"/>
  <c r="C2444" i="1"/>
  <c r="B2487" i="1"/>
  <c r="C2487" i="1"/>
  <c r="C2368" i="1"/>
  <c r="B2368" i="1"/>
  <c r="C2332" i="1"/>
  <c r="B2332" i="1"/>
  <c r="C1523" i="1"/>
  <c r="B1523" i="1"/>
  <c r="C1343" i="1"/>
  <c r="B1343" i="1"/>
  <c r="C1588" i="1"/>
  <c r="B1588" i="1"/>
  <c r="C1753" i="1"/>
  <c r="B1753" i="1"/>
  <c r="C2283" i="1"/>
  <c r="B2283" i="1"/>
  <c r="C2072" i="1"/>
  <c r="B2072" i="1"/>
  <c r="C2415" i="1"/>
  <c r="B2415" i="1"/>
  <c r="B2328" i="1"/>
  <c r="C2328" i="1"/>
  <c r="C2323" i="1"/>
  <c r="B2323" i="1"/>
  <c r="B2504" i="1"/>
  <c r="C2504" i="1"/>
  <c r="B2426" i="1"/>
  <c r="C2426" i="1"/>
  <c r="B2396" i="1"/>
  <c r="C2396" i="1"/>
  <c r="C2295" i="1"/>
  <c r="B2295" i="1"/>
  <c r="B2300" i="1"/>
  <c r="C2300" i="1"/>
  <c r="B2174" i="1"/>
  <c r="C2174" i="1"/>
  <c r="B1672" i="1"/>
  <c r="C1672" i="1"/>
  <c r="B2122" i="1"/>
  <c r="C2122" i="1"/>
  <c r="C2037" i="1"/>
  <c r="B2037" i="1"/>
  <c r="B2397" i="1"/>
  <c r="C2397" i="1"/>
  <c r="B1718" i="1"/>
  <c r="C1718" i="1"/>
  <c r="B2030" i="1"/>
  <c r="C2030" i="1"/>
  <c r="B2198" i="1"/>
  <c r="C2198" i="1"/>
  <c r="B2111" i="1"/>
  <c r="C2111" i="1"/>
  <c r="C2175" i="1"/>
  <c r="B2175" i="1"/>
  <c r="C1705" i="1"/>
  <c r="B1705" i="1"/>
  <c r="B2499" i="1"/>
  <c r="C2499" i="1"/>
  <c r="C2017" i="1"/>
  <c r="B2017" i="1"/>
  <c r="B1941" i="1"/>
  <c r="C1941" i="1"/>
  <c r="C1601" i="1"/>
  <c r="B1601" i="1"/>
  <c r="B1954" i="1"/>
  <c r="C1954" i="1"/>
  <c r="C1458" i="1"/>
  <c r="B1458" i="1"/>
  <c r="C1935" i="1"/>
  <c r="B1935" i="1"/>
  <c r="C2177" i="1"/>
  <c r="B2177" i="1"/>
  <c r="B1562" i="1"/>
  <c r="C1562" i="1"/>
  <c r="C1445" i="1"/>
  <c r="B1445" i="1"/>
  <c r="B1833" i="1"/>
  <c r="C1833" i="1"/>
  <c r="B2069" i="1"/>
  <c r="C2069" i="1"/>
  <c r="B1689" i="1"/>
  <c r="C1689" i="1"/>
  <c r="C1536" i="1"/>
  <c r="B1536" i="1"/>
  <c r="B1023" i="1"/>
  <c r="C1023" i="1"/>
  <c r="C1095" i="1"/>
  <c r="B1095" i="1"/>
  <c r="C1331" i="1"/>
  <c r="B1331" i="1"/>
  <c r="C1538" i="1"/>
  <c r="B1538" i="1"/>
  <c r="B1169" i="1"/>
  <c r="C1169" i="1"/>
  <c r="B1030" i="1"/>
  <c r="C1030" i="1"/>
  <c r="C1401" i="1"/>
  <c r="B1401" i="1"/>
  <c r="B1390" i="1"/>
  <c r="C1390" i="1"/>
  <c r="B1134" i="1"/>
  <c r="C1134" i="1"/>
  <c r="B753" i="1"/>
  <c r="C753" i="1"/>
  <c r="B1150" i="1"/>
  <c r="C1150" i="1"/>
  <c r="B1286" i="1"/>
  <c r="C1286" i="1"/>
  <c r="C724" i="1"/>
  <c r="B724" i="1"/>
  <c r="B1251" i="1"/>
  <c r="C1251" i="1"/>
  <c r="C32" i="1"/>
  <c r="B32" i="1"/>
  <c r="B935" i="1"/>
  <c r="C935" i="1"/>
  <c r="B1035" i="1"/>
  <c r="C1035" i="1"/>
  <c r="C810" i="1"/>
  <c r="B810" i="1"/>
  <c r="C667" i="1"/>
  <c r="B667" i="1"/>
  <c r="C916" i="1"/>
  <c r="B916" i="1"/>
  <c r="C921" i="1"/>
  <c r="B921" i="1"/>
  <c r="B657" i="1"/>
  <c r="C657" i="1"/>
  <c r="C949" i="1"/>
  <c r="B949" i="1"/>
  <c r="B559" i="1"/>
  <c r="C559" i="1"/>
  <c r="B607" i="1"/>
  <c r="C607" i="1"/>
  <c r="C874" i="1"/>
  <c r="B874" i="1"/>
  <c r="C534" i="1"/>
  <c r="B534" i="1"/>
  <c r="B284" i="1"/>
  <c r="C284" i="1"/>
  <c r="B166" i="1"/>
  <c r="C166" i="1"/>
  <c r="B39" i="1"/>
  <c r="C39" i="1"/>
  <c r="B142" i="1"/>
  <c r="C142" i="1"/>
  <c r="B52" i="1"/>
  <c r="C52" i="1"/>
  <c r="C317" i="1"/>
  <c r="B317" i="1"/>
  <c r="B246" i="1"/>
  <c r="C246" i="1"/>
  <c r="B12" i="1"/>
  <c r="C12" i="1"/>
  <c r="B344" i="1"/>
  <c r="C344" i="1"/>
  <c r="C360" i="1"/>
  <c r="B360" i="1"/>
  <c r="B175" i="1"/>
  <c r="C175" i="1"/>
  <c r="C79" i="1"/>
  <c r="B79" i="1"/>
  <c r="B100" i="1"/>
  <c r="C100" i="1"/>
  <c r="C120" i="1"/>
  <c r="B120" i="1"/>
  <c r="B453" i="1"/>
  <c r="C453" i="1"/>
  <c r="C236" i="1"/>
  <c r="B236" i="1"/>
  <c r="C455" i="1"/>
  <c r="B455" i="1"/>
  <c r="C407" i="1"/>
  <c r="B407" i="1"/>
  <c r="B234" i="1"/>
  <c r="C234" i="1"/>
  <c r="B301" i="1"/>
  <c r="C301" i="1"/>
  <c r="B7" i="1"/>
  <c r="C7" i="1"/>
  <c r="C680" i="1"/>
  <c r="B680" i="1"/>
  <c r="C451" i="1"/>
  <c r="B451" i="1"/>
  <c r="C150" i="1"/>
  <c r="B150" i="1"/>
  <c r="C797" i="1"/>
  <c r="B797" i="1"/>
  <c r="B386" i="1"/>
  <c r="C386" i="1"/>
  <c r="B519" i="1"/>
  <c r="C519" i="1"/>
  <c r="B1162" i="1"/>
  <c r="C1162" i="1"/>
  <c r="C541" i="1"/>
  <c r="B541" i="1"/>
  <c r="B60" i="1"/>
  <c r="C60" i="1"/>
  <c r="C395" i="1"/>
  <c r="B395" i="1"/>
  <c r="C93" i="1"/>
  <c r="B93" i="1"/>
  <c r="C650" i="1"/>
  <c r="B650" i="1"/>
  <c r="C942" i="1"/>
  <c r="B942" i="1"/>
  <c r="B1454" i="1"/>
  <c r="C1454" i="1"/>
  <c r="B646" i="1"/>
  <c r="C646" i="1"/>
  <c r="B1332" i="1"/>
  <c r="C1332" i="1"/>
  <c r="B1189" i="1"/>
  <c r="C1189" i="1"/>
  <c r="B1247" i="1"/>
  <c r="C1247" i="1"/>
  <c r="C1237" i="1"/>
  <c r="B1237" i="1"/>
  <c r="B179" i="1"/>
  <c r="C179" i="1"/>
  <c r="B502" i="1"/>
  <c r="C502" i="1"/>
  <c r="B977" i="1"/>
  <c r="C977" i="1"/>
  <c r="B901" i="1"/>
  <c r="C901" i="1"/>
  <c r="C1101" i="1"/>
  <c r="B1101" i="1"/>
  <c r="B225" i="1"/>
  <c r="C225" i="1"/>
  <c r="C238" i="1"/>
  <c r="B238" i="1"/>
  <c r="B394" i="1"/>
  <c r="C394" i="1"/>
  <c r="C923" i="1"/>
  <c r="B923" i="1"/>
  <c r="C1145" i="1"/>
  <c r="B1145" i="1"/>
  <c r="B42" i="1"/>
  <c r="C42" i="1"/>
  <c r="C508" i="1"/>
  <c r="B508" i="1"/>
  <c r="C743" i="1"/>
  <c r="B743" i="1"/>
  <c r="B1301" i="1"/>
  <c r="C1301" i="1"/>
  <c r="C628" i="1"/>
  <c r="B628" i="1"/>
  <c r="C1235" i="1"/>
  <c r="B1235" i="1"/>
  <c r="B1142" i="1"/>
  <c r="C1142" i="1"/>
  <c r="C1719" i="1"/>
  <c r="B1719" i="1"/>
  <c r="B1269" i="1"/>
  <c r="C1269" i="1"/>
  <c r="C1105" i="1"/>
  <c r="B1105" i="1"/>
  <c r="B327" i="1"/>
  <c r="C327" i="1"/>
  <c r="B713" i="1"/>
  <c r="C713" i="1"/>
  <c r="C904" i="1"/>
  <c r="B904" i="1"/>
  <c r="B1501" i="1"/>
  <c r="C1501" i="1"/>
  <c r="B68" i="1"/>
  <c r="C68" i="1"/>
  <c r="B402" i="1"/>
  <c r="C402" i="1"/>
  <c r="C756" i="1"/>
  <c r="B756" i="1"/>
  <c r="B1369" i="1"/>
  <c r="C1369" i="1"/>
  <c r="B1315" i="1"/>
  <c r="C1315" i="1"/>
  <c r="C452" i="1"/>
  <c r="B452" i="1"/>
  <c r="B260" i="1"/>
  <c r="C260" i="1"/>
  <c r="C511" i="1"/>
  <c r="B511" i="1"/>
  <c r="B597" i="1"/>
  <c r="C597" i="1"/>
  <c r="B998" i="1"/>
  <c r="C998" i="1"/>
  <c r="C1304" i="1"/>
  <c r="B1304" i="1"/>
  <c r="B339" i="1"/>
  <c r="C339" i="1"/>
  <c r="B1881" i="1"/>
  <c r="C1881" i="1"/>
  <c r="C1895" i="1"/>
  <c r="B1895" i="1"/>
  <c r="B1784" i="1"/>
  <c r="C1784" i="1"/>
  <c r="B1763" i="1"/>
  <c r="C1763" i="1"/>
  <c r="B1495" i="1"/>
  <c r="C1495" i="1"/>
  <c r="B1781" i="1"/>
  <c r="C1781" i="1"/>
  <c r="B2447" i="1"/>
  <c r="C2447" i="1"/>
  <c r="B2065" i="1"/>
  <c r="C2065" i="1"/>
  <c r="C1968" i="1"/>
  <c r="B1968" i="1"/>
  <c r="C1696" i="1"/>
  <c r="B1696" i="1"/>
  <c r="B1514" i="1"/>
  <c r="C1514" i="1"/>
  <c r="B2098" i="1"/>
  <c r="C2098" i="1"/>
  <c r="C2275" i="1"/>
  <c r="B2275" i="1"/>
  <c r="C2007" i="1"/>
  <c r="B2007" i="1"/>
  <c r="C1903" i="1"/>
  <c r="B1903" i="1"/>
  <c r="B1600" i="1"/>
  <c r="C1600" i="1"/>
  <c r="B2369" i="1"/>
  <c r="C2369" i="1"/>
  <c r="B514" i="1"/>
  <c r="C514" i="1"/>
  <c r="B883" i="1"/>
  <c r="C883" i="1"/>
  <c r="B806" i="1"/>
  <c r="C806" i="1"/>
  <c r="B1295" i="1"/>
  <c r="C1295" i="1"/>
  <c r="B1403" i="1"/>
  <c r="C1403" i="1"/>
  <c r="B1460" i="1"/>
  <c r="C1460" i="1"/>
  <c r="B1849" i="1"/>
  <c r="C1849" i="1"/>
  <c r="B2364" i="1"/>
  <c r="C2364" i="1"/>
  <c r="C13" i="1"/>
  <c r="B13" i="1"/>
  <c r="B167" i="1"/>
  <c r="C167" i="1"/>
  <c r="C520" i="1"/>
  <c r="B520" i="1"/>
  <c r="B895" i="1"/>
  <c r="C895" i="1"/>
  <c r="B853" i="1"/>
  <c r="C853" i="1"/>
  <c r="B1307" i="1"/>
  <c r="C1307" i="1"/>
  <c r="C1417" i="1"/>
  <c r="B1417" i="1"/>
  <c r="B1481" i="1"/>
  <c r="C1481" i="1"/>
  <c r="B1958" i="1"/>
  <c r="C1958" i="1"/>
  <c r="C2388" i="1"/>
  <c r="B2388" i="1"/>
  <c r="B1880" i="1"/>
  <c r="C1880" i="1"/>
  <c r="C1775" i="1"/>
  <c r="B1775" i="1"/>
  <c r="B1974" i="1"/>
  <c r="C1974" i="1"/>
  <c r="B2148" i="1"/>
  <c r="C2148" i="1"/>
  <c r="C1441" i="1"/>
  <c r="B1441" i="1"/>
  <c r="B1630" i="1"/>
  <c r="C1630" i="1"/>
  <c r="B1731" i="1"/>
  <c r="C1731" i="1"/>
  <c r="B1581" i="1"/>
  <c r="C1581" i="1"/>
  <c r="B1393" i="1"/>
  <c r="C1393" i="1"/>
  <c r="B2224" i="1"/>
  <c r="C2224" i="1"/>
  <c r="B2144" i="1"/>
  <c r="C2144" i="1"/>
  <c r="B1490" i="1"/>
  <c r="C1490" i="1"/>
  <c r="C2251" i="1"/>
  <c r="B2251" i="1"/>
  <c r="C2202" i="1"/>
  <c r="B2202" i="1"/>
  <c r="C144" i="1"/>
  <c r="B144" i="1"/>
  <c r="C469" i="1"/>
  <c r="B469" i="1"/>
  <c r="C556" i="1"/>
  <c r="B556" i="1"/>
  <c r="B1336" i="1"/>
  <c r="C1336" i="1"/>
  <c r="C1206" i="1"/>
  <c r="B1206" i="1"/>
  <c r="B1319" i="1"/>
  <c r="C1319" i="1"/>
  <c r="B1726" i="1"/>
  <c r="C1726" i="1"/>
  <c r="B2165" i="1"/>
  <c r="C2165" i="1"/>
  <c r="B1907" i="1"/>
  <c r="C1907" i="1"/>
  <c r="C900" i="1"/>
  <c r="B900" i="1"/>
  <c r="B1399" i="1"/>
  <c r="C1399" i="1"/>
  <c r="B1549" i="1"/>
  <c r="C1549" i="1"/>
  <c r="B2061" i="1"/>
  <c r="C2061" i="1"/>
  <c r="B2184" i="1"/>
  <c r="C2184" i="1"/>
  <c r="B2432" i="1"/>
  <c r="C2432" i="1"/>
  <c r="B2274" i="1"/>
  <c r="C2274" i="1"/>
  <c r="C2476" i="1"/>
  <c r="B2476" i="1"/>
  <c r="C2401" i="1"/>
  <c r="B2401" i="1"/>
  <c r="C2357" i="1"/>
  <c r="B2357" i="1"/>
  <c r="B1658" i="1"/>
  <c r="C1658" i="1"/>
  <c r="C1545" i="1"/>
  <c r="B1545" i="1"/>
  <c r="C1831" i="1"/>
  <c r="B1831" i="1"/>
  <c r="B1871" i="1"/>
  <c r="C1871" i="1"/>
  <c r="B1889" i="1"/>
  <c r="C1889" i="1"/>
  <c r="B2294" i="1"/>
  <c r="C2294" i="1"/>
  <c r="B2393" i="1"/>
  <c r="C2393" i="1"/>
  <c r="C2503" i="1"/>
  <c r="B2503" i="1"/>
  <c r="B2494" i="1"/>
  <c r="C2494" i="1"/>
  <c r="C2411" i="1"/>
  <c r="B2411" i="1"/>
  <c r="C2413" i="1"/>
  <c r="B2413" i="1"/>
  <c r="C2356" i="1"/>
  <c r="B2356" i="1"/>
  <c r="B2421" i="1"/>
  <c r="C2421" i="1"/>
  <c r="B2489" i="1"/>
  <c r="C2489" i="1"/>
  <c r="B2171" i="1"/>
  <c r="C2171" i="1"/>
  <c r="B2228" i="1"/>
  <c r="C2228" i="1"/>
  <c r="C1988" i="1"/>
  <c r="B1988" i="1"/>
  <c r="C2034" i="1"/>
  <c r="B2034" i="1"/>
  <c r="C2324" i="1"/>
  <c r="B2324" i="1"/>
  <c r="C1655" i="1"/>
  <c r="B1655" i="1"/>
  <c r="C1990" i="1"/>
  <c r="B1990" i="1"/>
  <c r="C2053" i="1"/>
  <c r="B2053" i="1"/>
  <c r="B1914" i="1"/>
  <c r="C1914" i="1"/>
  <c r="B2114" i="1"/>
  <c r="C2114" i="1"/>
  <c r="C2286" i="1"/>
  <c r="B2286" i="1"/>
  <c r="B2359" i="1"/>
  <c r="C2359" i="1"/>
  <c r="C1934" i="1"/>
  <c r="B1934" i="1"/>
  <c r="B1938" i="1"/>
  <c r="C1938" i="1"/>
  <c r="C1595" i="1"/>
  <c r="B1595" i="1"/>
  <c r="C1930" i="1"/>
  <c r="B1930" i="1"/>
  <c r="C1430" i="1"/>
  <c r="B1430" i="1"/>
  <c r="C1902" i="1"/>
  <c r="B1902" i="1"/>
  <c r="C2162" i="1"/>
  <c r="B2162" i="1"/>
  <c r="C1533" i="1"/>
  <c r="B1533" i="1"/>
  <c r="C1404" i="1"/>
  <c r="B1404" i="1"/>
  <c r="B1818" i="1"/>
  <c r="C1818" i="1"/>
  <c r="C2028" i="1"/>
  <c r="B2028" i="1"/>
  <c r="B1542" i="1"/>
  <c r="C1542" i="1"/>
  <c r="B1529" i="1"/>
  <c r="C1529" i="1"/>
  <c r="B1159" i="1"/>
  <c r="C1159" i="1"/>
  <c r="B1057" i="1"/>
  <c r="C1057" i="1"/>
  <c r="C1312" i="1"/>
  <c r="B1312" i="1"/>
  <c r="C1518" i="1"/>
  <c r="B1518" i="1"/>
  <c r="B1107" i="1"/>
  <c r="C1107" i="1"/>
  <c r="B823" i="1"/>
  <c r="C823" i="1"/>
  <c r="C1385" i="1"/>
  <c r="B1385" i="1"/>
  <c r="B1368" i="1"/>
  <c r="C1368" i="1"/>
  <c r="B1063" i="1"/>
  <c r="C1063" i="1"/>
  <c r="C996" i="1"/>
  <c r="B996" i="1"/>
  <c r="B1131" i="1"/>
  <c r="C1131" i="1"/>
  <c r="B1221" i="1"/>
  <c r="C1221" i="1"/>
  <c r="C933" i="1"/>
  <c r="B933" i="1"/>
  <c r="B1135" i="1"/>
  <c r="C1135" i="1"/>
  <c r="B970" i="1"/>
  <c r="C970" i="1"/>
  <c r="C872" i="1"/>
  <c r="B872" i="1"/>
  <c r="C994" i="1"/>
  <c r="B994" i="1"/>
  <c r="B745" i="1"/>
  <c r="C745" i="1"/>
  <c r="B648" i="1"/>
  <c r="C648" i="1"/>
  <c r="B885" i="1"/>
  <c r="C885" i="1"/>
  <c r="C897" i="1"/>
  <c r="B897" i="1"/>
  <c r="B380" i="1"/>
  <c r="C380" i="1"/>
  <c r="C946" i="1"/>
  <c r="B946" i="1"/>
  <c r="B526" i="1"/>
  <c r="C526" i="1"/>
  <c r="B588" i="1"/>
  <c r="C588" i="1"/>
  <c r="B845" i="1"/>
  <c r="C845" i="1"/>
  <c r="B516" i="1"/>
  <c r="C516" i="1"/>
  <c r="C34" i="1"/>
  <c r="B34" i="1"/>
  <c r="C239" i="1"/>
  <c r="B239" i="1"/>
  <c r="C133" i="1"/>
  <c r="B133" i="1"/>
  <c r="B30" i="1"/>
  <c r="C30" i="1"/>
  <c r="C47" i="1"/>
  <c r="B47" i="1"/>
  <c r="C283" i="1"/>
  <c r="B283" i="1"/>
  <c r="C162" i="1"/>
  <c r="B162" i="1"/>
  <c r="C216" i="1"/>
  <c r="B216" i="1"/>
  <c r="C285" i="1"/>
  <c r="B285" i="1"/>
  <c r="B267" i="1"/>
  <c r="C267" i="1"/>
  <c r="B172" i="1"/>
  <c r="C172" i="1"/>
  <c r="B117" i="1"/>
  <c r="C117" i="1"/>
  <c r="B53" i="1"/>
  <c r="C53" i="1"/>
  <c r="C389" i="1"/>
  <c r="B389" i="1"/>
  <c r="B535" i="1"/>
  <c r="C535" i="1"/>
  <c r="C419" i="1"/>
  <c r="B419" i="1"/>
  <c r="C376" i="1"/>
  <c r="B376" i="1"/>
  <c r="C202" i="1"/>
  <c r="B202" i="1"/>
  <c r="B694" i="1"/>
  <c r="C694" i="1"/>
  <c r="C54" i="1"/>
  <c r="B54" i="1"/>
  <c r="B114" i="1"/>
  <c r="C114" i="1"/>
  <c r="C478" i="1"/>
  <c r="B478" i="1"/>
  <c r="C817" i="1"/>
  <c r="B817" i="1"/>
  <c r="C430" i="1"/>
  <c r="B430" i="1"/>
  <c r="B41" i="1"/>
  <c r="C41" i="1"/>
  <c r="C524" i="1"/>
  <c r="B524" i="1"/>
  <c r="B83" i="1"/>
  <c r="C83" i="1"/>
  <c r="C153" i="1"/>
  <c r="B153" i="1"/>
  <c r="C542" i="1"/>
  <c r="B542" i="1"/>
  <c r="B765" i="1"/>
  <c r="C765" i="1"/>
  <c r="C1232" i="1"/>
  <c r="B1232" i="1"/>
  <c r="C1108" i="1"/>
  <c r="B1108" i="1"/>
  <c r="B362" i="1"/>
  <c r="C362" i="1"/>
  <c r="C953" i="1"/>
  <c r="B953" i="1"/>
  <c r="C1195" i="1"/>
  <c r="B1195" i="1"/>
  <c r="B1040" i="1"/>
  <c r="C1040" i="1"/>
  <c r="B1610" i="1"/>
  <c r="C1610" i="1"/>
  <c r="B501" i="1"/>
  <c r="C501" i="1"/>
  <c r="C332" i="1"/>
  <c r="B332" i="1"/>
  <c r="C589" i="1"/>
  <c r="B589" i="1"/>
  <c r="B1079" i="1"/>
  <c r="C1079" i="1"/>
  <c r="B1612" i="1"/>
  <c r="C1612" i="1"/>
  <c r="C311" i="1"/>
  <c r="B311" i="1"/>
  <c r="B458" i="1"/>
  <c r="C458" i="1"/>
  <c r="C564" i="1"/>
  <c r="B564" i="1"/>
  <c r="C1246" i="1"/>
  <c r="B1246" i="1"/>
  <c r="C1437" i="1"/>
  <c r="B1437" i="1"/>
  <c r="B348" i="1"/>
  <c r="C348" i="1"/>
  <c r="C626" i="1"/>
  <c r="B626" i="1"/>
  <c r="C1241" i="1"/>
  <c r="B1241" i="1"/>
  <c r="C1039" i="1"/>
  <c r="B1039" i="1"/>
  <c r="C1138" i="1"/>
  <c r="B1138" i="1"/>
  <c r="C1714" i="1"/>
  <c r="B1714" i="1"/>
  <c r="B733" i="1"/>
  <c r="C733" i="1"/>
  <c r="C1387" i="1"/>
  <c r="B1387" i="1"/>
  <c r="B802" i="1"/>
  <c r="C802" i="1"/>
  <c r="B1205" i="1"/>
  <c r="C1205" i="1"/>
  <c r="C78" i="1"/>
  <c r="B78" i="1"/>
  <c r="C203" i="1"/>
  <c r="B203" i="1"/>
  <c r="C1225" i="1"/>
  <c r="B1225" i="1"/>
  <c r="B1267" i="1"/>
  <c r="C1267" i="1"/>
  <c r="C340" i="1"/>
  <c r="B340" i="1"/>
  <c r="B178" i="1"/>
  <c r="C178" i="1"/>
  <c r="C632" i="1"/>
  <c r="B632" i="1"/>
  <c r="C868" i="1"/>
  <c r="B868" i="1"/>
  <c r="C1446" i="1"/>
  <c r="B1446" i="1"/>
  <c r="B148" i="1"/>
  <c r="C148" i="1"/>
  <c r="C447" i="1"/>
  <c r="B447" i="1"/>
  <c r="B499" i="1"/>
  <c r="C499" i="1"/>
  <c r="B598" i="1"/>
  <c r="C598" i="1"/>
  <c r="B1184" i="1"/>
  <c r="C1184" i="1"/>
  <c r="B1181" i="1"/>
  <c r="C1181" i="1"/>
  <c r="B1325" i="1"/>
  <c r="C1325" i="1"/>
  <c r="B1414" i="1"/>
  <c r="C1414" i="1"/>
  <c r="C1680" i="1"/>
  <c r="B1680" i="1"/>
  <c r="B2272" i="1"/>
  <c r="C2272" i="1"/>
  <c r="B1997" i="1"/>
  <c r="C1997" i="1"/>
  <c r="B1756" i="1"/>
  <c r="C1756" i="1"/>
  <c r="B2222" i="1"/>
  <c r="C2222" i="1"/>
  <c r="C1721" i="1"/>
  <c r="B1721" i="1"/>
  <c r="C1717" i="1"/>
  <c r="B1717" i="1"/>
  <c r="B1789" i="1"/>
  <c r="C1789" i="1"/>
  <c r="C2266" i="1"/>
  <c r="B2266" i="1"/>
  <c r="C1392" i="1"/>
  <c r="B1392" i="1"/>
  <c r="B1943" i="1"/>
  <c r="C1943" i="1"/>
  <c r="C1991" i="1"/>
  <c r="B1991" i="1"/>
  <c r="B1609" i="1"/>
  <c r="C1609" i="1"/>
  <c r="C1411" i="1"/>
  <c r="B1411" i="1"/>
  <c r="B2185" i="1"/>
  <c r="C2185" i="1"/>
  <c r="B2339" i="1"/>
  <c r="C2339" i="1"/>
  <c r="B434" i="1"/>
  <c r="C434" i="1"/>
  <c r="B527" i="1"/>
  <c r="C527" i="1"/>
  <c r="C1171" i="1"/>
  <c r="B1171" i="1"/>
  <c r="B1317" i="1"/>
  <c r="C1317" i="1"/>
  <c r="B1639" i="1"/>
  <c r="C1639" i="1"/>
  <c r="B1559" i="1"/>
  <c r="C1559" i="1"/>
  <c r="B2157" i="1"/>
  <c r="C2157" i="1"/>
  <c r="B1711" i="1"/>
  <c r="C1711" i="1"/>
  <c r="C449" i="1"/>
  <c r="B449" i="1"/>
  <c r="C275" i="1"/>
  <c r="B275" i="1"/>
  <c r="B495" i="1"/>
  <c r="C495" i="1"/>
  <c r="B563" i="1"/>
  <c r="C563" i="1"/>
  <c r="C1215" i="1"/>
  <c r="B1215" i="1"/>
  <c r="B1379" i="1"/>
  <c r="C1379" i="1"/>
  <c r="B1660" i="1"/>
  <c r="C1660" i="1"/>
  <c r="C1591" i="1"/>
  <c r="B1591" i="1"/>
  <c r="B2170" i="1"/>
  <c r="C2170" i="1"/>
  <c r="B1716" i="1"/>
  <c r="C1716" i="1"/>
  <c r="C2113" i="1"/>
  <c r="B2113" i="1"/>
  <c r="C1972" i="1"/>
  <c r="B1972" i="1"/>
  <c r="C1783" i="1"/>
  <c r="B1783" i="1"/>
  <c r="C2370" i="1"/>
  <c r="B2370" i="1"/>
  <c r="B1418" i="1"/>
  <c r="C1418" i="1"/>
  <c r="B2210" i="1"/>
  <c r="C2210" i="1"/>
  <c r="C2131" i="1"/>
  <c r="B2131" i="1"/>
  <c r="C1911" i="1"/>
  <c r="B1911" i="1"/>
  <c r="B1798" i="1"/>
  <c r="C1798" i="1"/>
  <c r="B2130" i="1"/>
  <c r="C2130" i="1"/>
  <c r="C2348" i="1"/>
  <c r="B2348" i="1"/>
  <c r="B1864" i="1"/>
  <c r="C1864" i="1"/>
  <c r="B1772" i="1"/>
  <c r="C1772" i="1"/>
  <c r="B1732" i="1"/>
  <c r="C1732" i="1"/>
  <c r="C182" i="1"/>
  <c r="B182" i="1"/>
  <c r="B608" i="1"/>
  <c r="C608" i="1"/>
  <c r="C798" i="1"/>
  <c r="B798" i="1"/>
  <c r="B922" i="1"/>
  <c r="C922" i="1"/>
  <c r="C1140" i="1"/>
  <c r="B1140" i="1"/>
  <c r="B1670" i="1"/>
  <c r="C1670" i="1"/>
  <c r="B2009" i="1"/>
  <c r="C2009" i="1"/>
  <c r="B1837" i="1"/>
  <c r="C1837" i="1"/>
  <c r="C1644" i="1"/>
  <c r="B1644" i="1"/>
  <c r="B1153" i="1"/>
  <c r="C1153" i="1"/>
  <c r="C1296" i="1"/>
  <c r="B1296" i="1"/>
  <c r="B1766" i="1"/>
  <c r="C1766" i="1"/>
  <c r="C1580" i="1"/>
  <c r="B1580" i="1"/>
  <c r="C2383" i="1"/>
  <c r="B2383" i="1"/>
  <c r="B1653" i="1"/>
  <c r="C1653" i="1"/>
  <c r="B2481" i="1"/>
  <c r="C2481" i="1"/>
  <c r="B2337" i="1"/>
  <c r="C2337" i="1"/>
  <c r="B2450" i="1"/>
  <c r="C2450" i="1"/>
  <c r="B2351" i="1"/>
  <c r="C2351" i="1"/>
  <c r="B1283" i="1"/>
  <c r="C1283" i="1"/>
  <c r="B1015" i="1"/>
  <c r="C1015" i="1"/>
  <c r="B1956" i="1"/>
  <c r="C1956" i="1"/>
  <c r="B2068" i="1"/>
  <c r="C2068" i="1"/>
  <c r="C1603" i="1"/>
  <c r="B1603" i="1"/>
  <c r="C1955" i="1"/>
  <c r="B1955" i="1"/>
  <c r="C2372" i="1"/>
  <c r="B2372" i="1"/>
  <c r="B2490" i="1"/>
  <c r="C2490" i="1"/>
  <c r="B2223" i="1"/>
  <c r="C2223" i="1"/>
  <c r="B2437" i="1"/>
  <c r="C2437" i="1"/>
  <c r="C2320" i="1"/>
  <c r="B2320" i="1"/>
  <c r="B2353" i="1"/>
  <c r="C2353" i="1"/>
  <c r="B2414" i="1"/>
  <c r="C2414" i="1"/>
  <c r="C2459" i="1"/>
  <c r="B2459" i="1"/>
  <c r="B2138" i="1"/>
  <c r="C2138" i="1"/>
  <c r="B2212" i="1"/>
  <c r="C2212" i="1"/>
  <c r="C1869" i="1"/>
  <c r="B1869" i="1"/>
  <c r="C2005" i="1"/>
  <c r="B2005" i="1"/>
  <c r="C2214" i="1"/>
  <c r="B2214" i="1"/>
  <c r="C1643" i="1"/>
  <c r="B1643" i="1"/>
  <c r="C1950" i="1"/>
  <c r="B1950" i="1"/>
  <c r="B2039" i="1"/>
  <c r="C2039" i="1"/>
  <c r="B1905" i="1"/>
  <c r="C1905" i="1"/>
  <c r="C2070" i="1"/>
  <c r="B2070" i="1"/>
  <c r="B2270" i="1"/>
  <c r="C2270" i="1"/>
  <c r="B2342" i="1"/>
  <c r="C2342" i="1"/>
  <c r="B1820" i="1"/>
  <c r="C1820" i="1"/>
  <c r="B1675" i="1"/>
  <c r="C1675" i="1"/>
  <c r="B1554" i="1"/>
  <c r="C1554" i="1"/>
  <c r="B1887" i="1"/>
  <c r="C1887" i="1"/>
  <c r="B2183" i="1"/>
  <c r="C2183" i="1"/>
  <c r="B1896" i="1"/>
  <c r="C1896" i="1"/>
  <c r="B2146" i="1"/>
  <c r="C2146" i="1"/>
  <c r="B1426" i="1"/>
  <c r="C1426" i="1"/>
  <c r="C1564" i="1"/>
  <c r="B1564" i="1"/>
  <c r="C1815" i="1"/>
  <c r="B1815" i="1"/>
  <c r="B2004" i="1"/>
  <c r="C2004" i="1"/>
  <c r="B1524" i="1"/>
  <c r="C1524" i="1"/>
  <c r="B1517" i="1"/>
  <c r="C1517" i="1"/>
  <c r="B1144" i="1"/>
  <c r="C1144" i="1"/>
  <c r="C987" i="1"/>
  <c r="B987" i="1"/>
  <c r="C1123" i="1"/>
  <c r="B1123" i="1"/>
  <c r="B1463" i="1"/>
  <c r="C1463" i="1"/>
  <c r="B1028" i="1"/>
  <c r="C1028" i="1"/>
  <c r="C1358" i="1"/>
  <c r="B1358" i="1"/>
  <c r="B1338" i="1"/>
  <c r="C1338" i="1"/>
  <c r="B1322" i="1"/>
  <c r="C1322" i="1"/>
  <c r="B1060" i="1"/>
  <c r="C1060" i="1"/>
  <c r="C863" i="1"/>
  <c r="B863" i="1"/>
  <c r="C1106" i="1"/>
  <c r="B1106" i="1"/>
  <c r="B1210" i="1"/>
  <c r="C1210" i="1"/>
  <c r="B838" i="1"/>
  <c r="C838" i="1"/>
  <c r="B976" i="1"/>
  <c r="C976" i="1"/>
  <c r="C924" i="1"/>
  <c r="B924" i="1"/>
  <c r="C831" i="1"/>
  <c r="B831" i="1"/>
  <c r="C975" i="1"/>
  <c r="B975" i="1"/>
  <c r="B736" i="1"/>
  <c r="C736" i="1"/>
  <c r="B642" i="1"/>
  <c r="C642" i="1"/>
  <c r="B816" i="1"/>
  <c r="C816" i="1"/>
  <c r="B841" i="1"/>
  <c r="C841" i="1"/>
  <c r="B21" i="1"/>
  <c r="C21" i="1"/>
  <c r="B944" i="1"/>
  <c r="C944" i="1"/>
  <c r="C523" i="1"/>
  <c r="B523" i="1"/>
  <c r="B553" i="1"/>
  <c r="C553" i="1"/>
  <c r="B780" i="1"/>
  <c r="C780" i="1"/>
  <c r="B510" i="1"/>
  <c r="C510" i="1"/>
  <c r="B20" i="1"/>
  <c r="C20" i="1"/>
  <c r="C123" i="1"/>
  <c r="B123" i="1"/>
  <c r="B130" i="1"/>
  <c r="C130" i="1"/>
  <c r="C176" i="1"/>
  <c r="B176" i="1"/>
  <c r="B248" i="1"/>
  <c r="C248" i="1"/>
  <c r="B277" i="1"/>
  <c r="C277" i="1"/>
  <c r="C198" i="1"/>
  <c r="B198" i="1"/>
  <c r="B15" i="1"/>
  <c r="C15" i="1"/>
  <c r="C209" i="1"/>
  <c r="B209" i="1"/>
  <c r="B261" i="1"/>
  <c r="C261" i="1"/>
  <c r="B243" i="1"/>
  <c r="C243" i="1"/>
  <c r="C186" i="1"/>
  <c r="B186" i="1"/>
  <c r="B48" i="1"/>
  <c r="C48" i="1"/>
  <c r="C398" i="1"/>
  <c r="B398" i="1"/>
  <c r="C418" i="1"/>
  <c r="B418" i="1"/>
  <c r="C270" i="1"/>
  <c r="B270" i="1"/>
  <c r="B352" i="1"/>
  <c r="C352" i="1"/>
  <c r="B385" i="1"/>
  <c r="C385" i="1"/>
  <c r="B233" i="1"/>
  <c r="C233" i="1"/>
  <c r="C264" i="1"/>
  <c r="B264" i="1"/>
  <c r="B471" i="1"/>
  <c r="C471" i="1"/>
  <c r="C681" i="1"/>
  <c r="B681" i="1"/>
  <c r="B585" i="1"/>
  <c r="C585" i="1"/>
  <c r="B405" i="1"/>
  <c r="C405" i="1"/>
  <c r="C71" i="1"/>
  <c r="B71" i="1"/>
  <c r="C590" i="1"/>
  <c r="B590" i="1"/>
  <c r="C272" i="1"/>
  <c r="B272" i="1"/>
  <c r="B356" i="1"/>
  <c r="C356" i="1"/>
  <c r="C1005" i="1"/>
  <c r="B1005" i="1"/>
  <c r="C155" i="1"/>
  <c r="B155" i="1"/>
  <c r="C481" i="1"/>
  <c r="B481" i="1"/>
  <c r="B305" i="1"/>
  <c r="C305" i="1"/>
  <c r="B878" i="1"/>
  <c r="C878" i="1"/>
  <c r="C335" i="1"/>
  <c r="B335" i="1"/>
  <c r="B383" i="1"/>
  <c r="C383" i="1"/>
  <c r="C241" i="1"/>
  <c r="B241" i="1"/>
  <c r="C967" i="1"/>
  <c r="B967" i="1"/>
  <c r="C919" i="1"/>
  <c r="B919" i="1"/>
  <c r="B1480" i="1"/>
  <c r="C1480" i="1"/>
  <c r="C1185" i="1"/>
  <c r="B1185" i="1"/>
  <c r="B1127" i="1"/>
  <c r="C1127" i="1"/>
  <c r="B1566" i="1"/>
  <c r="C1566" i="1"/>
  <c r="B732" i="1"/>
  <c r="C732" i="1"/>
  <c r="B768" i="1"/>
  <c r="C768" i="1"/>
  <c r="C263" i="1"/>
  <c r="B263" i="1"/>
  <c r="B141" i="1"/>
  <c r="C141" i="1"/>
  <c r="B844" i="1"/>
  <c r="C844" i="1"/>
  <c r="B1333" i="1"/>
  <c r="C1333" i="1"/>
  <c r="C1249" i="1"/>
  <c r="B1249" i="1"/>
  <c r="B286" i="1"/>
  <c r="C286" i="1"/>
  <c r="B505" i="1"/>
  <c r="C505" i="1"/>
  <c r="C999" i="1"/>
  <c r="B999" i="1"/>
  <c r="B1407" i="1"/>
  <c r="C1407" i="1"/>
  <c r="C252" i="1"/>
  <c r="B252" i="1"/>
  <c r="C226" i="1"/>
  <c r="B226" i="1"/>
  <c r="C518" i="1"/>
  <c r="B518" i="1"/>
  <c r="C555" i="1"/>
  <c r="B555" i="1"/>
  <c r="C1207" i="1"/>
  <c r="B1207" i="1"/>
  <c r="B625" i="1"/>
  <c r="C625" i="1"/>
  <c r="B1305" i="1"/>
  <c r="C1305" i="1"/>
  <c r="B1193" i="1"/>
  <c r="C1193" i="1"/>
  <c r="C674" i="1"/>
  <c r="B674" i="1"/>
  <c r="C1085" i="1"/>
  <c r="B1085" i="1"/>
  <c r="C1376" i="1"/>
  <c r="B1376" i="1"/>
  <c r="C337" i="1"/>
  <c r="B337" i="1"/>
  <c r="B616" i="1"/>
  <c r="C616" i="1"/>
  <c r="B811" i="1"/>
  <c r="C811" i="1"/>
  <c r="B1272" i="1"/>
  <c r="C1272" i="1"/>
  <c r="B9" i="1"/>
  <c r="C9" i="1"/>
  <c r="C488" i="1"/>
  <c r="B488" i="1"/>
  <c r="B754" i="1"/>
  <c r="C754" i="1"/>
  <c r="C1218" i="1"/>
  <c r="B1218" i="1"/>
  <c r="B1086" i="1"/>
  <c r="C1086" i="1"/>
  <c r="B392" i="1"/>
  <c r="C392" i="1"/>
  <c r="B146" i="1"/>
  <c r="C146" i="1"/>
  <c r="C480" i="1"/>
  <c r="B480" i="1"/>
  <c r="C561" i="1"/>
  <c r="B561" i="1"/>
  <c r="B1344" i="1"/>
  <c r="C1344" i="1"/>
  <c r="B1213" i="1"/>
  <c r="C1213" i="1"/>
  <c r="B1335" i="1"/>
  <c r="C1335" i="1"/>
  <c r="C1735" i="1"/>
  <c r="B1735" i="1"/>
  <c r="C2218" i="1"/>
  <c r="B2218" i="1"/>
  <c r="B1961" i="1"/>
  <c r="C1961" i="1"/>
  <c r="B1461" i="1"/>
  <c r="C1461" i="1"/>
  <c r="B2078" i="1"/>
  <c r="C2078" i="1"/>
  <c r="B2406" i="1"/>
  <c r="C2406" i="1"/>
  <c r="C1949" i="1"/>
  <c r="B1949" i="1"/>
  <c r="B1876" i="1"/>
  <c r="C1876" i="1"/>
  <c r="B2241" i="1"/>
  <c r="C2241" i="1"/>
  <c r="C2424" i="1"/>
  <c r="B2424" i="1"/>
  <c r="C1598" i="1"/>
  <c r="B1598" i="1"/>
  <c r="B2367" i="1"/>
  <c r="C2367" i="1"/>
  <c r="C2389" i="1"/>
  <c r="B2389" i="1"/>
  <c r="B1855" i="1"/>
  <c r="C1855" i="1"/>
  <c r="C1599" i="1"/>
  <c r="B1599" i="1"/>
  <c r="C1900" i="1"/>
  <c r="B1900" i="1"/>
  <c r="B2507" i="1"/>
  <c r="C2507" i="1"/>
  <c r="C778" i="1"/>
  <c r="B778" i="1"/>
  <c r="C770" i="1"/>
  <c r="B770" i="1"/>
  <c r="C746" i="1"/>
  <c r="B746" i="1"/>
  <c r="C1540" i="1"/>
  <c r="B1540" i="1"/>
  <c r="C1180" i="1"/>
  <c r="B1180" i="1"/>
  <c r="B1496" i="1"/>
  <c r="C1496" i="1"/>
  <c r="B2024" i="1"/>
  <c r="C2024" i="1"/>
  <c r="B2019" i="1"/>
  <c r="C2019" i="1"/>
  <c r="C10" i="1"/>
  <c r="B10" i="1"/>
  <c r="C404" i="1"/>
  <c r="B404" i="1"/>
  <c r="B808" i="1"/>
  <c r="C808" i="1"/>
  <c r="C777" i="1"/>
  <c r="B777" i="1"/>
  <c r="C761" i="1"/>
  <c r="B761" i="1"/>
  <c r="B1543" i="1"/>
  <c r="C1543" i="1"/>
  <c r="C1321" i="1"/>
  <c r="B1321" i="1"/>
  <c r="B1560" i="1"/>
  <c r="C1560" i="1"/>
  <c r="B2160" i="1"/>
  <c r="C2160" i="1"/>
  <c r="C2046" i="1"/>
  <c r="B2046" i="1"/>
  <c r="B1650" i="1"/>
  <c r="C1650" i="1"/>
  <c r="C1483" i="1"/>
  <c r="B1483" i="1"/>
  <c r="B2277" i="1"/>
  <c r="C2277" i="1"/>
  <c r="C2407" i="1"/>
  <c r="B2407" i="1"/>
  <c r="B1794" i="1"/>
  <c r="C1794" i="1"/>
  <c r="B1627" i="1"/>
  <c r="C1627" i="1"/>
  <c r="B1707" i="1"/>
  <c r="C1707" i="1"/>
  <c r="C2119" i="1"/>
  <c r="B2119" i="1"/>
  <c r="B2025" i="1"/>
  <c r="C2025" i="1"/>
  <c r="B1915" i="1"/>
  <c r="C1915" i="1"/>
  <c r="C2488" i="1"/>
  <c r="B2488" i="1"/>
  <c r="B2121" i="1"/>
  <c r="C2121" i="1"/>
  <c r="B2297" i="1"/>
  <c r="C2297" i="1"/>
  <c r="C2256" i="1"/>
  <c r="B2256" i="1"/>
  <c r="C229" i="1"/>
  <c r="B229" i="1"/>
  <c r="B689" i="1"/>
  <c r="C689" i="1"/>
  <c r="B822" i="1"/>
  <c r="C822" i="1"/>
  <c r="B1229" i="1"/>
  <c r="C1229" i="1"/>
  <c r="B1155" i="1"/>
  <c r="C1155" i="1"/>
  <c r="C1646" i="1"/>
  <c r="B1646" i="1"/>
  <c r="C1486" i="1"/>
  <c r="B1486" i="1"/>
  <c r="C2290" i="1"/>
  <c r="B2290" i="1"/>
  <c r="B2168" i="1"/>
  <c r="C2168" i="1"/>
  <c r="C1270" i="1"/>
  <c r="B1270" i="1"/>
  <c r="C1531" i="1"/>
  <c r="B1531" i="1"/>
  <c r="C1754" i="1"/>
  <c r="B1754" i="1"/>
  <c r="C1803" i="1"/>
  <c r="B1803" i="1"/>
  <c r="C2021" i="1"/>
  <c r="B2021" i="1"/>
  <c r="B1948" i="1"/>
  <c r="C1948" i="1"/>
  <c r="B2462" i="1"/>
  <c r="C2462" i="1"/>
  <c r="C2331" i="1"/>
  <c r="B2331" i="1"/>
  <c r="C2345" i="1"/>
  <c r="B2345" i="1"/>
  <c r="B911" i="1"/>
  <c r="C911" i="1"/>
  <c r="B1104" i="1"/>
  <c r="C1104" i="1"/>
  <c r="C735" i="1"/>
  <c r="B735" i="1"/>
  <c r="C1567" i="1"/>
  <c r="B1567" i="1"/>
  <c r="C1615" i="1"/>
  <c r="B1615" i="1"/>
  <c r="B2145" i="1"/>
  <c r="C2145" i="1"/>
  <c r="B2259" i="1"/>
  <c r="C2259" i="1"/>
  <c r="C2430" i="1"/>
  <c r="B2430" i="1"/>
  <c r="B2189" i="1"/>
  <c r="C2189" i="1"/>
  <c r="C2440" i="1"/>
  <c r="B2440" i="1"/>
  <c r="B2423" i="1"/>
  <c r="C2423" i="1"/>
  <c r="C2464" i="1"/>
  <c r="B2464" i="1"/>
  <c r="C2322" i="1"/>
  <c r="B2322" i="1"/>
  <c r="B2361" i="1"/>
  <c r="C2361" i="1"/>
  <c r="B2505" i="1"/>
  <c r="C2505" i="1"/>
  <c r="C2093" i="1"/>
  <c r="B2093" i="1"/>
  <c r="C2096" i="1"/>
  <c r="B2096" i="1"/>
  <c r="B1778" i="1"/>
  <c r="C1778" i="1"/>
  <c r="B2002" i="1"/>
  <c r="C2002" i="1"/>
  <c r="B2208" i="1"/>
  <c r="C2208" i="1"/>
  <c r="B2458" i="1"/>
  <c r="C2458" i="1"/>
  <c r="C1947" i="1"/>
  <c r="B1947" i="1"/>
  <c r="B1953" i="1"/>
  <c r="C1953" i="1"/>
  <c r="B1868" i="1"/>
  <c r="C1868" i="1"/>
  <c r="B1984" i="1"/>
  <c r="C1984" i="1"/>
  <c r="C2220" i="1"/>
  <c r="B2220" i="1"/>
  <c r="C2330" i="1"/>
  <c r="B2330" i="1"/>
  <c r="C1666" i="1"/>
  <c r="B1666" i="1"/>
  <c r="B1619" i="1"/>
  <c r="C1619" i="1"/>
  <c r="B1548" i="1"/>
  <c r="C1548" i="1"/>
  <c r="C1884" i="1"/>
  <c r="B1884" i="1"/>
  <c r="B2143" i="1"/>
  <c r="C2143" i="1"/>
  <c r="B1870" i="1"/>
  <c r="C1870" i="1"/>
  <c r="C2125" i="1"/>
  <c r="B2125" i="1"/>
  <c r="B1550" i="1"/>
  <c r="C1550" i="1"/>
  <c r="B1504" i="1"/>
  <c r="C1504" i="1"/>
  <c r="B1773" i="1"/>
  <c r="C1773" i="1"/>
  <c r="B1999" i="1"/>
  <c r="C1999" i="1"/>
  <c r="B1436" i="1"/>
  <c r="C1436" i="1"/>
  <c r="B1511" i="1"/>
  <c r="C1511" i="1"/>
  <c r="C1082" i="1"/>
  <c r="B1082" i="1"/>
  <c r="C741" i="1"/>
  <c r="B741" i="1"/>
  <c r="B1051" i="1"/>
  <c r="C1051" i="1"/>
  <c r="C1438" i="1"/>
  <c r="B1438" i="1"/>
  <c r="C1374" i="1"/>
  <c r="B1374" i="1"/>
  <c r="B1326" i="1"/>
  <c r="C1326" i="1"/>
  <c r="C1227" i="1"/>
  <c r="B1227" i="1"/>
  <c r="C1258" i="1"/>
  <c r="B1258" i="1"/>
  <c r="B1029" i="1"/>
  <c r="C1029" i="1"/>
  <c r="B804" i="1"/>
  <c r="C804" i="1"/>
  <c r="C1034" i="1"/>
  <c r="B1034" i="1"/>
  <c r="B1087" i="1"/>
  <c r="C1087" i="1"/>
  <c r="B779" i="1"/>
  <c r="C779" i="1"/>
  <c r="B973" i="1"/>
  <c r="C973" i="1"/>
  <c r="B907" i="1"/>
  <c r="C907" i="1"/>
  <c r="B805" i="1"/>
  <c r="C805" i="1"/>
  <c r="C964" i="1"/>
  <c r="B964" i="1"/>
  <c r="B727" i="1"/>
  <c r="C727" i="1"/>
  <c r="C630" i="1"/>
  <c r="B630" i="1"/>
  <c r="B618" i="1"/>
  <c r="C618" i="1"/>
  <c r="B836" i="1"/>
  <c r="C836" i="1"/>
  <c r="C647" i="1"/>
  <c r="B647" i="1"/>
  <c r="B903" i="1"/>
  <c r="C903" i="1"/>
  <c r="B517" i="1"/>
  <c r="C517" i="1"/>
  <c r="B550" i="1"/>
  <c r="C550" i="1"/>
  <c r="B775" i="1"/>
  <c r="C775" i="1"/>
  <c r="C507" i="1"/>
  <c r="B507" i="1"/>
  <c r="B70" i="1"/>
  <c r="C70" i="1"/>
  <c r="C58" i="1"/>
  <c r="B58" i="1"/>
  <c r="B116" i="1"/>
  <c r="C116" i="1"/>
  <c r="C487" i="1"/>
  <c r="B487" i="1"/>
  <c r="C253" i="1"/>
  <c r="B253" i="1"/>
  <c r="B274" i="1"/>
  <c r="C274" i="1"/>
  <c r="B546" i="1"/>
  <c r="C546" i="1"/>
  <c r="B187" i="1"/>
  <c r="C187" i="1"/>
  <c r="B81" i="1"/>
  <c r="C81" i="1"/>
  <c r="B191" i="1"/>
  <c r="C191" i="1"/>
  <c r="C429" i="1"/>
  <c r="B429" i="1"/>
  <c r="B486" i="1"/>
  <c r="C486" i="1"/>
  <c r="C168" i="1"/>
  <c r="B168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5" i="1" l="1"/>
  <c r="AA1510" i="1"/>
  <c r="V211" i="1"/>
  <c r="W211" i="1" s="1"/>
  <c r="V1019" i="1"/>
  <c r="W1019" i="1" s="1"/>
  <c r="Z36" i="1"/>
  <c r="Y399" i="1"/>
  <c r="Z1093" i="1"/>
  <c r="V2048" i="1"/>
  <c r="W2048" i="1" s="1"/>
  <c r="AA2390" i="1"/>
  <c r="AA221" i="1"/>
  <c r="Z199" i="1"/>
  <c r="V1121" i="1"/>
  <c r="W1121" i="1" s="1"/>
  <c r="Z937" i="1"/>
  <c r="Y1406" i="1"/>
  <c r="Y2154" i="1"/>
  <c r="Z1923" i="1"/>
  <c r="V1709" i="1"/>
  <c r="W1709" i="1" s="1"/>
  <c r="Y2296" i="1"/>
  <c r="V2057" i="1"/>
  <c r="W2057" i="1" s="1"/>
  <c r="AA2435" i="1"/>
  <c r="V1510" i="1"/>
  <c r="W1510" i="1" s="1"/>
  <c r="AA1858" i="1"/>
  <c r="V1779" i="1"/>
  <c r="W1779" i="1" s="1"/>
  <c r="AA1253" i="1"/>
  <c r="Z640" i="1"/>
  <c r="Z74" i="1"/>
  <c r="Z361" i="1"/>
  <c r="Y1093" i="1"/>
  <c r="AB1093" i="1" s="1"/>
  <c r="Z2043" i="1"/>
  <c r="Z2192" i="1"/>
  <c r="AA1743" i="1"/>
  <c r="AA2325" i="1"/>
  <c r="V1969" i="1"/>
  <c r="W1969" i="1" s="1"/>
  <c r="AA1464" i="1"/>
  <c r="Y2103" i="1"/>
  <c r="Z221" i="1"/>
  <c r="Y1345" i="1"/>
  <c r="AA506" i="1"/>
  <c r="AA1121" i="1"/>
  <c r="V653" i="1"/>
  <c r="W653" i="1" s="1"/>
  <c r="Z896" i="1"/>
  <c r="V106" i="1"/>
  <c r="W106" i="1" s="1"/>
  <c r="AA662" i="1"/>
  <c r="Y937" i="1"/>
  <c r="AB937" i="1" s="1"/>
  <c r="AA1860" i="1"/>
  <c r="AA1406" i="1"/>
  <c r="AA161" i="1"/>
  <c r="Y2463" i="1"/>
  <c r="AA2154" i="1"/>
  <c r="Z1089" i="1"/>
  <c r="AA1709" i="1"/>
  <c r="V2340" i="1"/>
  <c r="W2340" i="1" s="1"/>
  <c r="AA1226" i="1"/>
  <c r="V1777" i="1"/>
  <c r="W1777" i="1" s="1"/>
  <c r="Y1858" i="1"/>
  <c r="Y1779" i="1"/>
  <c r="AA1070" i="1"/>
  <c r="Y1011" i="1"/>
  <c r="V1253" i="1"/>
  <c r="W1253" i="1" s="1"/>
  <c r="Z1190" i="1"/>
  <c r="Z587" i="1"/>
  <c r="AA640" i="1"/>
  <c r="V543" i="1"/>
  <c r="W543" i="1" s="1"/>
  <c r="AA492" i="1"/>
  <c r="Y444" i="1"/>
  <c r="Z242" i="1"/>
  <c r="AA74" i="1"/>
  <c r="AA18" i="1"/>
  <c r="AA326" i="1"/>
  <c r="Y219" i="1"/>
  <c r="Z183" i="1"/>
  <c r="Z406" i="1"/>
  <c r="Z1292" i="1"/>
  <c r="Z211" i="1"/>
  <c r="Y737" i="1"/>
  <c r="Z837" i="1"/>
  <c r="V36" i="1"/>
  <c r="W36" i="1" s="1"/>
  <c r="Z615" i="1"/>
  <c r="Z399" i="1"/>
  <c r="V147" i="1"/>
  <c r="W147" i="1" s="1"/>
  <c r="AA1194" i="1"/>
  <c r="V1551" i="1"/>
  <c r="W1551" i="1" s="1"/>
  <c r="V2299" i="1"/>
  <c r="W2299" i="1" s="1"/>
  <c r="Y1839" i="1"/>
  <c r="Y2479" i="1"/>
  <c r="AA1093" i="1"/>
  <c r="V2079" i="1"/>
  <c r="W2079" i="1" s="1"/>
  <c r="Z64" i="1"/>
  <c r="Z1004" i="1"/>
  <c r="Y2043" i="1"/>
  <c r="AB2043" i="1" s="1"/>
  <c r="V2192" i="1"/>
  <c r="W2192" i="1" s="1"/>
  <c r="AA2461" i="1"/>
  <c r="Z1618" i="1"/>
  <c r="V2276" i="1"/>
  <c r="W2276" i="1" s="1"/>
  <c r="Y989" i="1"/>
  <c r="Z1743" i="1"/>
  <c r="Z2480" i="1"/>
  <c r="AA1372" i="1"/>
  <c r="AA37" i="1"/>
  <c r="V456" i="1"/>
  <c r="W456" i="1" s="1"/>
  <c r="Y55" i="1"/>
  <c r="Z269" i="1"/>
  <c r="Y512" i="1"/>
  <c r="V221" i="1"/>
  <c r="W221" i="1" s="1"/>
  <c r="AA1345" i="1"/>
  <c r="Y199" i="1"/>
  <c r="Z506" i="1"/>
  <c r="AA653" i="1"/>
  <c r="V1310" i="1"/>
  <c r="W1310" i="1" s="1"/>
  <c r="Y106" i="1"/>
  <c r="Z662" i="1"/>
  <c r="Z1860" i="1"/>
  <c r="AA1909" i="1"/>
  <c r="AA65" i="1"/>
  <c r="Z2463" i="1"/>
  <c r="Z104" i="1"/>
  <c r="Z830" i="1"/>
  <c r="V2193" i="1"/>
  <c r="W2193" i="1" s="1"/>
  <c r="V2154" i="1"/>
  <c r="W2154" i="1" s="1"/>
  <c r="Y1709" i="1"/>
  <c r="V2296" i="1"/>
  <c r="W2296" i="1" s="1"/>
  <c r="Y2340" i="1"/>
  <c r="Z1097" i="1"/>
  <c r="Z1405" i="1"/>
  <c r="Y2057" i="1"/>
  <c r="Z2435" i="1"/>
  <c r="AA1866" i="1"/>
  <c r="Z1777" i="1"/>
  <c r="Z2200" i="1"/>
  <c r="Z1858" i="1"/>
  <c r="Z1779" i="1"/>
  <c r="Z1502" i="1"/>
  <c r="AA1768" i="1"/>
  <c r="Z1070" i="1"/>
  <c r="AA1011" i="1"/>
  <c r="V692" i="1"/>
  <c r="W692" i="1" s="1"/>
  <c r="AA575" i="1"/>
  <c r="Z232" i="1"/>
  <c r="Y242" i="1"/>
  <c r="V74" i="1"/>
  <c r="W74" i="1" s="1"/>
  <c r="AA668" i="1"/>
  <c r="Y211" i="1"/>
  <c r="AB211" i="1" s="1"/>
  <c r="V737" i="1"/>
  <c r="W737" i="1" s="1"/>
  <c r="Y1019" i="1"/>
  <c r="Y36" i="1"/>
  <c r="Y615" i="1"/>
  <c r="AA1020" i="1"/>
  <c r="V1498" i="1"/>
  <c r="W1498" i="1" s="1"/>
  <c r="AA399" i="1"/>
  <c r="Y1353" i="1"/>
  <c r="Z147" i="1"/>
  <c r="AA361" i="1"/>
  <c r="V1194" i="1"/>
  <c r="W1194" i="1" s="1"/>
  <c r="Y2299" i="1"/>
  <c r="Z1839" i="1"/>
  <c r="Z2479" i="1"/>
  <c r="AA2139" i="1"/>
  <c r="Z637" i="1"/>
  <c r="AA64" i="1"/>
  <c r="Z661" i="1"/>
  <c r="Y1004" i="1"/>
  <c r="AB1004" i="1" s="1"/>
  <c r="V2043" i="1"/>
  <c r="W2043" i="1" s="1"/>
  <c r="Y2461" i="1"/>
  <c r="V1618" i="1"/>
  <c r="W1618" i="1" s="1"/>
  <c r="Z1829" i="1"/>
  <c r="AA1821" i="1"/>
  <c r="V656" i="1"/>
  <c r="W656" i="1" s="1"/>
  <c r="Z989" i="1"/>
  <c r="Y37" i="1"/>
  <c r="AA456" i="1"/>
  <c r="V55" i="1"/>
  <c r="W55" i="1" s="1"/>
  <c r="V512" i="1"/>
  <c r="W512" i="1" s="1"/>
  <c r="Z1345" i="1"/>
  <c r="V1083" i="1"/>
  <c r="W1083" i="1" s="1"/>
  <c r="AA199" i="1"/>
  <c r="V506" i="1"/>
  <c r="W506" i="1" s="1"/>
  <c r="AA902" i="1"/>
  <c r="V382" i="1"/>
  <c r="W382" i="1" s="1"/>
  <c r="Y702" i="1"/>
  <c r="Z1310" i="1"/>
  <c r="V368" i="1"/>
  <c r="W368" i="1" s="1"/>
  <c r="V896" i="1"/>
  <c r="W896" i="1" s="1"/>
  <c r="AA106" i="1"/>
  <c r="V662" i="1"/>
  <c r="W662" i="1" s="1"/>
  <c r="Y1854" i="1"/>
  <c r="Y104" i="1"/>
  <c r="Y2193" i="1"/>
  <c r="Y1722" i="1"/>
  <c r="AA1089" i="1"/>
  <c r="Z2057" i="1"/>
  <c r="Z2473" i="1"/>
  <c r="AA1777" i="1"/>
  <c r="V1502" i="1"/>
  <c r="W1502" i="1" s="1"/>
  <c r="Z1768" i="1"/>
  <c r="V1011" i="1"/>
  <c r="W1011" i="1" s="1"/>
  <c r="V867" i="1"/>
  <c r="W867" i="1" s="1"/>
  <c r="AA232" i="1"/>
  <c r="Z444" i="1"/>
  <c r="AB444" i="1" s="1"/>
  <c r="V242" i="1"/>
  <c r="W242" i="1" s="1"/>
  <c r="V18" i="1"/>
  <c r="W18" i="1" s="1"/>
  <c r="V668" i="1"/>
  <c r="W668" i="1" s="1"/>
  <c r="Y837" i="1"/>
  <c r="AB837" i="1" s="1"/>
  <c r="AA36" i="1"/>
  <c r="AA1498" i="1"/>
  <c r="Y361" i="1"/>
  <c r="AB361" i="1" s="1"/>
  <c r="Y2139" i="1"/>
  <c r="AA661" i="1"/>
  <c r="AA1004" i="1"/>
  <c r="AC1004" i="1" s="1"/>
  <c r="Y2192" i="1"/>
  <c r="Y1618" i="1"/>
  <c r="AB1618" i="1" s="1"/>
  <c r="V1829" i="1"/>
  <c r="W1829" i="1" s="1"/>
  <c r="Y656" i="1"/>
  <c r="AA2480" i="1"/>
  <c r="V2325" i="1"/>
  <c r="W2325" i="1" s="1"/>
  <c r="AA2497" i="1"/>
  <c r="Z2023" i="1"/>
  <c r="Z1697" i="1"/>
  <c r="Z2103" i="1"/>
  <c r="Y456" i="1"/>
  <c r="Y269" i="1"/>
  <c r="Z512" i="1"/>
  <c r="Z1083" i="1"/>
  <c r="Y506" i="1"/>
  <c r="AA702" i="1"/>
  <c r="Y1310" i="1"/>
  <c r="Z938" i="1"/>
  <c r="Y662" i="1"/>
  <c r="AB662" i="1" s="1"/>
  <c r="V937" i="1"/>
  <c r="W937" i="1" s="1"/>
  <c r="AA1854" i="1"/>
  <c r="AA1965" i="1"/>
  <c r="Z1909" i="1"/>
  <c r="AA1828" i="1"/>
  <c r="V65" i="1"/>
  <c r="W65" i="1" s="1"/>
  <c r="AA1645" i="1"/>
  <c r="V104" i="1"/>
  <c r="W104" i="1" s="1"/>
  <c r="V830" i="1"/>
  <c r="W830" i="1" s="1"/>
  <c r="Y1198" i="1"/>
  <c r="Z2486" i="1"/>
  <c r="Z2457" i="1"/>
  <c r="Z2193" i="1"/>
  <c r="Y1584" i="1"/>
  <c r="Z2154" i="1"/>
  <c r="AB2154" i="1" s="1"/>
  <c r="V1089" i="1"/>
  <c r="W1089" i="1" s="1"/>
  <c r="Y1823" i="1"/>
  <c r="Z2403" i="1"/>
  <c r="Y1939" i="1"/>
  <c r="Z2296" i="1"/>
  <c r="V1097" i="1"/>
  <c r="W1097" i="1" s="1"/>
  <c r="AA1405" i="1"/>
  <c r="Y2435" i="1"/>
  <c r="AB2435" i="1" s="1"/>
  <c r="AC2435" i="1" s="1"/>
  <c r="AA2473" i="1"/>
  <c r="AA2062" i="1"/>
  <c r="AA2449" i="1"/>
  <c r="Z1863" i="1"/>
  <c r="Y1777" i="1"/>
  <c r="AB1777" i="1" s="1"/>
  <c r="AA2173" i="1"/>
  <c r="Z1512" i="1"/>
  <c r="V1768" i="1"/>
  <c r="W1768" i="1" s="1"/>
  <c r="AA1400" i="1"/>
  <c r="Z1011" i="1"/>
  <c r="AA1191" i="1"/>
  <c r="Y1217" i="1"/>
  <c r="Z771" i="1"/>
  <c r="Z867" i="1"/>
  <c r="Y692" i="1"/>
  <c r="Y575" i="1"/>
  <c r="Y717" i="1"/>
  <c r="Y492" i="1"/>
  <c r="V444" i="1"/>
  <c r="W444" i="1" s="1"/>
  <c r="Y493" i="1"/>
  <c r="Y18" i="1"/>
  <c r="Y482" i="1"/>
  <c r="AA190" i="1"/>
  <c r="Z787" i="1"/>
  <c r="V436" i="1"/>
  <c r="W436" i="1" s="1"/>
  <c r="V374" i="1"/>
  <c r="W374" i="1" s="1"/>
  <c r="V406" i="1"/>
  <c r="W406" i="1" s="1"/>
  <c r="AA536" i="1"/>
  <c r="Y668" i="1"/>
  <c r="AA1152" i="1"/>
  <c r="V738" i="1"/>
  <c r="W738" i="1" s="1"/>
  <c r="AA837" i="1"/>
  <c r="AC837" i="1" s="1"/>
  <c r="AA1299" i="1"/>
  <c r="Z940" i="1"/>
  <c r="V1020" i="1"/>
  <c r="W1020" i="1" s="1"/>
  <c r="Z1353" i="1"/>
  <c r="Y122" i="1"/>
  <c r="V361" i="1"/>
  <c r="W361" i="1" s="1"/>
  <c r="Y705" i="1"/>
  <c r="AA1571" i="1"/>
  <c r="Z2293" i="1"/>
  <c r="Y1513" i="1"/>
  <c r="AA2479" i="1"/>
  <c r="Y1769" i="1"/>
  <c r="V2139" i="1"/>
  <c r="W2139" i="1" s="1"/>
  <c r="Z349" i="1"/>
  <c r="Z2188" i="1"/>
  <c r="V354" i="1"/>
  <c r="W354" i="1" s="1"/>
  <c r="V1004" i="1"/>
  <c r="W1004" i="1" s="1"/>
  <c r="Y2083" i="1"/>
  <c r="AA2192" i="1"/>
  <c r="Z693" i="1"/>
  <c r="Y77" i="1"/>
  <c r="Z50" i="1"/>
  <c r="V914" i="1"/>
  <c r="W914" i="1" s="1"/>
  <c r="Z719" i="1"/>
  <c r="Y1083" i="1"/>
  <c r="AB1083" i="1" s="1"/>
  <c r="AA324" i="1"/>
  <c r="Y653" i="1"/>
  <c r="AA1310" i="1"/>
  <c r="AA937" i="1"/>
  <c r="AC937" i="1" s="1"/>
  <c r="Y1576" i="1"/>
  <c r="Z1965" i="1"/>
  <c r="AA2193" i="1"/>
  <c r="AA2340" i="1"/>
  <c r="Y1768" i="1"/>
  <c r="AB1768" i="1" s="1"/>
  <c r="V573" i="1"/>
  <c r="W573" i="1" s="1"/>
  <c r="AA77" i="1"/>
  <c r="Y50" i="1"/>
  <c r="AA1083" i="1"/>
  <c r="Y324" i="1"/>
  <c r="Y1631" i="1"/>
  <c r="Y902" i="1"/>
  <c r="Z1640" i="1"/>
  <c r="Z382" i="1"/>
  <c r="Y1665" i="1"/>
  <c r="AA938" i="1"/>
  <c r="Y1475" i="1"/>
  <c r="AA1648" i="1"/>
  <c r="V1854" i="1"/>
  <c r="W1854" i="1" s="1"/>
  <c r="V1576" i="1"/>
  <c r="W1576" i="1" s="1"/>
  <c r="Z2152" i="1"/>
  <c r="V1965" i="1"/>
  <c r="W1965" i="1" s="1"/>
  <c r="Y1909" i="1"/>
  <c r="AB1909" i="1" s="1"/>
  <c r="AC1909" i="1" s="1"/>
  <c r="Y65" i="1"/>
  <c r="AA947" i="1"/>
  <c r="V1892" i="1"/>
  <c r="W1892" i="1" s="1"/>
  <c r="Z1722" i="1"/>
  <c r="V1584" i="1"/>
  <c r="W1584" i="1" s="1"/>
  <c r="Z1129" i="1"/>
  <c r="Z1823" i="1"/>
  <c r="AB1823" i="1" s="1"/>
  <c r="AA2403" i="1"/>
  <c r="Z2340" i="1"/>
  <c r="V1405" i="1"/>
  <c r="W1405" i="1" s="1"/>
  <c r="AA1796" i="1"/>
  <c r="Y2506" i="1"/>
  <c r="Z2449" i="1"/>
  <c r="Y1863" i="1"/>
  <c r="AB1863" i="1" s="1"/>
  <c r="Y2173" i="1"/>
  <c r="V2128" i="1"/>
  <c r="W2128" i="1" s="1"/>
  <c r="V1191" i="1"/>
  <c r="W1191" i="1" s="1"/>
  <c r="V771" i="1"/>
  <c r="W771" i="1" s="1"/>
  <c r="AA867" i="1"/>
  <c r="V929" i="1"/>
  <c r="W929" i="1" s="1"/>
  <c r="Y479" i="1"/>
  <c r="Z482" i="1"/>
  <c r="AB482" i="1" s="1"/>
  <c r="V190" i="1"/>
  <c r="W190" i="1" s="1"/>
  <c r="Y436" i="1"/>
  <c r="Z374" i="1"/>
  <c r="V159" i="1"/>
  <c r="W159" i="1" s="1"/>
  <c r="Z668" i="1"/>
  <c r="V1152" i="1"/>
  <c r="W1152" i="1" s="1"/>
  <c r="V837" i="1"/>
  <c r="W837" i="1" s="1"/>
  <c r="Y1299" i="1"/>
  <c r="Y1133" i="1"/>
  <c r="Z725" i="1"/>
  <c r="V122" i="1"/>
  <c r="W122" i="1" s="1"/>
  <c r="Z1156" i="1"/>
  <c r="AA1661" i="1"/>
  <c r="V1571" i="1"/>
  <c r="W1571" i="1" s="1"/>
  <c r="Z1787" i="1"/>
  <c r="V1769" i="1"/>
  <c r="W1769" i="1" s="1"/>
  <c r="V2188" i="1"/>
  <c r="W2188" i="1" s="1"/>
  <c r="Z1962" i="1"/>
  <c r="Z2089" i="1"/>
  <c r="Y442" i="1"/>
  <c r="V381" i="1"/>
  <c r="W381" i="1" s="1"/>
  <c r="Z914" i="1"/>
  <c r="Y719" i="1"/>
  <c r="Y1182" i="1"/>
  <c r="V324" i="1"/>
  <c r="W324" i="1" s="1"/>
  <c r="Z1631" i="1"/>
  <c r="Z902" i="1"/>
  <c r="V1640" i="1"/>
  <c r="W1640" i="1" s="1"/>
  <c r="Y382" i="1"/>
  <c r="AB382" i="1" s="1"/>
  <c r="V1665" i="1"/>
  <c r="W1665" i="1" s="1"/>
  <c r="V1708" i="1"/>
  <c r="W1708" i="1" s="1"/>
  <c r="Z1088" i="1"/>
  <c r="Z368" i="1"/>
  <c r="Z1475" i="1"/>
  <c r="V1648" i="1"/>
  <c r="W1648" i="1" s="1"/>
  <c r="Z1576" i="1"/>
  <c r="Y2152" i="1"/>
  <c r="Z65" i="1"/>
  <c r="Z947" i="1"/>
  <c r="AA1116" i="1"/>
  <c r="Y1645" i="1"/>
  <c r="Z2468" i="1"/>
  <c r="Y1892" i="1"/>
  <c r="Y1966" i="1"/>
  <c r="AA2085" i="1"/>
  <c r="V1722" i="1"/>
  <c r="W1722" i="1" s="1"/>
  <c r="Z1691" i="1"/>
  <c r="Y1901" i="1"/>
  <c r="Y1129" i="1"/>
  <c r="AA748" i="1"/>
  <c r="V2044" i="1"/>
  <c r="W2044" i="1" s="1"/>
  <c r="V2282" i="1"/>
  <c r="W2282" i="1" s="1"/>
  <c r="Y1796" i="1"/>
  <c r="Z2506" i="1"/>
  <c r="AA1863" i="1"/>
  <c r="V2200" i="1"/>
  <c r="W2200" i="1" s="1"/>
  <c r="Z2173" i="1"/>
  <c r="AA2128" i="1"/>
  <c r="Z1409" i="1"/>
  <c r="V1992" i="1"/>
  <c r="W1992" i="1" s="1"/>
  <c r="Z1699" i="1"/>
  <c r="Z1217" i="1"/>
  <c r="Z1018" i="1"/>
  <c r="V1012" i="1"/>
  <c r="W1012" i="1" s="1"/>
  <c r="Y867" i="1"/>
  <c r="AB867" i="1" s="1"/>
  <c r="AA929" i="1"/>
  <c r="AA882" i="1"/>
  <c r="V224" i="1"/>
  <c r="W224" i="1" s="1"/>
  <c r="V493" i="1"/>
  <c r="W493" i="1" s="1"/>
  <c r="Z479" i="1"/>
  <c r="Y374" i="1"/>
  <c r="V1299" i="1"/>
  <c r="W1299" i="1" s="1"/>
  <c r="Z1133" i="1"/>
  <c r="AA725" i="1"/>
  <c r="Y1156" i="1"/>
  <c r="AA2293" i="1"/>
  <c r="V1513" i="1"/>
  <c r="W1513" i="1" s="1"/>
  <c r="Z1572" i="1"/>
  <c r="AA2285" i="1"/>
  <c r="V637" i="1"/>
  <c r="W637" i="1" s="1"/>
  <c r="Y1111" i="1"/>
  <c r="AA2083" i="1"/>
  <c r="AA2048" i="1"/>
  <c r="AA2158" i="1"/>
  <c r="V2390" i="1"/>
  <c r="W2390" i="1" s="1"/>
  <c r="Z2469" i="1"/>
  <c r="Z2402" i="1"/>
  <c r="V951" i="1"/>
  <c r="W951" i="1" s="1"/>
  <c r="V442" i="1"/>
  <c r="W442" i="1" s="1"/>
  <c r="AA381" i="1"/>
  <c r="AA50" i="1"/>
  <c r="Y914" i="1"/>
  <c r="AB914" i="1" s="1"/>
  <c r="AA80" i="1"/>
  <c r="AA719" i="1"/>
  <c r="V1164" i="1"/>
  <c r="W1164" i="1" s="1"/>
  <c r="Y1380" i="1"/>
  <c r="AA1182" i="1"/>
  <c r="Z533" i="1"/>
  <c r="AA382" i="1"/>
  <c r="Y1708" i="1"/>
  <c r="Y1749" i="1"/>
  <c r="V580" i="1"/>
  <c r="W580" i="1" s="1"/>
  <c r="V1088" i="1"/>
  <c r="W1088" i="1" s="1"/>
  <c r="AA1475" i="1"/>
  <c r="Z184" i="1"/>
  <c r="Z856" i="1"/>
  <c r="Y1648" i="1"/>
  <c r="V161" i="1"/>
  <c r="W161" i="1" s="1"/>
  <c r="Z1645" i="1"/>
  <c r="AB1645" i="1" s="1"/>
  <c r="AC1645" i="1" s="1"/>
  <c r="Y2468" i="1"/>
  <c r="V257" i="1"/>
  <c r="W257" i="1" s="1"/>
  <c r="Y1685" i="1"/>
  <c r="Z1892" i="1"/>
  <c r="Z1966" i="1"/>
  <c r="V2085" i="1"/>
  <c r="W2085" i="1" s="1"/>
  <c r="AA1722" i="1"/>
  <c r="Z2377" i="1"/>
  <c r="V1691" i="1"/>
  <c r="W1691" i="1" s="1"/>
  <c r="Z1901" i="1"/>
  <c r="Y980" i="1"/>
  <c r="AA789" i="1"/>
  <c r="AA1923" i="1"/>
  <c r="V748" i="1"/>
  <c r="W748" i="1" s="1"/>
  <c r="AA2044" i="1"/>
  <c r="AA2282" i="1"/>
  <c r="Z2366" i="1"/>
  <c r="V2506" i="1"/>
  <c r="W2506" i="1" s="1"/>
  <c r="AA2387" i="1"/>
  <c r="Y2196" i="1"/>
  <c r="V1866" i="1"/>
  <c r="W1866" i="1" s="1"/>
  <c r="Y1512" i="1"/>
  <c r="AB1512" i="1" s="1"/>
  <c r="Y2128" i="1"/>
  <c r="Z1992" i="1"/>
  <c r="V1699" i="1"/>
  <c r="W1699" i="1" s="1"/>
  <c r="V1428" i="1"/>
  <c r="W1428" i="1" s="1"/>
  <c r="V1190" i="1"/>
  <c r="W1190" i="1" s="1"/>
  <c r="V1018" i="1"/>
  <c r="W1018" i="1" s="1"/>
  <c r="V1062" i="1"/>
  <c r="W1062" i="1" s="1"/>
  <c r="Z929" i="1"/>
  <c r="V624" i="1"/>
  <c r="W624" i="1" s="1"/>
  <c r="Z828" i="1"/>
  <c r="Y882" i="1"/>
  <c r="Z717" i="1"/>
  <c r="AB717" i="1" s="1"/>
  <c r="Z224" i="1"/>
  <c r="Y477" i="1"/>
  <c r="V124" i="1"/>
  <c r="W124" i="1" s="1"/>
  <c r="Y955" i="1"/>
  <c r="AA159" i="1"/>
  <c r="AA958" i="1"/>
  <c r="AA1555" i="1"/>
  <c r="V91" i="1"/>
  <c r="W91" i="1" s="1"/>
  <c r="Y738" i="1"/>
  <c r="Y1244" i="1"/>
  <c r="V254" i="1"/>
  <c r="W254" i="1" s="1"/>
  <c r="V1290" i="1"/>
  <c r="W1290" i="1" s="1"/>
  <c r="AA122" i="1"/>
  <c r="V698" i="1"/>
  <c r="W698" i="1" s="1"/>
  <c r="V1156" i="1"/>
  <c r="W1156" i="1" s="1"/>
  <c r="AA95" i="1"/>
  <c r="Z1242" i="1"/>
  <c r="Y1649" i="1"/>
  <c r="AA2299" i="1"/>
  <c r="V2293" i="1"/>
  <c r="W2293" i="1" s="1"/>
  <c r="Z1513" i="1"/>
  <c r="V1572" i="1"/>
  <c r="W1572" i="1" s="1"/>
  <c r="V1702" i="1"/>
  <c r="W1702" i="1" s="1"/>
  <c r="Z1525" i="1"/>
  <c r="V2285" i="1"/>
  <c r="W2285" i="1" s="1"/>
  <c r="Y637" i="1"/>
  <c r="AB637" i="1" s="1"/>
  <c r="Y354" i="1"/>
  <c r="Z1117" i="1"/>
  <c r="V1111" i="1"/>
  <c r="W1111" i="1" s="1"/>
  <c r="Y1485" i="1"/>
  <c r="V1962" i="1"/>
  <c r="W1962" i="1" s="1"/>
  <c r="AA2089" i="1"/>
  <c r="Y573" i="1"/>
  <c r="V50" i="1"/>
  <c r="W50" i="1" s="1"/>
  <c r="V719" i="1"/>
  <c r="W719" i="1" s="1"/>
  <c r="Z324" i="1"/>
  <c r="Z1708" i="1"/>
  <c r="Y1088" i="1"/>
  <c r="AB1088" i="1" s="1"/>
  <c r="AA257" i="1"/>
  <c r="Y2085" i="1"/>
  <c r="AB2085" i="1" s="1"/>
  <c r="V1923" i="1"/>
  <c r="W1923" i="1" s="1"/>
  <c r="V1863" i="1"/>
  <c r="W1863" i="1" s="1"/>
  <c r="Y1510" i="1"/>
  <c r="AA1779" i="1"/>
  <c r="Z1253" i="1"/>
  <c r="AA717" i="1"/>
  <c r="Z493" i="1"/>
  <c r="AA219" i="1"/>
  <c r="V1110" i="1"/>
  <c r="W1110" i="1" s="1"/>
  <c r="Z1019" i="1"/>
  <c r="AA1133" i="1"/>
  <c r="Y725" i="1"/>
  <c r="AB725" i="1" s="1"/>
  <c r="AA147" i="1"/>
  <c r="Z2299" i="1"/>
  <c r="AA1513" i="1"/>
  <c r="Y2285" i="1"/>
  <c r="Y64" i="1"/>
  <c r="AB64" i="1" s="1"/>
  <c r="Z354" i="1"/>
  <c r="Z1111" i="1"/>
  <c r="AA1962" i="1"/>
  <c r="Z2048" i="1"/>
  <c r="Z2390" i="1"/>
  <c r="Z1969" i="1"/>
  <c r="AA2120" i="1"/>
  <c r="Y2052" i="1"/>
  <c r="Y1975" i="1"/>
  <c r="V763" i="1"/>
  <c r="W763" i="1" s="1"/>
  <c r="V606" i="1"/>
  <c r="W606" i="1" s="1"/>
  <c r="V866" i="1"/>
  <c r="W866" i="1" s="1"/>
  <c r="V1348" i="1"/>
  <c r="W1348" i="1" s="1"/>
  <c r="AA1975" i="1"/>
  <c r="Y2153" i="1"/>
  <c r="Y2390" i="1"/>
  <c r="Y2120" i="1"/>
  <c r="AA2126" i="1"/>
  <c r="AA2103" i="1"/>
  <c r="Z1425" i="1"/>
  <c r="V1074" i="1"/>
  <c r="W1074" i="1" s="1"/>
  <c r="Z963" i="1"/>
  <c r="Y763" i="1"/>
  <c r="Y846" i="1"/>
  <c r="AA606" i="1"/>
  <c r="V826" i="1"/>
  <c r="W826" i="1" s="1"/>
  <c r="Y854" i="1"/>
  <c r="Y204" i="1"/>
  <c r="Y484" i="1"/>
  <c r="AA433" i="1"/>
  <c r="AA151" i="1"/>
  <c r="Z152" i="1"/>
  <c r="AA470" i="1"/>
  <c r="Y710" i="1"/>
  <c r="AA135" i="1"/>
  <c r="Z1214" i="1"/>
  <c r="AA112" i="1"/>
  <c r="Y215" i="1"/>
  <c r="Y992" i="1"/>
  <c r="V1293" i="1"/>
  <c r="W1293" i="1" s="1"/>
  <c r="AA627" i="1"/>
  <c r="Y1423" i="1"/>
  <c r="Z431" i="1"/>
  <c r="AA833" i="1"/>
  <c r="Y1927" i="1"/>
  <c r="Y2150" i="1"/>
  <c r="AA1998" i="1"/>
  <c r="Y554" i="1"/>
  <c r="Z579" i="1"/>
  <c r="Y1602" i="1"/>
  <c r="Z1764" i="1"/>
  <c r="AA2267" i="1"/>
  <c r="V1762" i="1"/>
  <c r="W1762" i="1" s="1"/>
  <c r="V1793" i="1"/>
  <c r="W1793" i="1" s="1"/>
  <c r="Z699" i="1"/>
  <c r="V1044" i="1"/>
  <c r="W1044" i="1" s="1"/>
  <c r="V2116" i="1"/>
  <c r="W2116" i="1" s="1"/>
  <c r="Z2392" i="1"/>
  <c r="V2398" i="1"/>
  <c r="W2398" i="1" s="1"/>
  <c r="AA2381" i="1"/>
  <c r="V2226" i="1"/>
  <c r="W2226" i="1" s="1"/>
  <c r="Z1439" i="1"/>
  <c r="V1832" i="1"/>
  <c r="W1832" i="1" s="1"/>
  <c r="Y2064" i="1"/>
  <c r="V2108" i="1"/>
  <c r="W2108" i="1" s="1"/>
  <c r="Y1590" i="1"/>
  <c r="Z966" i="1"/>
  <c r="Z249" i="1"/>
  <c r="Z583" i="1"/>
  <c r="AA194" i="1"/>
  <c r="Y170" i="1"/>
  <c r="Z574" i="1"/>
  <c r="Y700" i="1"/>
  <c r="Y388" i="1"/>
  <c r="Z121" i="1"/>
  <c r="AA25" i="1"/>
  <c r="Z843" i="1"/>
  <c r="AA125" i="1"/>
  <c r="AA1045" i="1"/>
  <c r="AA414" i="1"/>
  <c r="V1371" i="1"/>
  <c r="W1371" i="1" s="1"/>
  <c r="Z620" i="1"/>
  <c r="Z2153" i="1"/>
  <c r="Y2402" i="1"/>
  <c r="V2497" i="1"/>
  <c r="W2497" i="1" s="1"/>
  <c r="Z2120" i="1"/>
  <c r="Y2126" i="1"/>
  <c r="AA763" i="1"/>
  <c r="Y606" i="1"/>
  <c r="V135" i="1"/>
  <c r="W135" i="1" s="1"/>
  <c r="Y391" i="1"/>
  <c r="V112" i="1"/>
  <c r="W112" i="1" s="1"/>
  <c r="AA992" i="1"/>
  <c r="AA1293" i="1"/>
  <c r="V926" i="1"/>
  <c r="W926" i="1" s="1"/>
  <c r="V833" i="1"/>
  <c r="W833" i="1" s="1"/>
  <c r="AA1927" i="1"/>
  <c r="Z2150" i="1"/>
  <c r="Y1737" i="1"/>
  <c r="Y684" i="1"/>
  <c r="Y1764" i="1"/>
  <c r="V1532" i="1"/>
  <c r="W1532" i="1" s="1"/>
  <c r="V2267" i="1"/>
  <c r="W2267" i="1" s="1"/>
  <c r="Y1434" i="1"/>
  <c r="Z2495" i="1"/>
  <c r="Y2392" i="1"/>
  <c r="AB2392" i="1" s="1"/>
  <c r="Y2398" i="1"/>
  <c r="Y1983" i="1"/>
  <c r="Y1933" i="1"/>
  <c r="V2248" i="1"/>
  <c r="W2248" i="1" s="1"/>
  <c r="Z2108" i="1"/>
  <c r="AA1410" i="1"/>
  <c r="AA966" i="1"/>
  <c r="Z752" i="1"/>
  <c r="V194" i="1"/>
  <c r="W194" i="1" s="1"/>
  <c r="AA85" i="1"/>
  <c r="AA46" i="1"/>
  <c r="Z1515" i="1"/>
  <c r="V2056" i="1"/>
  <c r="W2056" i="1" s="1"/>
  <c r="Y1467" i="1"/>
  <c r="AA1628" i="1"/>
  <c r="Z2416" i="1"/>
  <c r="Y2319" i="1"/>
  <c r="Y1372" i="1"/>
  <c r="V2402" i="1"/>
  <c r="W2402" i="1" s="1"/>
  <c r="Z2497" i="1"/>
  <c r="AA1172" i="1"/>
  <c r="Y577" i="1"/>
  <c r="Z135" i="1"/>
  <c r="Z391" i="1"/>
  <c r="V1214" i="1"/>
  <c r="W1214" i="1" s="1"/>
  <c r="Z112" i="1"/>
  <c r="Y866" i="1"/>
  <c r="V992" i="1"/>
  <c r="W992" i="1" s="1"/>
  <c r="AA926" i="1"/>
  <c r="AA2150" i="1"/>
  <c r="Y1998" i="1"/>
  <c r="V554" i="1"/>
  <c r="W554" i="1" s="1"/>
  <c r="Z1737" i="1"/>
  <c r="Z684" i="1"/>
  <c r="Z2267" i="1"/>
  <c r="V2392" i="1"/>
  <c r="W2392" i="1" s="1"/>
  <c r="Z2398" i="1"/>
  <c r="Z1983" i="1"/>
  <c r="Z1933" i="1"/>
  <c r="Z2248" i="1"/>
  <c r="Y1832" i="1"/>
  <c r="AA1590" i="1"/>
  <c r="Y1410" i="1"/>
  <c r="V966" i="1"/>
  <c r="W966" i="1" s="1"/>
  <c r="Y879" i="1"/>
  <c r="Y752" i="1"/>
  <c r="AA249" i="1"/>
  <c r="Z551" i="1"/>
  <c r="V671" i="1"/>
  <c r="W671" i="1" s="1"/>
  <c r="V85" i="1"/>
  <c r="W85" i="1" s="1"/>
  <c r="Z1370" i="1"/>
  <c r="Y414" i="1"/>
  <c r="Y1115" i="1"/>
  <c r="Y1515" i="1"/>
  <c r="AA1467" i="1"/>
  <c r="Y1628" i="1"/>
  <c r="AA2335" i="1"/>
  <c r="Y2355" i="1"/>
  <c r="AA2319" i="1"/>
  <c r="AA1697" i="1"/>
  <c r="Z1172" i="1"/>
  <c r="V968" i="1"/>
  <c r="W968" i="1" s="1"/>
  <c r="Z723" i="1"/>
  <c r="AA682" i="1"/>
  <c r="V413" i="1"/>
  <c r="W413" i="1" s="1"/>
  <c r="V489" i="1"/>
  <c r="W489" i="1" s="1"/>
  <c r="Y470" i="1"/>
  <c r="Z577" i="1"/>
  <c r="Y135" i="1"/>
  <c r="AA391" i="1"/>
  <c r="AA1214" i="1"/>
  <c r="Z1049" i="1"/>
  <c r="AA1102" i="1"/>
  <c r="AA866" i="1"/>
  <c r="AA31" i="1"/>
  <c r="Y1293" i="1"/>
  <c r="V1200" i="1"/>
  <c r="W1200" i="1" s="1"/>
  <c r="Y222" i="1"/>
  <c r="Z857" i="1"/>
  <c r="Y403" i="1"/>
  <c r="Z531" i="1"/>
  <c r="Z833" i="1"/>
  <c r="AA1817" i="1"/>
  <c r="V1998" i="1"/>
  <c r="W1998" i="1" s="1"/>
  <c r="AA554" i="1"/>
  <c r="AA1737" i="1"/>
  <c r="Y579" i="1"/>
  <c r="AB579" i="1" s="1"/>
  <c r="Z1602" i="1"/>
  <c r="V1764" i="1"/>
  <c r="W1764" i="1" s="1"/>
  <c r="Z1532" i="1"/>
  <c r="V2470" i="1"/>
  <c r="W2470" i="1" s="1"/>
  <c r="AA1433" i="1"/>
  <c r="V703" i="1"/>
  <c r="W703" i="1" s="1"/>
  <c r="Z1434" i="1"/>
  <c r="AA2434" i="1"/>
  <c r="Y1785" i="1"/>
  <c r="V2495" i="1"/>
  <c r="W2495" i="1" s="1"/>
  <c r="Y2483" i="1"/>
  <c r="Y699" i="1"/>
  <c r="V1933" i="1"/>
  <c r="W1933" i="1" s="1"/>
  <c r="AA2248" i="1"/>
  <c r="AA1832" i="1"/>
  <c r="Y1752" i="1"/>
  <c r="V1410" i="1"/>
  <c r="W1410" i="1" s="1"/>
  <c r="Y966" i="1"/>
  <c r="AB966" i="1" s="1"/>
  <c r="Z879" i="1"/>
  <c r="V752" i="1"/>
  <c r="W752" i="1" s="1"/>
  <c r="Y757" i="1"/>
  <c r="V799" i="1"/>
  <c r="W799" i="1" s="1"/>
  <c r="Z194" i="1"/>
  <c r="Z85" i="1"/>
  <c r="Y485" i="1"/>
  <c r="AA700" i="1"/>
  <c r="V729" i="1"/>
  <c r="W729" i="1" s="1"/>
  <c r="Z25" i="1"/>
  <c r="V490" i="1"/>
  <c r="W490" i="1" s="1"/>
  <c r="Y97" i="1"/>
  <c r="Y569" i="1"/>
  <c r="Z801" i="1"/>
  <c r="Y1036" i="1"/>
  <c r="AA1577" i="1"/>
  <c r="AA1371" i="1"/>
  <c r="V620" i="1"/>
  <c r="W620" i="1" s="1"/>
  <c r="Z304" i="1"/>
  <c r="Z1468" i="1"/>
  <c r="V1372" i="1"/>
  <c r="W1372" i="1" s="1"/>
  <c r="Z1920" i="1"/>
  <c r="V2308" i="1"/>
  <c r="W2308" i="1" s="1"/>
  <c r="AA2094" i="1"/>
  <c r="Z1987" i="1"/>
  <c r="V1059" i="1"/>
  <c r="W1059" i="1" s="1"/>
  <c r="V889" i="1"/>
  <c r="W889" i="1" s="1"/>
  <c r="Y723" i="1"/>
  <c r="AA623" i="1"/>
  <c r="AA676" i="1"/>
  <c r="AA474" i="1"/>
  <c r="AA489" i="1"/>
  <c r="V912" i="1"/>
  <c r="W912" i="1" s="1"/>
  <c r="V306" i="1"/>
  <c r="W306" i="1" s="1"/>
  <c r="Z470" i="1"/>
  <c r="V577" i="1"/>
  <c r="W577" i="1" s="1"/>
  <c r="AA244" i="1"/>
  <c r="Y1049" i="1"/>
  <c r="AB1049" i="1" s="1"/>
  <c r="V1102" i="1"/>
  <c r="W1102" i="1" s="1"/>
  <c r="Z866" i="1"/>
  <c r="Z1200" i="1"/>
  <c r="Z222" i="1"/>
  <c r="AA403" i="1"/>
  <c r="Y1291" i="1"/>
  <c r="Z1853" i="1"/>
  <c r="Y1440" i="1"/>
  <c r="V1737" i="1"/>
  <c r="W1737" i="1" s="1"/>
  <c r="Z664" i="1"/>
  <c r="AA1764" i="1"/>
  <c r="AA1532" i="1"/>
  <c r="Y2470" i="1"/>
  <c r="V1434" i="1"/>
  <c r="W1434" i="1" s="1"/>
  <c r="Z2434" i="1"/>
  <c r="AA1785" i="1"/>
  <c r="AA2483" i="1"/>
  <c r="Z2445" i="1"/>
  <c r="V1983" i="1"/>
  <c r="W1983" i="1" s="1"/>
  <c r="V1694" i="1"/>
  <c r="W1694" i="1" s="1"/>
  <c r="Y2248" i="1"/>
  <c r="Z1832" i="1"/>
  <c r="Z1616" i="1"/>
  <c r="AA1367" i="1"/>
  <c r="V879" i="1"/>
  <c r="W879" i="1" s="1"/>
  <c r="Z757" i="1"/>
  <c r="Y799" i="1"/>
  <c r="Y249" i="1"/>
  <c r="AA671" i="1"/>
  <c r="AA513" i="1"/>
  <c r="Y85" i="1"/>
  <c r="Z485" i="1"/>
  <c r="V700" i="1"/>
  <c r="W700" i="1" s="1"/>
  <c r="V25" i="1"/>
  <c r="W25" i="1" s="1"/>
  <c r="Z490" i="1"/>
  <c r="AA97" i="1"/>
  <c r="V569" i="1"/>
  <c r="W569" i="1" s="1"/>
  <c r="Y1370" i="1"/>
  <c r="AB1370" i="1" s="1"/>
  <c r="Y801" i="1"/>
  <c r="AA620" i="1"/>
  <c r="Y1008" i="1"/>
  <c r="Y1912" i="1"/>
  <c r="Z2227" i="1"/>
  <c r="V2469" i="1"/>
  <c r="W2469" i="1" s="1"/>
  <c r="Y2325" i="1"/>
  <c r="V2379" i="1"/>
  <c r="W2379" i="1" s="1"/>
  <c r="AA1698" i="1"/>
  <c r="Y1739" i="1"/>
  <c r="AA1444" i="1"/>
  <c r="AA1365" i="1"/>
  <c r="V1172" i="1"/>
  <c r="W1172" i="1" s="1"/>
  <c r="AA1059" i="1"/>
  <c r="Y889" i="1"/>
  <c r="AA723" i="1"/>
  <c r="V623" i="1"/>
  <c r="W623" i="1" s="1"/>
  <c r="Z682" i="1"/>
  <c r="Y474" i="1"/>
  <c r="Z322" i="1"/>
  <c r="Y912" i="1"/>
  <c r="Y306" i="1"/>
  <c r="AA577" i="1"/>
  <c r="V244" i="1"/>
  <c r="W244" i="1" s="1"/>
  <c r="Y562" i="1"/>
  <c r="AA544" i="1"/>
  <c r="Z302" i="1"/>
  <c r="V660" i="1"/>
  <c r="W660" i="1" s="1"/>
  <c r="AA1049" i="1"/>
  <c r="Z1102" i="1"/>
  <c r="Y212" i="1"/>
  <c r="Y572" i="1"/>
  <c r="V1703" i="1"/>
  <c r="W1703" i="1" s="1"/>
  <c r="Z1220" i="1"/>
  <c r="Y1606" i="1"/>
  <c r="AA1200" i="1"/>
  <c r="AA222" i="1"/>
  <c r="AA531" i="1"/>
  <c r="AA1291" i="1"/>
  <c r="Y278" i="1"/>
  <c r="V1853" i="1"/>
  <c r="W1853" i="1" s="1"/>
  <c r="AA1959" i="1"/>
  <c r="AA2008" i="1"/>
  <c r="V1440" i="1"/>
  <c r="W1440" i="1" s="1"/>
  <c r="V2236" i="1"/>
  <c r="W2236" i="1" s="1"/>
  <c r="V1585" i="1"/>
  <c r="W1585" i="1" s="1"/>
  <c r="Y664" i="1"/>
  <c r="V1248" i="1"/>
  <c r="W1248" i="1" s="1"/>
  <c r="Y1642" i="1"/>
  <c r="AA2470" i="1"/>
  <c r="Y1433" i="1"/>
  <c r="V2147" i="1"/>
  <c r="W2147" i="1" s="1"/>
  <c r="Z703" i="1"/>
  <c r="Z1032" i="1"/>
  <c r="Y1692" i="1"/>
  <c r="V2434" i="1"/>
  <c r="W2434" i="1" s="1"/>
  <c r="Z1455" i="1"/>
  <c r="AA1793" i="1"/>
  <c r="AA2495" i="1"/>
  <c r="Z1621" i="1"/>
  <c r="V2445" i="1"/>
  <c r="W2445" i="1" s="1"/>
  <c r="V2446" i="1"/>
  <c r="W2446" i="1" s="1"/>
  <c r="AA1695" i="1"/>
  <c r="V2050" i="1"/>
  <c r="W2050" i="1" s="1"/>
  <c r="AA2095" i="1"/>
  <c r="Z1752" i="1"/>
  <c r="Y1366" i="1"/>
  <c r="V1616" i="1"/>
  <c r="W1616" i="1" s="1"/>
  <c r="V965" i="1"/>
  <c r="W965" i="1" s="1"/>
  <c r="V1730" i="1"/>
  <c r="W1730" i="1" s="1"/>
  <c r="V1125" i="1"/>
  <c r="W1125" i="1" s="1"/>
  <c r="AA752" i="1"/>
  <c r="Y852" i="1"/>
  <c r="Y671" i="1"/>
  <c r="V513" i="1"/>
  <c r="W513" i="1" s="1"/>
  <c r="AA421" i="1"/>
  <c r="AA485" i="1"/>
  <c r="Y729" i="1"/>
  <c r="Y490" i="1"/>
  <c r="V97" i="1"/>
  <c r="W97" i="1" s="1"/>
  <c r="Z569" i="1"/>
  <c r="V1370" i="1"/>
  <c r="W1370" i="1" s="1"/>
  <c r="AA1072" i="1"/>
  <c r="V1036" i="1"/>
  <c r="W1036" i="1" s="1"/>
  <c r="V414" i="1"/>
  <c r="W414" i="1" s="1"/>
  <c r="V1233" i="1"/>
  <c r="W1233" i="1" s="1"/>
  <c r="Z1443" i="1"/>
  <c r="Z2158" i="1"/>
  <c r="AA2469" i="1"/>
  <c r="Z2325" i="1"/>
  <c r="Z2391" i="1"/>
  <c r="Z1059" i="1"/>
  <c r="Z889" i="1"/>
  <c r="AA1115" i="1"/>
  <c r="Y2048" i="1"/>
  <c r="AB2048" i="1" s="1"/>
  <c r="Y1443" i="1"/>
  <c r="V2391" i="1"/>
  <c r="W2391" i="1" s="1"/>
  <c r="AA2308" i="1"/>
  <c r="AA972" i="1"/>
  <c r="V821" i="1"/>
  <c r="W821" i="1" s="1"/>
  <c r="Z983" i="1"/>
  <c r="Y1059" i="1"/>
  <c r="AA687" i="1"/>
  <c r="Y557" i="1"/>
  <c r="Y676" i="1"/>
  <c r="Y413" i="1"/>
  <c r="AA228" i="1"/>
  <c r="Y66" i="1"/>
  <c r="Y265" i="1"/>
  <c r="Z306" i="1"/>
  <c r="Y401" i="1"/>
  <c r="Y244" i="1"/>
  <c r="Z201" i="1"/>
  <c r="AA302" i="1"/>
  <c r="AA809" i="1"/>
  <c r="AA212" i="1"/>
  <c r="Y1061" i="1"/>
  <c r="AA1262" i="1"/>
  <c r="Z1291" i="1"/>
  <c r="Y1853" i="1"/>
  <c r="AB1853" i="1" s="1"/>
  <c r="V1692" i="1"/>
  <c r="W1692" i="1" s="1"/>
  <c r="Z1597" i="1"/>
  <c r="Z2127" i="1"/>
  <c r="Y1694" i="1"/>
  <c r="V2091" i="1"/>
  <c r="W2091" i="1" s="1"/>
  <c r="Z671" i="1"/>
  <c r="Y98" i="1"/>
  <c r="V460" i="1"/>
  <c r="W460" i="1" s="1"/>
  <c r="Z1036" i="1"/>
  <c r="Y297" i="1"/>
  <c r="AA341" i="1"/>
  <c r="V128" i="1"/>
  <c r="W128" i="1" s="1"/>
  <c r="AA2304" i="1"/>
  <c r="Z1466" i="1"/>
  <c r="V2376" i="1"/>
  <c r="W2376" i="1" s="1"/>
  <c r="Y2158" i="1"/>
  <c r="AB2158" i="1" s="1"/>
  <c r="V2480" i="1"/>
  <c r="W2480" i="1" s="1"/>
  <c r="Z2289" i="1"/>
  <c r="Y2308" i="1"/>
  <c r="Y1464" i="1"/>
  <c r="AA1774" i="1"/>
  <c r="Y1384" i="1"/>
  <c r="V983" i="1"/>
  <c r="W983" i="1" s="1"/>
  <c r="AA889" i="1"/>
  <c r="V687" i="1"/>
  <c r="W687" i="1" s="1"/>
  <c r="Y322" i="1"/>
  <c r="V265" i="1"/>
  <c r="W265" i="1" s="1"/>
  <c r="V201" i="1"/>
  <c r="W201" i="1" s="1"/>
  <c r="Z812" i="1"/>
  <c r="V562" i="1"/>
  <c r="W562" i="1" s="1"/>
  <c r="Y544" i="1"/>
  <c r="V809" i="1"/>
  <c r="W809" i="1" s="1"/>
  <c r="V212" i="1"/>
  <c r="W212" i="1" s="1"/>
  <c r="AA17" i="1"/>
  <c r="V1262" i="1"/>
  <c r="W1262" i="1" s="1"/>
  <c r="V31" i="1"/>
  <c r="W31" i="1" s="1"/>
  <c r="V1220" i="1"/>
  <c r="W1220" i="1" s="1"/>
  <c r="V431" i="1"/>
  <c r="W431" i="1" s="1"/>
  <c r="V531" i="1"/>
  <c r="W531" i="1" s="1"/>
  <c r="AA1092" i="1"/>
  <c r="Y1192" i="1"/>
  <c r="Y2471" i="1"/>
  <c r="V1959" i="1"/>
  <c r="W1959" i="1" s="1"/>
  <c r="Y2008" i="1"/>
  <c r="Y1489" i="1"/>
  <c r="V2011" i="1"/>
  <c r="W2011" i="1" s="1"/>
  <c r="Y643" i="1"/>
  <c r="AA1977" i="1"/>
  <c r="AA664" i="1"/>
  <c r="Y1248" i="1"/>
  <c r="Z1122" i="1"/>
  <c r="Z2073" i="1"/>
  <c r="AA1642" i="1"/>
  <c r="Z2015" i="1"/>
  <c r="V1433" i="1"/>
  <c r="W1433" i="1" s="1"/>
  <c r="Z1762" i="1"/>
  <c r="Y1734" i="1"/>
  <c r="AA1597" i="1"/>
  <c r="Z1785" i="1"/>
  <c r="Y2235" i="1"/>
  <c r="AA2451" i="1"/>
  <c r="Z1323" i="1"/>
  <c r="Y1621" i="1"/>
  <c r="AB1621" i="1" s="1"/>
  <c r="Z1847" i="1"/>
  <c r="Y2445" i="1"/>
  <c r="AB2445" i="1" s="1"/>
  <c r="Z2446" i="1"/>
  <c r="AA2310" i="1"/>
  <c r="Y2465" i="1"/>
  <c r="Z1695" i="1"/>
  <c r="AA2127" i="1"/>
  <c r="Z1694" i="1"/>
  <c r="AA2050" i="1"/>
  <c r="V2095" i="1"/>
  <c r="W2095" i="1" s="1"/>
  <c r="AA2091" i="1"/>
  <c r="AA1730" i="1"/>
  <c r="V1367" i="1"/>
  <c r="W1367" i="1" s="1"/>
  <c r="Y1324" i="1"/>
  <c r="Y551" i="1"/>
  <c r="AB551" i="1" s="1"/>
  <c r="V718" i="1"/>
  <c r="W718" i="1" s="1"/>
  <c r="Z666" i="1"/>
  <c r="V465" i="1"/>
  <c r="W465" i="1" s="1"/>
  <c r="Y250" i="1"/>
  <c r="Z98" i="1"/>
  <c r="AA297" i="1"/>
  <c r="V341" i="1"/>
  <c r="W341" i="1" s="1"/>
  <c r="Y128" i="1"/>
  <c r="Y2304" i="1"/>
  <c r="V1487" i="1"/>
  <c r="W1487" i="1" s="1"/>
  <c r="Y1821" i="1"/>
  <c r="V2158" i="1"/>
  <c r="W2158" i="1" s="1"/>
  <c r="Z2448" i="1"/>
  <c r="AA2023" i="1"/>
  <c r="AA1736" i="1"/>
  <c r="Z1464" i="1"/>
  <c r="Z1774" i="1"/>
  <c r="Y972" i="1"/>
  <c r="AA1425" i="1"/>
  <c r="V1234" i="1"/>
  <c r="W1234" i="1" s="1"/>
  <c r="Y983" i="1"/>
  <c r="Z204" i="1"/>
  <c r="V69" i="1"/>
  <c r="W69" i="1" s="1"/>
  <c r="Z440" i="1"/>
  <c r="V470" i="1"/>
  <c r="W470" i="1" s="1"/>
  <c r="V710" i="1"/>
  <c r="W710" i="1" s="1"/>
  <c r="Y812" i="1"/>
  <c r="AA562" i="1"/>
  <c r="Z544" i="1"/>
  <c r="Y302" i="1"/>
  <c r="AA1124" i="1"/>
  <c r="V1354" i="1"/>
  <c r="W1354" i="1" s="1"/>
  <c r="Y17" i="1"/>
  <c r="V500" i="1"/>
  <c r="W500" i="1" s="1"/>
  <c r="Z1262" i="1"/>
  <c r="AA1220" i="1"/>
  <c r="Z1423" i="1"/>
  <c r="Y431" i="1"/>
  <c r="Y531" i="1"/>
  <c r="V990" i="1"/>
  <c r="W990" i="1" s="1"/>
  <c r="Y1959" i="1"/>
  <c r="Z2008" i="1"/>
  <c r="Z2244" i="1"/>
  <c r="V1489" i="1"/>
  <c r="W1489" i="1" s="1"/>
  <c r="Z2011" i="1"/>
  <c r="Z643" i="1"/>
  <c r="Z1245" i="1"/>
  <c r="Y1977" i="1"/>
  <c r="AA92" i="1"/>
  <c r="AA684" i="1"/>
  <c r="Z1248" i="1"/>
  <c r="Y1122" i="1"/>
  <c r="V2073" i="1"/>
  <c r="W2073" i="1" s="1"/>
  <c r="V1642" i="1"/>
  <c r="W1642" i="1" s="1"/>
  <c r="AA1925" i="1"/>
  <c r="Y2015" i="1"/>
  <c r="Y1762" i="1"/>
  <c r="AA1692" i="1"/>
  <c r="Z2235" i="1"/>
  <c r="V2451" i="1"/>
  <c r="W2451" i="1" s="1"/>
  <c r="V2483" i="1"/>
  <c r="W2483" i="1" s="1"/>
  <c r="V1323" i="1"/>
  <c r="W1323" i="1" s="1"/>
  <c r="Y2116" i="1"/>
  <c r="Y2310" i="1"/>
  <c r="V1942" i="1"/>
  <c r="W1942" i="1" s="1"/>
  <c r="V1695" i="1"/>
  <c r="W1695" i="1" s="1"/>
  <c r="Y2127" i="1"/>
  <c r="AB2127" i="1" s="1"/>
  <c r="Y1715" i="1"/>
  <c r="AA1694" i="1"/>
  <c r="Z2050" i="1"/>
  <c r="Y2095" i="1"/>
  <c r="Y2091" i="1"/>
  <c r="Y2108" i="1"/>
  <c r="AA1908" i="1"/>
  <c r="Z1687" i="1"/>
  <c r="Z965" i="1"/>
  <c r="Y549" i="1"/>
  <c r="Y925" i="1"/>
  <c r="AA1324" i="1"/>
  <c r="V551" i="1"/>
  <c r="W551" i="1" s="1"/>
  <c r="AA583" i="1"/>
  <c r="AA666" i="1"/>
  <c r="Y422" i="1"/>
  <c r="Y465" i="1"/>
  <c r="V250" i="1"/>
  <c r="W250" i="1" s="1"/>
  <c r="AA98" i="1"/>
  <c r="Z460" i="1"/>
  <c r="AA218" i="1"/>
  <c r="Y2448" i="1"/>
  <c r="V2023" i="1"/>
  <c r="W2023" i="1" s="1"/>
  <c r="Y1969" i="1"/>
  <c r="AB1969" i="1" s="1"/>
  <c r="V1774" i="1"/>
  <c r="W1774" i="1" s="1"/>
  <c r="Z1384" i="1"/>
  <c r="V1683" i="1"/>
  <c r="W1683" i="1" s="1"/>
  <c r="AA983" i="1"/>
  <c r="Z763" i="1"/>
  <c r="AB763" i="1" s="1"/>
  <c r="AC763" i="1" s="1"/>
  <c r="V302" i="1"/>
  <c r="W302" i="1" s="1"/>
  <c r="AA1061" i="1"/>
  <c r="Y1262" i="1"/>
  <c r="Z992" i="1"/>
  <c r="Y926" i="1"/>
  <c r="V2008" i="1"/>
  <c r="W2008" i="1" s="1"/>
  <c r="V684" i="1"/>
  <c r="W684" i="1" s="1"/>
  <c r="AA2015" i="1"/>
  <c r="AA1434" i="1"/>
  <c r="Z1692" i="1"/>
  <c r="Y1597" i="1"/>
  <c r="AB1597" i="1" s="1"/>
  <c r="V1785" i="1"/>
  <c r="W1785" i="1" s="1"/>
  <c r="AA2235" i="1"/>
  <c r="AA1983" i="1"/>
  <c r="Z2095" i="1"/>
  <c r="Z2091" i="1"/>
  <c r="AA465" i="1"/>
  <c r="Z250" i="1"/>
  <c r="AA460" i="1"/>
  <c r="V843" i="1"/>
  <c r="W843" i="1" s="1"/>
  <c r="V218" i="1"/>
  <c r="W218" i="1" s="1"/>
  <c r="V1045" i="1"/>
  <c r="W1045" i="1" s="1"/>
  <c r="Z297" i="1"/>
  <c r="AA1558" i="1"/>
  <c r="Z988" i="1"/>
  <c r="Z792" i="1"/>
  <c r="V1115" i="1"/>
  <c r="W1115" i="1" s="1"/>
  <c r="Y46" i="1"/>
  <c r="V1808" i="1"/>
  <c r="W1808" i="1" s="1"/>
  <c r="Y2376" i="1"/>
  <c r="Z1682" i="1"/>
  <c r="AA171" i="1"/>
  <c r="AA1240" i="1"/>
  <c r="Y304" i="1"/>
  <c r="Z196" i="1"/>
  <c r="AA128" i="1"/>
  <c r="V1467" i="1"/>
  <c r="W1467" i="1" s="1"/>
  <c r="V1757" i="1"/>
  <c r="W1757" i="1" s="1"/>
  <c r="AA1808" i="1"/>
  <c r="Z2376" i="1"/>
  <c r="Y1882" i="1"/>
  <c r="AA565" i="1"/>
  <c r="Z820" i="1"/>
  <c r="AA2219" i="1"/>
  <c r="Y2190" i="1"/>
  <c r="V1539" i="1"/>
  <c r="W1539" i="1" s="1"/>
  <c r="Z2216" i="1"/>
  <c r="V1451" i="1"/>
  <c r="W1451" i="1" s="1"/>
  <c r="Y1240" i="1"/>
  <c r="V1937" i="1"/>
  <c r="W1937" i="1" s="1"/>
  <c r="Z2182" i="1"/>
  <c r="Z1669" i="1"/>
  <c r="V1951" i="1"/>
  <c r="W1951" i="1" s="1"/>
  <c r="Z1811" i="1"/>
  <c r="V2386" i="1"/>
  <c r="W2386" i="1" s="1"/>
  <c r="Y708" i="1"/>
  <c r="Z1373" i="1"/>
  <c r="V2436" i="1"/>
  <c r="W2436" i="1" s="1"/>
  <c r="Y2360" i="1"/>
  <c r="Z2395" i="1"/>
  <c r="V1867" i="1"/>
  <c r="W1867" i="1" s="1"/>
  <c r="Y1906" i="1"/>
  <c r="Z2378" i="1"/>
  <c r="V2249" i="1"/>
  <c r="W2249" i="1" s="1"/>
  <c r="V2215" i="1"/>
  <c r="W2215" i="1" s="1"/>
  <c r="Z2092" i="1"/>
  <c r="AA2107" i="1"/>
  <c r="V2032" i="1"/>
  <c r="W2032" i="1" s="1"/>
  <c r="AA1897" i="1"/>
  <c r="Y1202" i="1"/>
  <c r="Y1314" i="1"/>
  <c r="Z1006" i="1"/>
  <c r="Z945" i="1"/>
  <c r="AA870" i="1"/>
  <c r="AA1230" i="1"/>
  <c r="V649" i="1"/>
  <c r="W649" i="1" s="1"/>
  <c r="AA634" i="1"/>
  <c r="V483" i="1"/>
  <c r="W483" i="1" s="1"/>
  <c r="V441" i="1"/>
  <c r="W441" i="1" s="1"/>
  <c r="Y227" i="1"/>
  <c r="AA665" i="1"/>
  <c r="AA24" i="1"/>
  <c r="AA670" i="1"/>
  <c r="V446" i="1"/>
  <c r="W446" i="1" s="1"/>
  <c r="Z345" i="1"/>
  <c r="V1287" i="1"/>
  <c r="W1287" i="1" s="1"/>
  <c r="Z1528" i="1"/>
  <c r="Z1223" i="1"/>
  <c r="V961" i="1"/>
  <c r="W961" i="1" s="1"/>
  <c r="Y1197" i="1"/>
  <c r="V943" i="1"/>
  <c r="W943" i="1" s="1"/>
  <c r="Z1419" i="1"/>
  <c r="V251" i="1"/>
  <c r="W251" i="1" s="1"/>
  <c r="Z860" i="1"/>
  <c r="AA67" i="1"/>
  <c r="AA235" i="1"/>
  <c r="Z1058" i="1"/>
  <c r="Z1738" i="1"/>
  <c r="Z1617" i="1"/>
  <c r="V1931" i="1"/>
  <c r="W1931" i="1" s="1"/>
  <c r="V338" i="1"/>
  <c r="W338" i="1" s="1"/>
  <c r="V529" i="1"/>
  <c r="W529" i="1" s="1"/>
  <c r="V2156" i="1"/>
  <c r="W2156" i="1" s="1"/>
  <c r="AA2102" i="1"/>
  <c r="Y1761" i="1"/>
  <c r="V1928" i="1"/>
  <c r="W1928" i="1" s="1"/>
  <c r="Y1075" i="1"/>
  <c r="Y1491" i="1"/>
  <c r="Z1238" i="1"/>
  <c r="AA196" i="1"/>
  <c r="AA2376" i="1"/>
  <c r="Y171" i="1"/>
  <c r="Z1361" i="1"/>
  <c r="AA2216" i="1"/>
  <c r="V2151" i="1"/>
  <c r="W2151" i="1" s="1"/>
  <c r="V791" i="1"/>
  <c r="W791" i="1" s="1"/>
  <c r="Z1240" i="1"/>
  <c r="AA2182" i="1"/>
  <c r="Y1951" i="1"/>
  <c r="V1922" i="1"/>
  <c r="W1922" i="1" s="1"/>
  <c r="Y2395" i="1"/>
  <c r="AA2249" i="1"/>
  <c r="Y2213" i="1"/>
  <c r="Z279" i="1"/>
  <c r="V665" i="1"/>
  <c r="W665" i="1" s="1"/>
  <c r="AA345" i="1"/>
  <c r="Z1197" i="1"/>
  <c r="V1056" i="1"/>
  <c r="W1056" i="1" s="1"/>
  <c r="Y67" i="1"/>
  <c r="Z1931" i="1"/>
  <c r="AA1748" i="1"/>
  <c r="V1862" i="1"/>
  <c r="W1862" i="1" s="1"/>
  <c r="Y1465" i="1"/>
  <c r="AA2067" i="1"/>
  <c r="V2159" i="1"/>
  <c r="W2159" i="1" s="1"/>
  <c r="Z586" i="1"/>
  <c r="AA957" i="1"/>
  <c r="Y2049" i="1"/>
  <c r="Y2306" i="1"/>
  <c r="Y2354" i="1"/>
  <c r="Y2195" i="1"/>
  <c r="Y2033" i="1"/>
  <c r="Z675" i="1"/>
  <c r="AA722" i="1"/>
  <c r="Y641" i="1"/>
  <c r="AA457" i="1"/>
  <c r="AA43" i="1"/>
  <c r="AA299" i="1"/>
  <c r="AA988" i="1"/>
  <c r="AA2056" i="1"/>
  <c r="V2416" i="1"/>
  <c r="W2416" i="1" s="1"/>
  <c r="AA2099" i="1"/>
  <c r="Y2151" i="1"/>
  <c r="Y1281" i="1"/>
  <c r="Z1951" i="1"/>
  <c r="AB1951" i="1" s="1"/>
  <c r="Y2249" i="1"/>
  <c r="AA2213" i="1"/>
  <c r="Y1006" i="1"/>
  <c r="Z847" i="1"/>
  <c r="AA279" i="1"/>
  <c r="V336" i="1"/>
  <c r="W336" i="1" s="1"/>
  <c r="Y665" i="1"/>
  <c r="Z435" i="1"/>
  <c r="AA1223" i="1"/>
  <c r="V1197" i="1"/>
  <c r="W1197" i="1" s="1"/>
  <c r="Y1056" i="1"/>
  <c r="Z251" i="1"/>
  <c r="V67" i="1"/>
  <c r="W67" i="1" s="1"/>
  <c r="Z1713" i="1"/>
  <c r="Y1931" i="1"/>
  <c r="Y1748" i="1"/>
  <c r="Z2156" i="1"/>
  <c r="Z1862" i="1"/>
  <c r="AA1477" i="1"/>
  <c r="V957" i="1"/>
  <c r="W957" i="1" s="1"/>
  <c r="Z2049" i="1"/>
  <c r="Y457" i="1"/>
  <c r="Z1577" i="1"/>
  <c r="Z1233" i="1"/>
  <c r="Z890" i="1"/>
  <c r="Z1558" i="1"/>
  <c r="V299" i="1"/>
  <c r="W299" i="1" s="1"/>
  <c r="V988" i="1"/>
  <c r="W988" i="1" s="1"/>
  <c r="Y2086" i="1"/>
  <c r="Y2110" i="1"/>
  <c r="Y1348" i="1"/>
  <c r="V1882" i="1"/>
  <c r="W1882" i="1" s="1"/>
  <c r="AA2217" i="1"/>
  <c r="Z1893" i="1"/>
  <c r="V1361" i="1"/>
  <c r="W1361" i="1" s="1"/>
  <c r="Y2100" i="1"/>
  <c r="Z2151" i="1"/>
  <c r="AA791" i="1"/>
  <c r="Z1281" i="1"/>
  <c r="Y1867" i="1"/>
  <c r="AA1652" i="1"/>
  <c r="Z2249" i="1"/>
  <c r="Z2213" i="1"/>
  <c r="Z2107" i="1"/>
  <c r="AA2032" i="1"/>
  <c r="Z1202" i="1"/>
  <c r="Y1505" i="1"/>
  <c r="V1314" i="1"/>
  <c r="W1314" i="1" s="1"/>
  <c r="AA1006" i="1"/>
  <c r="Y847" i="1"/>
  <c r="Y688" i="1"/>
  <c r="Y639" i="1"/>
  <c r="Z353" i="1"/>
  <c r="Y441" i="1"/>
  <c r="V227" i="1"/>
  <c r="W227" i="1" s="1"/>
  <c r="V279" i="1"/>
  <c r="W279" i="1" s="1"/>
  <c r="AA336" i="1"/>
  <c r="Y24" i="1"/>
  <c r="Z446" i="1"/>
  <c r="V435" i="1"/>
  <c r="W435" i="1" s="1"/>
  <c r="Y345" i="1"/>
  <c r="AA941" i="1"/>
  <c r="AA1002" i="1"/>
  <c r="V1419" i="1"/>
  <c r="W1419" i="1" s="1"/>
  <c r="Z1112" i="1"/>
  <c r="AA1056" i="1"/>
  <c r="Y251" i="1"/>
  <c r="Y545" i="1"/>
  <c r="Y1478" i="1"/>
  <c r="V1713" i="1"/>
  <c r="W1713" i="1" s="1"/>
  <c r="AA1931" i="1"/>
  <c r="Z1748" i="1"/>
  <c r="AA2041" i="1"/>
  <c r="Y1362" i="1"/>
  <c r="Y2156" i="1"/>
  <c r="Y1862" i="1"/>
  <c r="V367" i="1"/>
  <c r="W367" i="1" s="1"/>
  <c r="Y1875" i="1"/>
  <c r="V2067" i="1"/>
  <c r="W2067" i="1" s="1"/>
  <c r="V1477" i="1"/>
  <c r="W1477" i="1" s="1"/>
  <c r="AA2159" i="1"/>
  <c r="V2038" i="1"/>
  <c r="W2038" i="1" s="1"/>
  <c r="Z957" i="1"/>
  <c r="AA2049" i="1"/>
  <c r="V2482" i="1"/>
  <c r="W2482" i="1" s="1"/>
  <c r="Y2385" i="1"/>
  <c r="V1515" i="1"/>
  <c r="W1515" i="1" s="1"/>
  <c r="Y2056" i="1"/>
  <c r="AA2110" i="1"/>
  <c r="Z1348" i="1"/>
  <c r="Y2217" i="1"/>
  <c r="AA2151" i="1"/>
  <c r="Y791" i="1"/>
  <c r="AA1922" i="1"/>
  <c r="Z1867" i="1"/>
  <c r="AA1202" i="1"/>
  <c r="Z1505" i="1"/>
  <c r="Z1394" i="1"/>
  <c r="AA847" i="1"/>
  <c r="Z227" i="1"/>
  <c r="Y1223" i="1"/>
  <c r="AB1223" i="1" s="1"/>
  <c r="Z1056" i="1"/>
  <c r="V1748" i="1"/>
  <c r="W1748" i="1" s="1"/>
  <c r="Z2067" i="1"/>
  <c r="Z2159" i="1"/>
  <c r="V969" i="1"/>
  <c r="W969" i="1" s="1"/>
  <c r="V2049" i="1"/>
  <c r="W2049" i="1" s="1"/>
  <c r="Z2246" i="1"/>
  <c r="V2195" i="1"/>
  <c r="W2195" i="1" s="1"/>
  <c r="AA2197" i="1"/>
  <c r="V2076" i="1"/>
  <c r="W2076" i="1" s="1"/>
  <c r="Z697" i="1"/>
  <c r="V1008" i="1"/>
  <c r="W1008" i="1" s="1"/>
  <c r="V851" i="1"/>
  <c r="W851" i="1" s="1"/>
  <c r="Y82" i="1"/>
  <c r="AA2416" i="1"/>
  <c r="AA1348" i="1"/>
  <c r="Z2217" i="1"/>
  <c r="V164" i="1"/>
  <c r="W164" i="1" s="1"/>
  <c r="Z690" i="1"/>
  <c r="AA751" i="1"/>
  <c r="Z2099" i="1"/>
  <c r="AA1361" i="1"/>
  <c r="AA1750" i="1"/>
  <c r="Z861" i="1"/>
  <c r="Z791" i="1"/>
  <c r="V1281" i="1"/>
  <c r="W1281" i="1" s="1"/>
  <c r="V1632" i="1"/>
  <c r="W1632" i="1" s="1"/>
  <c r="V2460" i="1"/>
  <c r="W2460" i="1" s="1"/>
  <c r="Y2298" i="1"/>
  <c r="AA1231" i="1"/>
  <c r="Z1922" i="1"/>
  <c r="Z2341" i="1"/>
  <c r="AA2410" i="1"/>
  <c r="Z2350" i="1"/>
  <c r="Y2247" i="1"/>
  <c r="AA2124" i="1"/>
  <c r="V1397" i="1"/>
  <c r="W1397" i="1" s="1"/>
  <c r="Y1605" i="1"/>
  <c r="AA1505" i="1"/>
  <c r="AA1394" i="1"/>
  <c r="Z1094" i="1"/>
  <c r="Y1316" i="1"/>
  <c r="Y742" i="1"/>
  <c r="V716" i="1"/>
  <c r="W716" i="1" s="1"/>
  <c r="Z649" i="1"/>
  <c r="Z639" i="1"/>
  <c r="Z33" i="1"/>
  <c r="V621" i="1"/>
  <c r="W621" i="1" s="1"/>
  <c r="AA669" i="1"/>
  <c r="AA113" i="1"/>
  <c r="Y373" i="1"/>
  <c r="AA728" i="1"/>
  <c r="Y941" i="1"/>
  <c r="V1100" i="1"/>
  <c r="W1100" i="1" s="1"/>
  <c r="Z1031" i="1"/>
  <c r="V1320" i="1"/>
  <c r="W1320" i="1" s="1"/>
  <c r="V1223" i="1"/>
  <c r="W1223" i="1" s="1"/>
  <c r="Z424" i="1"/>
  <c r="Z160" i="1"/>
  <c r="Z45" i="1"/>
  <c r="Y468" i="1"/>
  <c r="Z1442" i="1"/>
  <c r="AA545" i="1"/>
  <c r="Z1363" i="1"/>
  <c r="V1478" i="1"/>
  <c r="W1478" i="1" s="1"/>
  <c r="Y1767" i="1"/>
  <c r="Z1474" i="1"/>
  <c r="V1970" i="1"/>
  <c r="W1970" i="1" s="1"/>
  <c r="Y1824" i="1"/>
  <c r="Y984" i="1"/>
  <c r="AA259" i="1"/>
  <c r="Y367" i="1"/>
  <c r="Z986" i="1"/>
  <c r="AA1875" i="1"/>
  <c r="V2312" i="1"/>
  <c r="W2312" i="1" s="1"/>
  <c r="AA1780" i="1"/>
  <c r="Y2314" i="1"/>
  <c r="Y2038" i="1"/>
  <c r="Z2352" i="1"/>
  <c r="Z969" i="1"/>
  <c r="Z1429" i="1"/>
  <c r="Y125" i="1"/>
  <c r="AA1424" i="1"/>
  <c r="AA497" i="1"/>
  <c r="AA1515" i="1"/>
  <c r="Z2304" i="1"/>
  <c r="V2501" i="1"/>
  <c r="W2501" i="1" s="1"/>
  <c r="Z1628" i="1"/>
  <c r="Z8" i="1"/>
  <c r="Y1682" i="1"/>
  <c r="V2217" i="1"/>
  <c r="W2217" i="1" s="1"/>
  <c r="V690" i="1"/>
  <c r="W690" i="1" s="1"/>
  <c r="V861" i="1"/>
  <c r="W861" i="1" s="1"/>
  <c r="V1804" i="1"/>
  <c r="W1804" i="1" s="1"/>
  <c r="Y1747" i="1"/>
  <c r="AA1556" i="1"/>
  <c r="Y1318" i="1"/>
  <c r="Y1394" i="1"/>
  <c r="AA649" i="1"/>
  <c r="V639" i="1"/>
  <c r="W639" i="1" s="1"/>
  <c r="Y353" i="1"/>
  <c r="V728" i="1"/>
  <c r="W728" i="1" s="1"/>
  <c r="Z468" i="1"/>
  <c r="Y927" i="1"/>
  <c r="V545" i="1"/>
  <c r="W545" i="1" s="1"/>
  <c r="Z1478" i="1"/>
  <c r="AA1474" i="1"/>
  <c r="AA2431" i="1"/>
  <c r="Z1940" i="1"/>
  <c r="Z2058" i="1"/>
  <c r="V259" i="1"/>
  <c r="W259" i="1" s="1"/>
  <c r="Z1875" i="1"/>
  <c r="Z2312" i="1"/>
  <c r="V2243" i="1"/>
  <c r="W2243" i="1" s="1"/>
  <c r="Y2159" i="1"/>
  <c r="AA969" i="1"/>
  <c r="V1427" i="1"/>
  <c r="W1427" i="1" s="1"/>
  <c r="Y1055" i="1"/>
  <c r="Z2482" i="1"/>
  <c r="AA2385" i="1"/>
  <c r="Y2498" i="1"/>
  <c r="Z2197" i="1"/>
  <c r="AA61" i="1"/>
  <c r="Y156" i="1"/>
  <c r="Y1046" i="1"/>
  <c r="V497" i="1"/>
  <c r="W497" i="1" s="1"/>
  <c r="Y2501" i="1"/>
  <c r="V1682" i="1"/>
  <c r="W1682" i="1" s="1"/>
  <c r="V2400" i="1"/>
  <c r="W2400" i="1" s="1"/>
  <c r="V1505" i="1"/>
  <c r="W1505" i="1" s="1"/>
  <c r="V1316" i="1"/>
  <c r="W1316" i="1" s="1"/>
  <c r="AA639" i="1"/>
  <c r="Y1530" i="1"/>
  <c r="Y160" i="1"/>
  <c r="V468" i="1"/>
  <c r="W468" i="1" s="1"/>
  <c r="Z365" i="1"/>
  <c r="Z545" i="1"/>
  <c r="Y1363" i="1"/>
  <c r="V1474" i="1"/>
  <c r="W1474" i="1" s="1"/>
  <c r="V2431" i="1"/>
  <c r="W2431" i="1" s="1"/>
  <c r="Y1940" i="1"/>
  <c r="AA1412" i="1"/>
  <c r="V2058" i="1"/>
  <c r="W2058" i="1" s="1"/>
  <c r="Y259" i="1"/>
  <c r="Y1780" i="1"/>
  <c r="AA2243" i="1"/>
  <c r="AA2038" i="1"/>
  <c r="V2059" i="1"/>
  <c r="W2059" i="1" s="1"/>
  <c r="AA1427" i="1"/>
  <c r="AA2482" i="1"/>
  <c r="V2385" i="1"/>
  <c r="W2385" i="1" s="1"/>
  <c r="Y2280" i="1"/>
  <c r="Z509" i="1"/>
  <c r="Y409" i="1"/>
  <c r="Z355" i="1"/>
  <c r="V297" i="1"/>
  <c r="W297" i="1" s="1"/>
  <c r="Z341" i="1"/>
  <c r="Z774" i="1"/>
  <c r="Y461" i="1"/>
  <c r="AA2501" i="1"/>
  <c r="Y1482" i="1"/>
  <c r="Z2400" i="1"/>
  <c r="AA861" i="1"/>
  <c r="Z1932" i="1"/>
  <c r="Y2493" i="1"/>
  <c r="V2341" i="1"/>
  <c r="W2341" i="1" s="1"/>
  <c r="Z2410" i="1"/>
  <c r="Z1906" i="1"/>
  <c r="Z1652" i="1"/>
  <c r="Z2302" i="1"/>
  <c r="Z2029" i="1"/>
  <c r="AA1397" i="1"/>
  <c r="V1747" i="1"/>
  <c r="W1747" i="1" s="1"/>
  <c r="Z1556" i="1"/>
  <c r="Y1094" i="1"/>
  <c r="Z1316" i="1"/>
  <c r="V353" i="1"/>
  <c r="W353" i="1" s="1"/>
  <c r="Y728" i="1"/>
  <c r="AA160" i="1"/>
  <c r="Z409" i="1"/>
  <c r="Y355" i="1"/>
  <c r="Z240" i="1"/>
  <c r="V156" i="1"/>
  <c r="W156" i="1" s="1"/>
  <c r="Z1115" i="1"/>
  <c r="V46" i="1"/>
  <c r="W46" i="1" s="1"/>
  <c r="Z1448" i="1"/>
  <c r="V2304" i="1"/>
  <c r="W2304" i="1" s="1"/>
  <c r="V1466" i="1"/>
  <c r="W1466" i="1" s="1"/>
  <c r="Y1980" i="1"/>
  <c r="AA815" i="1"/>
  <c r="AA820" i="1"/>
  <c r="V1746" i="1"/>
  <c r="W1746" i="1" s="1"/>
  <c r="Y2400" i="1"/>
  <c r="V1240" i="1"/>
  <c r="W1240" i="1" s="1"/>
  <c r="V1177" i="1"/>
  <c r="W1177" i="1" s="1"/>
  <c r="V708" i="1"/>
  <c r="W708" i="1" s="1"/>
  <c r="V1932" i="1"/>
  <c r="W1932" i="1" s="1"/>
  <c r="AA2493" i="1"/>
  <c r="Y2410" i="1"/>
  <c r="V2395" i="1"/>
  <c r="W2395" i="1" s="1"/>
  <c r="Z1804" i="1"/>
  <c r="AA1906" i="1"/>
  <c r="V2302" i="1"/>
  <c r="W2302" i="1" s="1"/>
  <c r="AA2029" i="1"/>
  <c r="V2092" i="1"/>
  <c r="W2092" i="1" s="1"/>
  <c r="AA1747" i="1"/>
  <c r="AA1318" i="1"/>
  <c r="Y1673" i="1"/>
  <c r="Z936" i="1"/>
  <c r="Y1230" i="1"/>
  <c r="Z612" i="1"/>
  <c r="Z793" i="1"/>
  <c r="V298" i="1"/>
  <c r="W298" i="1" s="1"/>
  <c r="Y483" i="1"/>
  <c r="Z220" i="1"/>
  <c r="Y621" i="1"/>
  <c r="AA954" i="1"/>
  <c r="V1016" i="1"/>
  <c r="W1016" i="1" s="1"/>
  <c r="AA56" i="1"/>
  <c r="Z728" i="1"/>
  <c r="V1530" i="1"/>
  <c r="W1530" i="1" s="1"/>
  <c r="Z1320" i="1"/>
  <c r="AA26" i="1"/>
  <c r="AA961" i="1"/>
  <c r="Z1002" i="1"/>
  <c r="Z943" i="1"/>
  <c r="Y1165" i="1"/>
  <c r="V365" i="1"/>
  <c r="W365" i="1" s="1"/>
  <c r="Z927" i="1"/>
  <c r="Y235" i="1"/>
  <c r="AA707" i="1"/>
  <c r="AA1058" i="1"/>
  <c r="Y2431" i="1"/>
  <c r="V2232" i="1"/>
  <c r="W2232" i="1" s="1"/>
  <c r="Y1617" i="1"/>
  <c r="AB1617" i="1" s="1"/>
  <c r="AA1940" i="1"/>
  <c r="V1824" i="1"/>
  <c r="W1824" i="1" s="1"/>
  <c r="Y2006" i="1"/>
  <c r="Y2081" i="1"/>
  <c r="Z529" i="1"/>
  <c r="AA1084" i="1"/>
  <c r="Y1412" i="1"/>
  <c r="AA2058" i="1"/>
  <c r="Z259" i="1"/>
  <c r="AA1761" i="1"/>
  <c r="V1780" i="1"/>
  <c r="W1780" i="1" s="1"/>
  <c r="V2314" i="1"/>
  <c r="W2314" i="1" s="1"/>
  <c r="Z2243" i="1"/>
  <c r="AA1075" i="1"/>
  <c r="Y2059" i="1"/>
  <c r="AA796" i="1"/>
  <c r="Y1427" i="1"/>
  <c r="AA1677" i="1"/>
  <c r="AA2306" i="1"/>
  <c r="Y1073" i="1"/>
  <c r="V774" i="1"/>
  <c r="W774" i="1" s="1"/>
  <c r="AA1466" i="1"/>
  <c r="Z1757" i="1"/>
  <c r="Y1808" i="1"/>
  <c r="V8" i="1"/>
  <c r="W8" i="1" s="1"/>
  <c r="AA1682" i="1"/>
  <c r="AA1746" i="1"/>
  <c r="Z2386" i="1"/>
  <c r="Z2493" i="1"/>
  <c r="AA2395" i="1"/>
  <c r="Y1804" i="1"/>
  <c r="V2213" i="1"/>
  <c r="W2213" i="1" s="1"/>
  <c r="V2029" i="1"/>
  <c r="W2029" i="1" s="1"/>
  <c r="AA2092" i="1"/>
  <c r="V2107" i="1"/>
  <c r="W2107" i="1" s="1"/>
  <c r="V1318" i="1"/>
  <c r="W1318" i="1" s="1"/>
  <c r="Z1673" i="1"/>
  <c r="Y936" i="1"/>
  <c r="Y870" i="1"/>
  <c r="Z319" i="1"/>
  <c r="Y961" i="1"/>
  <c r="AA1165" i="1"/>
  <c r="Z67" i="1"/>
  <c r="AA1713" i="1"/>
  <c r="Z2232" i="1"/>
  <c r="Z1824" i="1"/>
  <c r="Z2006" i="1"/>
  <c r="AA2081" i="1"/>
  <c r="Z1084" i="1"/>
  <c r="Z1412" i="1"/>
  <c r="AA1862" i="1"/>
  <c r="Z1465" i="1"/>
  <c r="Z1761" i="1"/>
  <c r="V1701" i="1"/>
  <c r="W1701" i="1" s="1"/>
  <c r="Z1780" i="1"/>
  <c r="Z1477" i="1"/>
  <c r="V586" i="1"/>
  <c r="W586" i="1" s="1"/>
  <c r="V1075" i="1"/>
  <c r="W1075" i="1" s="1"/>
  <c r="Z2059" i="1"/>
  <c r="Y796" i="1"/>
  <c r="V1844" i="1"/>
  <c r="W1844" i="1" s="1"/>
  <c r="Z1055" i="1"/>
  <c r="Z1677" i="1"/>
  <c r="Z2306" i="1"/>
  <c r="Z1890" i="1"/>
  <c r="Z2287" i="1"/>
  <c r="V2280" i="1"/>
  <c r="W2280" i="1" s="1"/>
  <c r="Y1989" i="1"/>
  <c r="AA2033" i="1"/>
  <c r="Z1544" i="1"/>
  <c r="V1149" i="1"/>
  <c r="W1149" i="1" s="1"/>
  <c r="Z654" i="1"/>
  <c r="AA675" i="1"/>
  <c r="V409" i="1"/>
  <c r="W409" i="1" s="1"/>
  <c r="V1989" i="1"/>
  <c r="W1989" i="1" s="1"/>
  <c r="Y1130" i="1"/>
  <c r="Y1391" i="1"/>
  <c r="Z641" i="1"/>
  <c r="AA240" i="1"/>
  <c r="AA1066" i="1"/>
  <c r="Z1989" i="1"/>
  <c r="AA2097" i="1"/>
  <c r="AA1594" i="1"/>
  <c r="Z835" i="1"/>
  <c r="Z292" i="1"/>
  <c r="Z438" i="1"/>
  <c r="Y61" i="1"/>
  <c r="AA355" i="1"/>
  <c r="V240" i="1"/>
  <c r="W240" i="1" s="1"/>
  <c r="V193" i="1"/>
  <c r="W193" i="1" s="1"/>
  <c r="Y177" i="1"/>
  <c r="V38" i="1"/>
  <c r="W38" i="1" s="1"/>
  <c r="V932" i="1"/>
  <c r="W932" i="1" s="1"/>
  <c r="V448" i="1"/>
  <c r="W448" i="1" s="1"/>
  <c r="V1201" i="1"/>
  <c r="W1201" i="1" s="1"/>
  <c r="Z504" i="1"/>
  <c r="AA644" i="1"/>
  <c r="Y1350" i="1"/>
  <c r="Y75" i="1"/>
  <c r="AA695" i="1"/>
  <c r="V1151" i="1"/>
  <c r="W1151" i="1" s="1"/>
  <c r="Y918" i="1"/>
  <c r="AA29" i="1"/>
  <c r="V443" i="1"/>
  <c r="W443" i="1" s="1"/>
  <c r="AA865" i="1"/>
  <c r="Y1243" i="1"/>
  <c r="V1886" i="1"/>
  <c r="W1886" i="1" s="1"/>
  <c r="Z2329" i="1"/>
  <c r="Z1578" i="1"/>
  <c r="Z1723" i="1"/>
  <c r="Y979" i="1"/>
  <c r="Z1759" i="1"/>
  <c r="Y1795" i="1"/>
  <c r="Y87" i="1"/>
  <c r="AA1003" i="1"/>
  <c r="AA1383" i="1"/>
  <c r="AA1765" i="1"/>
  <c r="V1916" i="1"/>
  <c r="W1916" i="1" s="1"/>
  <c r="V2010" i="1"/>
  <c r="W2010" i="1" s="1"/>
  <c r="Y1850" i="1"/>
  <c r="Z1727" i="1"/>
  <c r="Z1593" i="1"/>
  <c r="AA610" i="1"/>
  <c r="Z1838" i="1"/>
  <c r="Z1278" i="1"/>
  <c r="V2261" i="1"/>
  <c r="W2261" i="1" s="1"/>
  <c r="Z2279" i="1"/>
  <c r="Z2442" i="1"/>
  <c r="AA1452" i="1"/>
  <c r="Y1686" i="1"/>
  <c r="Y1724" i="1"/>
  <c r="Y2349" i="1"/>
  <c r="V2303" i="1"/>
  <c r="W2303" i="1" s="1"/>
  <c r="Y1842" i="1"/>
  <c r="V2176" i="1"/>
  <c r="W2176" i="1" s="1"/>
  <c r="V2016" i="1"/>
  <c r="W2016" i="1" s="1"/>
  <c r="AA2229" i="1"/>
  <c r="V1929" i="1"/>
  <c r="W1929" i="1" s="1"/>
  <c r="Z2135" i="1"/>
  <c r="AA1520" i="1"/>
  <c r="V1688" i="1"/>
  <c r="W1688" i="1" s="1"/>
  <c r="V1541" i="1"/>
  <c r="W1541" i="1" s="1"/>
  <c r="Y1830" i="1"/>
  <c r="Y985" i="1"/>
  <c r="V898" i="1"/>
  <c r="W898" i="1" s="1"/>
  <c r="Y547" i="1"/>
  <c r="Y1007" i="1"/>
  <c r="V400" i="1"/>
  <c r="W400" i="1" s="1"/>
  <c r="AA396" i="1"/>
  <c r="Y101" i="1"/>
  <c r="V149" i="1"/>
  <c r="W149" i="1" s="1"/>
  <c r="V22" i="1"/>
  <c r="W22" i="1" s="1"/>
  <c r="Z318" i="1"/>
  <c r="V578" i="1"/>
  <c r="W578" i="1" s="1"/>
  <c r="Z308" i="1"/>
  <c r="Z35" i="1"/>
  <c r="V262" i="1"/>
  <c r="W262" i="1" s="1"/>
  <c r="Z369" i="1"/>
  <c r="Y1569" i="1"/>
  <c r="V730" i="1"/>
  <c r="W730" i="1" s="1"/>
  <c r="AA126" i="1"/>
  <c r="Z289" i="1"/>
  <c r="V726" i="1"/>
  <c r="W726" i="1" s="1"/>
  <c r="AA950" i="1"/>
  <c r="AA1078" i="1"/>
  <c r="Z1330" i="1"/>
  <c r="Z1349" i="1"/>
  <c r="Z428" i="1"/>
  <c r="Z1250" i="1"/>
  <c r="AA109" i="1"/>
  <c r="Z1519" i="1"/>
  <c r="Y1845" i="1"/>
  <c r="V2071" i="1"/>
  <c r="W2071" i="1" s="1"/>
  <c r="AA2246" i="1"/>
  <c r="V1544" i="1"/>
  <c r="W1544" i="1" s="1"/>
  <c r="V1391" i="1"/>
  <c r="W1391" i="1" s="1"/>
  <c r="V617" i="1"/>
  <c r="W617" i="1" s="1"/>
  <c r="V61" i="1"/>
  <c r="W61" i="1" s="1"/>
  <c r="Z619" i="1"/>
  <c r="Y1587" i="1"/>
  <c r="Z884" i="1"/>
  <c r="V1081" i="1"/>
  <c r="W1081" i="1" s="1"/>
  <c r="Z1243" i="1"/>
  <c r="V1710" i="1"/>
  <c r="W1710" i="1" s="1"/>
  <c r="Y1003" i="1"/>
  <c r="V1765" i="1"/>
  <c r="W1765" i="1" s="1"/>
  <c r="AA1835" i="1"/>
  <c r="Y959" i="1"/>
  <c r="V1452" i="1"/>
  <c r="W1452" i="1" s="1"/>
  <c r="Z2016" i="1"/>
  <c r="Y2229" i="1"/>
  <c r="Z396" i="1"/>
  <c r="Z22" i="1"/>
  <c r="Y35" i="1"/>
  <c r="AA651" i="1"/>
  <c r="Z800" i="1"/>
  <c r="Z726" i="1"/>
  <c r="Z109" i="1"/>
  <c r="V416" i="1"/>
  <c r="W416" i="1" s="1"/>
  <c r="Y2284" i="1"/>
  <c r="V1586" i="1"/>
  <c r="W1586" i="1" s="1"/>
  <c r="AA2112" i="1"/>
  <c r="AA1776" i="1"/>
  <c r="AA2000" i="1"/>
  <c r="V1973" i="1"/>
  <c r="W1973" i="1" s="1"/>
  <c r="Y1346" i="1"/>
  <c r="Y1844" i="1"/>
  <c r="Y2338" i="1"/>
  <c r="Y2246" i="1"/>
  <c r="AB2246" i="1" s="1"/>
  <c r="AA1544" i="1"/>
  <c r="V1583" i="1"/>
  <c r="W1583" i="1" s="1"/>
  <c r="V1254" i="1"/>
  <c r="W1254" i="1" s="1"/>
  <c r="Z1149" i="1"/>
  <c r="Y654" i="1"/>
  <c r="Y675" i="1"/>
  <c r="AB675" i="1" s="1"/>
  <c r="AA409" i="1"/>
  <c r="AA617" i="1"/>
  <c r="Z43" i="1"/>
  <c r="Z61" i="1"/>
  <c r="AB61" i="1" s="1"/>
  <c r="AA51" i="1"/>
  <c r="V619" i="1"/>
  <c r="W619" i="1" s="1"/>
  <c r="Y932" i="1"/>
  <c r="Z1201" i="1"/>
  <c r="V1587" i="1"/>
  <c r="W1587" i="1" s="1"/>
  <c r="AA884" i="1"/>
  <c r="Y1081" i="1"/>
  <c r="AA75" i="1"/>
  <c r="AA1151" i="1"/>
  <c r="V1243" i="1"/>
  <c r="W1243" i="1" s="1"/>
  <c r="Y1993" i="1"/>
  <c r="AA2211" i="1"/>
  <c r="AA2047" i="1"/>
  <c r="AA818" i="1"/>
  <c r="Y1759" i="1"/>
  <c r="V1003" i="1"/>
  <c r="W1003" i="1" s="1"/>
  <c r="V1383" i="1"/>
  <c r="W1383" i="1" s="1"/>
  <c r="Y1765" i="1"/>
  <c r="AA2104" i="1"/>
  <c r="Z2010" i="1"/>
  <c r="Z1720" i="1"/>
  <c r="AA1593" i="1"/>
  <c r="V959" i="1"/>
  <c r="W959" i="1" s="1"/>
  <c r="V1037" i="1"/>
  <c r="W1037" i="1" s="1"/>
  <c r="AA1469" i="1"/>
  <c r="Z2261" i="1"/>
  <c r="V2279" i="1"/>
  <c r="W2279" i="1" s="1"/>
  <c r="V2442" i="1"/>
  <c r="W2442" i="1" s="1"/>
  <c r="Z1452" i="1"/>
  <c r="AA2288" i="1"/>
  <c r="Y2250" i="1"/>
  <c r="Z2229" i="1"/>
  <c r="Z1929" i="1"/>
  <c r="Y1688" i="1"/>
  <c r="Z1541" i="1"/>
  <c r="V1506" i="1"/>
  <c r="W1506" i="1" s="1"/>
  <c r="V1252" i="1"/>
  <c r="W1252" i="1" s="1"/>
  <c r="AA49" i="1"/>
  <c r="Y396" i="1"/>
  <c r="V101" i="1"/>
  <c r="W101" i="1" s="1"/>
  <c r="Z6" i="1"/>
  <c r="Y103" i="1"/>
  <c r="Y22" i="1"/>
  <c r="V318" i="1"/>
  <c r="W318" i="1" s="1"/>
  <c r="AA578" i="1"/>
  <c r="AA308" i="1"/>
  <c r="AA35" i="1"/>
  <c r="Z262" i="1"/>
  <c r="V651" i="1"/>
  <c r="W651" i="1" s="1"/>
  <c r="Z1521" i="1"/>
  <c r="Z1569" i="1"/>
  <c r="Y800" i="1"/>
  <c r="Z1684" i="1"/>
  <c r="Y1995" i="1"/>
  <c r="Z2166" i="1"/>
  <c r="AA2167" i="1"/>
  <c r="Y2417" i="1"/>
  <c r="V1936" i="1"/>
  <c r="W1936" i="1" s="1"/>
  <c r="Y2080" i="1"/>
  <c r="Y1667" i="1"/>
  <c r="AA2284" i="1"/>
  <c r="AA1586" i="1"/>
  <c r="V834" i="1"/>
  <c r="W834" i="1" s="1"/>
  <c r="V1624" i="1"/>
  <c r="W1624" i="1" s="1"/>
  <c r="Y776" i="1"/>
  <c r="V2240" i="1"/>
  <c r="W2240" i="1" s="1"/>
  <c r="AA2292" i="1"/>
  <c r="AA1891" i="1"/>
  <c r="V2129" i="1"/>
  <c r="W2129" i="1" s="1"/>
  <c r="Z2346" i="1"/>
  <c r="Y2252" i="1"/>
  <c r="Y2197" i="1"/>
  <c r="Z1967" i="1"/>
  <c r="AA1492" i="1"/>
  <c r="V654" i="1"/>
  <c r="W654" i="1" s="1"/>
  <c r="Y509" i="1"/>
  <c r="Y43" i="1"/>
  <c r="Y619" i="1"/>
  <c r="Y280" i="1"/>
  <c r="Z1587" i="1"/>
  <c r="Z1081" i="1"/>
  <c r="V29" i="1"/>
  <c r="W29" i="1" s="1"/>
  <c r="Y443" i="1"/>
  <c r="AA1243" i="1"/>
  <c r="Y2329" i="1"/>
  <c r="Y818" i="1"/>
  <c r="Y1883" i="1"/>
  <c r="Z1003" i="1"/>
  <c r="Z1765" i="1"/>
  <c r="Z2117" i="1"/>
  <c r="AA959" i="1"/>
  <c r="V1469" i="1"/>
  <c r="W1469" i="1" s="1"/>
  <c r="Y2261" i="1"/>
  <c r="Y1452" i="1"/>
  <c r="V2229" i="1"/>
  <c r="W2229" i="1" s="1"/>
  <c r="Z1688" i="1"/>
  <c r="Y1541" i="1"/>
  <c r="Y1506" i="1"/>
  <c r="V1634" i="1"/>
  <c r="W1634" i="1" s="1"/>
  <c r="AA1252" i="1"/>
  <c r="Z49" i="1"/>
  <c r="AA101" i="1"/>
  <c r="AA103" i="1"/>
  <c r="Y180" i="1"/>
  <c r="AA891" i="1"/>
  <c r="Y262" i="1"/>
  <c r="Y651" i="1"/>
  <c r="V635" i="1"/>
  <c r="W635" i="1" s="1"/>
  <c r="AA1569" i="1"/>
  <c r="AA800" i="1"/>
  <c r="Y869" i="1"/>
  <c r="AA726" i="1"/>
  <c r="V1288" i="1"/>
  <c r="W1288" i="1" s="1"/>
  <c r="AA1271" i="1"/>
  <c r="Y993" i="1"/>
  <c r="V1519" i="1"/>
  <c r="W1519" i="1" s="1"/>
  <c r="V1684" i="1"/>
  <c r="W1684" i="1" s="1"/>
  <c r="AA1408" i="1"/>
  <c r="Z2417" i="1"/>
  <c r="AA1800" i="1"/>
  <c r="V43" i="1"/>
  <c r="W43" i="1" s="1"/>
  <c r="Z63" i="1"/>
  <c r="Y51" i="1"/>
  <c r="Z280" i="1"/>
  <c r="AA1081" i="1"/>
  <c r="Z75" i="1"/>
  <c r="Y1151" i="1"/>
  <c r="Y29" i="1"/>
  <c r="Z1883" i="1"/>
  <c r="Z824" i="1"/>
  <c r="AA2117" i="1"/>
  <c r="Y1720" i="1"/>
  <c r="Y2279" i="1"/>
  <c r="AA2204" i="1"/>
  <c r="AA1929" i="1"/>
  <c r="AA1541" i="1"/>
  <c r="AA1506" i="1"/>
  <c r="V49" i="1"/>
  <c r="W49" i="1" s="1"/>
  <c r="Z103" i="1"/>
  <c r="V11" i="1"/>
  <c r="W11" i="1" s="1"/>
  <c r="Z651" i="1"/>
  <c r="V1271" i="1"/>
  <c r="W1271" i="1" s="1"/>
  <c r="AA1684" i="1"/>
  <c r="Y1408" i="1"/>
  <c r="Z2167" i="1"/>
  <c r="Z1667" i="1"/>
  <c r="Y1586" i="1"/>
  <c r="Z834" i="1"/>
  <c r="Y2292" i="1"/>
  <c r="Z1891" i="1"/>
  <c r="AA2485" i="1"/>
  <c r="Y1994" i="1"/>
  <c r="V2252" i="1"/>
  <c r="W2252" i="1" s="1"/>
  <c r="Z2280" i="1"/>
  <c r="V2033" i="1"/>
  <c r="W2033" i="1" s="1"/>
  <c r="AA1149" i="1"/>
  <c r="V509" i="1"/>
  <c r="W509" i="1" s="1"/>
  <c r="Z722" i="1"/>
  <c r="V415" i="1"/>
  <c r="W415" i="1" s="1"/>
  <c r="Y371" i="1"/>
  <c r="Z192" i="1"/>
  <c r="V51" i="1"/>
  <c r="W51" i="1" s="1"/>
  <c r="Y62" i="1"/>
  <c r="V813" i="1"/>
  <c r="W813" i="1" s="1"/>
  <c r="AA939" i="1"/>
  <c r="AA280" i="1"/>
  <c r="V1306" i="1"/>
  <c r="W1306" i="1" s="1"/>
  <c r="AA1065" i="1"/>
  <c r="AA530" i="1"/>
  <c r="Z314" i="1"/>
  <c r="AA1146" i="1"/>
  <c r="Z1204" i="1"/>
  <c r="V75" i="1"/>
  <c r="W75" i="1" s="1"/>
  <c r="Z695" i="1"/>
  <c r="AA1516" i="1"/>
  <c r="AA443" i="1"/>
  <c r="V1285" i="1"/>
  <c r="W1285" i="1" s="1"/>
  <c r="Y2211" i="1"/>
  <c r="V2047" i="1"/>
  <c r="W2047" i="1" s="1"/>
  <c r="Y1679" i="1"/>
  <c r="AA2433" i="1"/>
  <c r="AA1960" i="1"/>
  <c r="Z818" i="1"/>
  <c r="Y1356" i="1"/>
  <c r="Y115" i="1"/>
  <c r="AA824" i="1"/>
  <c r="Z1916" i="1"/>
  <c r="Y2104" i="1"/>
  <c r="Y2117" i="1"/>
  <c r="Y2438" i="1"/>
  <c r="Z1421" i="1"/>
  <c r="AA2419" i="1"/>
  <c r="AA600" i="1"/>
  <c r="AA1840" i="1"/>
  <c r="AA1037" i="1"/>
  <c r="V1203" i="1"/>
  <c r="W1203" i="1" s="1"/>
  <c r="AA1686" i="1"/>
  <c r="V2316" i="1"/>
  <c r="W2316" i="1" s="1"/>
  <c r="AA2453" i="1"/>
  <c r="Z2288" i="1"/>
  <c r="V2452" i="1"/>
  <c r="W2452" i="1" s="1"/>
  <c r="Z2245" i="1"/>
  <c r="V2250" i="1"/>
  <c r="W2250" i="1" s="1"/>
  <c r="Z2140" i="1"/>
  <c r="Y2204" i="1"/>
  <c r="AA1688" i="1"/>
  <c r="V1508" i="1"/>
  <c r="W1508" i="1" s="1"/>
  <c r="AA1634" i="1"/>
  <c r="Z1656" i="1"/>
  <c r="Y1143" i="1"/>
  <c r="AA1589" i="1"/>
  <c r="AA825" i="1"/>
  <c r="Z832" i="1"/>
  <c r="Y1069" i="1"/>
  <c r="Y691" i="1"/>
  <c r="Y582" i="1"/>
  <c r="V273" i="1"/>
  <c r="W273" i="1" s="1"/>
  <c r="AA89" i="1"/>
  <c r="AA358" i="1"/>
  <c r="Y6" i="1"/>
  <c r="V103" i="1"/>
  <c r="W103" i="1" s="1"/>
  <c r="AA105" i="1"/>
  <c r="Z891" i="1"/>
  <c r="Z450" i="1"/>
  <c r="Y635" i="1"/>
  <c r="Y1024" i="1"/>
  <c r="V1569" i="1"/>
  <c r="W1569" i="1" s="1"/>
  <c r="V1378" i="1"/>
  <c r="W1378" i="1" s="1"/>
  <c r="V605" i="1"/>
  <c r="W605" i="1" s="1"/>
  <c r="AA291" i="1"/>
  <c r="V869" i="1"/>
  <c r="W869" i="1" s="1"/>
  <c r="AA532" i="1"/>
  <c r="V950" i="1"/>
  <c r="W950" i="1" s="1"/>
  <c r="Y785" i="1"/>
  <c r="AA839" i="1"/>
  <c r="Y379" i="1"/>
  <c r="V503" i="1"/>
  <c r="W503" i="1" s="1"/>
  <c r="V333" i="1"/>
  <c r="W333" i="1" s="1"/>
  <c r="Z86" i="1"/>
  <c r="V1758" i="1"/>
  <c r="W1758" i="1" s="1"/>
  <c r="Z2252" i="1"/>
  <c r="V1388" i="1"/>
  <c r="W1388" i="1" s="1"/>
  <c r="Y76" i="1"/>
  <c r="Z683" i="1"/>
  <c r="AA1285" i="1"/>
  <c r="V1173" i="1"/>
  <c r="W1173" i="1" s="1"/>
  <c r="Y2482" i="1"/>
  <c r="Z2033" i="1"/>
  <c r="AA509" i="1"/>
  <c r="V457" i="1"/>
  <c r="W457" i="1" s="1"/>
  <c r="AA1042" i="1"/>
  <c r="Y329" i="1"/>
  <c r="V1635" i="1"/>
  <c r="W1635" i="1" s="1"/>
  <c r="Z1979" i="1"/>
  <c r="V1883" i="1"/>
  <c r="W1883" i="1" s="1"/>
  <c r="V1835" i="1"/>
  <c r="W1835" i="1" s="1"/>
  <c r="Z2018" i="1"/>
  <c r="AA593" i="1"/>
  <c r="V891" i="1"/>
  <c r="W891" i="1" s="1"/>
  <c r="AA605" i="1"/>
  <c r="Z886" i="1"/>
  <c r="AA1435" i="1"/>
  <c r="Y1671" i="1"/>
  <c r="V312" i="1"/>
  <c r="W312" i="1" s="1"/>
  <c r="V2105" i="1"/>
  <c r="W2105" i="1" s="1"/>
  <c r="V2336" i="1"/>
  <c r="W2336" i="1" s="1"/>
  <c r="AA1741" i="1"/>
  <c r="Z2195" i="1"/>
  <c r="AB2195" i="1" s="1"/>
  <c r="Z2076" i="1"/>
  <c r="Z1553" i="1"/>
  <c r="Z1637" i="1"/>
  <c r="AA678" i="1"/>
  <c r="AA930" i="1"/>
  <c r="Y683" i="1"/>
  <c r="Z1065" i="1"/>
  <c r="Z1042" i="1"/>
  <c r="V576" i="1"/>
  <c r="W576" i="1" s="1"/>
  <c r="Y701" i="1"/>
  <c r="AA1204" i="1"/>
  <c r="Z145" i="1"/>
  <c r="Z329" i="1"/>
  <c r="Z913" i="1"/>
  <c r="Y1285" i="1"/>
  <c r="Z1635" i="1"/>
  <c r="AA1710" i="1"/>
  <c r="V2315" i="1"/>
  <c r="W2315" i="1" s="1"/>
  <c r="AA1979" i="1"/>
  <c r="Z2265" i="1"/>
  <c r="Z979" i="1"/>
  <c r="AA1944" i="1"/>
  <c r="Y600" i="1"/>
  <c r="AA1791" i="1"/>
  <c r="Y1203" i="1"/>
  <c r="Y2474" i="1"/>
  <c r="AA2313" i="1"/>
  <c r="AA1810" i="1"/>
  <c r="Z2269" i="1"/>
  <c r="V1520" i="1"/>
  <c r="W1520" i="1" s="1"/>
  <c r="Z2012" i="1"/>
  <c r="Y825" i="1"/>
  <c r="Z593" i="1"/>
  <c r="Z173" i="1"/>
  <c r="AA180" i="1"/>
  <c r="Y11" i="1"/>
  <c r="Y450" i="1"/>
  <c r="AA408" i="1"/>
  <c r="AA1024" i="1"/>
  <c r="Z605" i="1"/>
  <c r="V886" i="1"/>
  <c r="W886" i="1" s="1"/>
  <c r="AA601" i="1"/>
  <c r="Y109" i="1"/>
  <c r="V1435" i="1"/>
  <c r="W1435" i="1" s="1"/>
  <c r="V2491" i="1"/>
  <c r="W2491" i="1" s="1"/>
  <c r="V1681" i="1"/>
  <c r="W1681" i="1" s="1"/>
  <c r="AA1945" i="1"/>
  <c r="V1408" i="1"/>
  <c r="W1408" i="1" s="1"/>
  <c r="Z2484" i="1"/>
  <c r="Z1671" i="1"/>
  <c r="Y762" i="1"/>
  <c r="Y1662" i="1"/>
  <c r="Z312" i="1"/>
  <c r="Z2105" i="1"/>
  <c r="Z1813" i="1"/>
  <c r="Y1924" i="1"/>
  <c r="AA2137" i="1"/>
  <c r="AA1503" i="1"/>
  <c r="V2456" i="1"/>
  <c r="W2456" i="1" s="1"/>
  <c r="AA2354" i="1"/>
  <c r="V2287" i="1"/>
  <c r="W2287" i="1" s="1"/>
  <c r="AA2076" i="1"/>
  <c r="Z1668" i="1"/>
  <c r="Y1388" i="1"/>
  <c r="V558" i="1"/>
  <c r="W558" i="1" s="1"/>
  <c r="Y697" i="1"/>
  <c r="AB697" i="1" s="1"/>
  <c r="AA641" i="1"/>
  <c r="Z457" i="1"/>
  <c r="V245" i="1"/>
  <c r="W245" i="1" s="1"/>
  <c r="Y310" i="1"/>
  <c r="Z62" i="1"/>
  <c r="AA177" i="1"/>
  <c r="Y38" i="1"/>
  <c r="V530" i="1"/>
  <c r="W530" i="1" s="1"/>
  <c r="Y1042" i="1"/>
  <c r="V314" i="1"/>
  <c r="W314" i="1" s="1"/>
  <c r="Y576" i="1"/>
  <c r="Z701" i="1"/>
  <c r="V1204" i="1"/>
  <c r="W1204" i="1" s="1"/>
  <c r="AA145" i="1"/>
  <c r="V1273" i="1"/>
  <c r="W1273" i="1" s="1"/>
  <c r="Z865" i="1"/>
  <c r="AA1635" i="1"/>
  <c r="Z2315" i="1"/>
  <c r="Y1979" i="1"/>
  <c r="AA2265" i="1"/>
  <c r="V1759" i="1"/>
  <c r="W1759" i="1" s="1"/>
  <c r="V1795" i="1"/>
  <c r="W1795" i="1" s="1"/>
  <c r="Y1944" i="1"/>
  <c r="Y2209" i="1"/>
  <c r="V2117" i="1"/>
  <c r="W2117" i="1" s="1"/>
  <c r="V1850" i="1"/>
  <c r="W1850" i="1" s="1"/>
  <c r="AA1421" i="1"/>
  <c r="V1838" i="1"/>
  <c r="W1838" i="1" s="1"/>
  <c r="AA1527" i="1"/>
  <c r="Y1791" i="1"/>
  <c r="AA1203" i="1"/>
  <c r="Z1724" i="1"/>
  <c r="AA2316" i="1"/>
  <c r="AA2474" i="1"/>
  <c r="V2313" i="1"/>
  <c r="W2313" i="1" s="1"/>
  <c r="AA1842" i="1"/>
  <c r="Y2269" i="1"/>
  <c r="Z2204" i="1"/>
  <c r="Z2003" i="1"/>
  <c r="AA2018" i="1"/>
  <c r="Y1918" i="1"/>
  <c r="AA2012" i="1"/>
  <c r="Z1212" i="1"/>
  <c r="AA1355" i="1"/>
  <c r="V547" i="1"/>
  <c r="W547" i="1" s="1"/>
  <c r="V1069" i="1"/>
  <c r="W1069" i="1" s="1"/>
  <c r="V129" i="1"/>
  <c r="W129" i="1" s="1"/>
  <c r="Z655" i="1"/>
  <c r="AA273" i="1"/>
  <c r="Y358" i="1"/>
  <c r="V173" i="1"/>
  <c r="W173" i="1" s="1"/>
  <c r="AA149" i="1"/>
  <c r="Y578" i="1"/>
  <c r="AA450" i="1"/>
  <c r="Y369" i="1"/>
  <c r="Z960" i="1"/>
  <c r="V1024" i="1"/>
  <c r="W1024" i="1" s="1"/>
  <c r="AA730" i="1"/>
  <c r="Y605" i="1"/>
  <c r="Y886" i="1"/>
  <c r="Y726" i="1"/>
  <c r="AB726" i="1" s="1"/>
  <c r="V1330" i="1"/>
  <c r="W1330" i="1" s="1"/>
  <c r="Y1349" i="1"/>
  <c r="AB1349" i="1" s="1"/>
  <c r="Z1435" i="1"/>
  <c r="Y2491" i="1"/>
  <c r="Z1681" i="1"/>
  <c r="AA2484" i="1"/>
  <c r="Z1174" i="1"/>
  <c r="Z2409" i="1"/>
  <c r="V2354" i="1"/>
  <c r="W2354" i="1" s="1"/>
  <c r="V62" i="1"/>
  <c r="W62" i="1" s="1"/>
  <c r="AA1587" i="1"/>
  <c r="V884" i="1"/>
  <c r="W884" i="1" s="1"/>
  <c r="V1042" i="1"/>
  <c r="W1042" i="1" s="1"/>
  <c r="Y314" i="1"/>
  <c r="AB314" i="1" s="1"/>
  <c r="Z576" i="1"/>
  <c r="V145" i="1"/>
  <c r="W145" i="1" s="1"/>
  <c r="V329" i="1"/>
  <c r="W329" i="1" s="1"/>
  <c r="Z1285" i="1"/>
  <c r="Y1635" i="1"/>
  <c r="Z1710" i="1"/>
  <c r="V2265" i="1"/>
  <c r="W2265" i="1" s="1"/>
  <c r="V979" i="1"/>
  <c r="W979" i="1" s="1"/>
  <c r="Z1944" i="1"/>
  <c r="AA2209" i="1"/>
  <c r="Y1835" i="1"/>
  <c r="Z959" i="1"/>
  <c r="Z1791" i="1"/>
  <c r="AA1724" i="1"/>
  <c r="V2474" i="1"/>
  <c r="W2474" i="1" s="1"/>
  <c r="Y2313" i="1"/>
  <c r="Y2016" i="1"/>
  <c r="Y2018" i="1"/>
  <c r="AB2018" i="1" s="1"/>
  <c r="V2012" i="1"/>
  <c r="W2012" i="1" s="1"/>
  <c r="Y129" i="1"/>
  <c r="V593" i="1"/>
  <c r="W593" i="1" s="1"/>
  <c r="Z358" i="1"/>
  <c r="AA173" i="1"/>
  <c r="Y308" i="1"/>
  <c r="AB308" i="1" s="1"/>
  <c r="AA886" i="1"/>
  <c r="Z1078" i="1"/>
  <c r="AA1349" i="1"/>
  <c r="Z2491" i="1"/>
  <c r="V1995" i="1"/>
  <c r="W1995" i="1" s="1"/>
  <c r="Y2484" i="1"/>
  <c r="V1671" i="1"/>
  <c r="W1671" i="1" s="1"/>
  <c r="V1174" i="1"/>
  <c r="W1174" i="1" s="1"/>
  <c r="Z416" i="1"/>
  <c r="AA1924" i="1"/>
  <c r="Z2137" i="1"/>
  <c r="Z2443" i="1"/>
  <c r="Y2336" i="1"/>
  <c r="V1776" i="1"/>
  <c r="W1776" i="1" s="1"/>
  <c r="AA2239" i="1"/>
  <c r="AA1174" i="1"/>
  <c r="Z614" i="1"/>
  <c r="AA887" i="1"/>
  <c r="V1891" i="1"/>
  <c r="W1891" i="1" s="1"/>
  <c r="Z2239" i="1"/>
  <c r="Z2142" i="1"/>
  <c r="V1963" i="1"/>
  <c r="W1963" i="1" s="1"/>
  <c r="Z721" i="1"/>
  <c r="Y1066" i="1"/>
  <c r="Y331" i="1"/>
  <c r="AA154" i="1"/>
  <c r="Y213" i="1"/>
  <c r="Z1742" i="1"/>
  <c r="AA1899" i="1"/>
  <c r="AA1898" i="1"/>
  <c r="Z2472" i="1"/>
  <c r="Z1280" i="1"/>
  <c r="Y2055" i="1"/>
  <c r="V2418" i="1"/>
  <c r="W2418" i="1" s="1"/>
  <c r="AA2106" i="1"/>
  <c r="Z1770" i="1"/>
  <c r="V1546" i="1"/>
  <c r="W1546" i="1" s="1"/>
  <c r="Z995" i="1"/>
  <c r="V131" i="1"/>
  <c r="W131" i="1" s="1"/>
  <c r="AA1359" i="1"/>
  <c r="AA2105" i="1"/>
  <c r="V1667" i="1"/>
  <c r="W1667" i="1" s="1"/>
  <c r="AA1009" i="1"/>
  <c r="Z776" i="1"/>
  <c r="Z2371" i="1"/>
  <c r="Y2112" i="1"/>
  <c r="V2239" i="1"/>
  <c r="W2239" i="1" s="1"/>
  <c r="Y2142" i="1"/>
  <c r="V1741" i="1"/>
  <c r="W1741" i="1" s="1"/>
  <c r="AA1994" i="1"/>
  <c r="AA1963" i="1"/>
  <c r="AA1973" i="1"/>
  <c r="V721" i="1"/>
  <c r="W721" i="1" s="1"/>
  <c r="V1066" i="1"/>
  <c r="W1066" i="1" s="1"/>
  <c r="Y2167" i="1"/>
  <c r="Z887" i="1"/>
  <c r="V776" i="1"/>
  <c r="W776" i="1" s="1"/>
  <c r="AA2240" i="1"/>
  <c r="Y2371" i="1"/>
  <c r="Z2112" i="1"/>
  <c r="Z1071" i="1"/>
  <c r="Y1219" i="1"/>
  <c r="AA721" i="1"/>
  <c r="Y522" i="1"/>
  <c r="AA331" i="1"/>
  <c r="Y363" i="1"/>
  <c r="V154" i="1"/>
  <c r="W154" i="1" s="1"/>
  <c r="Y633" i="1"/>
  <c r="V315" i="1"/>
  <c r="W315" i="1" s="1"/>
  <c r="V40" i="1"/>
  <c r="W40" i="1" s="1"/>
  <c r="Z255" i="1"/>
  <c r="Z1255" i="1"/>
  <c r="Y715" i="1"/>
  <c r="AA773" i="1"/>
  <c r="Z1076" i="1"/>
  <c r="Z287" i="1"/>
  <c r="Z652" i="1"/>
  <c r="V1848" i="1"/>
  <c r="W1848" i="1" s="1"/>
  <c r="Y1861" i="1"/>
  <c r="V2475" i="1"/>
  <c r="W2475" i="1" s="1"/>
  <c r="Z2013" i="1"/>
  <c r="V1622" i="1"/>
  <c r="W1622" i="1" s="1"/>
  <c r="AA1633" i="1"/>
  <c r="V1447" i="1"/>
  <c r="W1447" i="1" s="1"/>
  <c r="Z2271" i="1"/>
  <c r="Z1898" i="1"/>
  <c r="Y2472" i="1"/>
  <c r="V472" i="1"/>
  <c r="W472" i="1" s="1"/>
  <c r="Y1499" i="1"/>
  <c r="AA2418" i="1"/>
  <c r="V1341" i="1"/>
  <c r="W1341" i="1" s="1"/>
  <c r="Z2309" i="1"/>
  <c r="AA2203" i="1"/>
  <c r="Y2106" i="1"/>
  <c r="AA2221" i="1"/>
  <c r="Y2181" i="1"/>
  <c r="AA1729" i="1"/>
  <c r="Y1857" i="1"/>
  <c r="AA1801" i="1"/>
  <c r="Y1608" i="1"/>
  <c r="AA1257" i="1"/>
  <c r="Y794" i="1"/>
  <c r="V827" i="1"/>
  <c r="W827" i="1" s="1"/>
  <c r="V223" i="1"/>
  <c r="W223" i="1" s="1"/>
  <c r="AA974" i="1"/>
  <c r="Y567" i="1"/>
  <c r="Y127" i="1"/>
  <c r="V316" i="1"/>
  <c r="W316" i="1" s="1"/>
  <c r="AA762" i="1"/>
  <c r="Z1586" i="1"/>
  <c r="V1009" i="1"/>
  <c r="W1009" i="1" s="1"/>
  <c r="Y2240" i="1"/>
  <c r="V2443" i="1"/>
  <c r="W2443" i="1" s="1"/>
  <c r="V2485" i="1"/>
  <c r="W2485" i="1" s="1"/>
  <c r="Y2206" i="1"/>
  <c r="V1994" i="1"/>
  <c r="W1994" i="1" s="1"/>
  <c r="V1565" i="1"/>
  <c r="W1565" i="1" s="1"/>
  <c r="Z686" i="1"/>
  <c r="Z633" i="1"/>
  <c r="Y315" i="1"/>
  <c r="AA40" i="1"/>
  <c r="Z773" i="1"/>
  <c r="V213" i="1"/>
  <c r="W213" i="1" s="1"/>
  <c r="Y1076" i="1"/>
  <c r="Y652" i="1"/>
  <c r="Y1347" i="1"/>
  <c r="Y1054" i="1"/>
  <c r="AA1861" i="1"/>
  <c r="Y2475" i="1"/>
  <c r="Y1742" i="1"/>
  <c r="AB1742" i="1" s="1"/>
  <c r="AA2013" i="1"/>
  <c r="AA803" i="1"/>
  <c r="Y1622" i="1"/>
  <c r="V1431" i="1"/>
  <c r="W1431" i="1" s="1"/>
  <c r="AA829" i="1"/>
  <c r="Z1633" i="1"/>
  <c r="Y1447" i="1"/>
  <c r="Y2271" i="1"/>
  <c r="Z1899" i="1"/>
  <c r="V2231" i="1"/>
  <c r="W2231" i="1" s="1"/>
  <c r="V1836" i="1"/>
  <c r="W1836" i="1" s="1"/>
  <c r="AA2472" i="1"/>
  <c r="AA472" i="1"/>
  <c r="Y971" i="1"/>
  <c r="V1499" i="1"/>
  <c r="W1499" i="1" s="1"/>
  <c r="Y1629" i="1"/>
  <c r="AA2060" i="1"/>
  <c r="Y2374" i="1"/>
  <c r="Y2429" i="1"/>
  <c r="AA2309" i="1"/>
  <c r="Y2203" i="1"/>
  <c r="V2408" i="1"/>
  <c r="W2408" i="1" s="1"/>
  <c r="Y1729" i="1"/>
  <c r="Z1982" i="1"/>
  <c r="Z1170" i="1"/>
  <c r="V794" i="1"/>
  <c r="W794" i="1" s="1"/>
  <c r="Y827" i="1"/>
  <c r="AA1995" i="1"/>
  <c r="Y1534" i="1"/>
  <c r="V1503" i="1"/>
  <c r="W1503" i="1" s="1"/>
  <c r="Y1919" i="1"/>
  <c r="AA2443" i="1"/>
  <c r="Y2485" i="1"/>
  <c r="V2134" i="1"/>
  <c r="W2134" i="1" s="1"/>
  <c r="Z2074" i="1"/>
  <c r="Y1741" i="1"/>
  <c r="Z1790" i="1"/>
  <c r="Y1973" i="1"/>
  <c r="Z1565" i="1"/>
  <c r="V1346" i="1"/>
  <c r="W1346" i="1" s="1"/>
  <c r="Y1284" i="1"/>
  <c r="V1071" i="1"/>
  <c r="W1071" i="1" s="1"/>
  <c r="Z515" i="1"/>
  <c r="V570" i="1"/>
  <c r="W570" i="1" s="1"/>
  <c r="Y14" i="1"/>
  <c r="Y154" i="1"/>
  <c r="AA315" i="1"/>
  <c r="V537" i="1"/>
  <c r="W537" i="1" s="1"/>
  <c r="V334" i="1"/>
  <c r="W334" i="1" s="1"/>
  <c r="Y40" i="1"/>
  <c r="Z1339" i="1"/>
  <c r="Y602" i="1"/>
  <c r="V1179" i="1"/>
  <c r="W1179" i="1" s="1"/>
  <c r="AA715" i="1"/>
  <c r="V1196" i="1"/>
  <c r="W1196" i="1" s="1"/>
  <c r="Z1103" i="1"/>
  <c r="Z539" i="1"/>
  <c r="Y636" i="1"/>
  <c r="AA629" i="1"/>
  <c r="V652" i="1"/>
  <c r="W652" i="1" s="1"/>
  <c r="V1347" i="1"/>
  <c r="W1347" i="1" s="1"/>
  <c r="V1054" i="1"/>
  <c r="W1054" i="1" s="1"/>
  <c r="Z1848" i="1"/>
  <c r="V1861" i="1"/>
  <c r="W1861" i="1" s="1"/>
  <c r="Z2475" i="1"/>
  <c r="AA1742" i="1"/>
  <c r="AA1852" i="1"/>
  <c r="AA132" i="1"/>
  <c r="Z803" i="1"/>
  <c r="Y2344" i="1"/>
  <c r="Y829" i="1"/>
  <c r="V1633" i="1"/>
  <c r="W1633" i="1" s="1"/>
  <c r="AA1447" i="1"/>
  <c r="Y2231" i="1"/>
  <c r="Z1836" i="1"/>
  <c r="V971" i="1"/>
  <c r="W971" i="1" s="1"/>
  <c r="AA744" i="1"/>
  <c r="AA1499" i="1"/>
  <c r="AA1629" i="1"/>
  <c r="Y2326" i="1"/>
  <c r="Y2060" i="1"/>
  <c r="V2374" i="1"/>
  <c r="W2374" i="1" s="1"/>
  <c r="AA2334" i="1"/>
  <c r="Z2429" i="1"/>
  <c r="V2309" i="1"/>
  <c r="W2309" i="1" s="1"/>
  <c r="V2203" i="1"/>
  <c r="W2203" i="1" s="1"/>
  <c r="Z2199" i="1"/>
  <c r="AA2133" i="1"/>
  <c r="V1729" i="1"/>
  <c r="W1729" i="1" s="1"/>
  <c r="Y1982" i="1"/>
  <c r="V1957" i="1"/>
  <c r="W1957" i="1" s="1"/>
  <c r="AA1986" i="1"/>
  <c r="AA1857" i="1"/>
  <c r="Z1801" i="1"/>
  <c r="AA1228" i="1"/>
  <c r="AA2166" i="1"/>
  <c r="AA312" i="1"/>
  <c r="Y1936" i="1"/>
  <c r="Z2080" i="1"/>
  <c r="AA834" i="1"/>
  <c r="Y2456" i="1"/>
  <c r="Y1334" i="1"/>
  <c r="Z2485" i="1"/>
  <c r="Z2207" i="1"/>
  <c r="V1284" i="1"/>
  <c r="W1284" i="1" s="1"/>
  <c r="Y686" i="1"/>
  <c r="Y570" i="1"/>
  <c r="V14" i="1"/>
  <c r="W14" i="1" s="1"/>
  <c r="Z331" i="1"/>
  <c r="AB331" i="1" s="1"/>
  <c r="AC331" i="1" s="1"/>
  <c r="Y143" i="1"/>
  <c r="AA602" i="1"/>
  <c r="AA1103" i="1"/>
  <c r="AA636" i="1"/>
  <c r="AA652" i="1"/>
  <c r="V1742" i="1"/>
  <c r="W1742" i="1" s="1"/>
  <c r="Z1622" i="1"/>
  <c r="Z1431" i="1"/>
  <c r="Z2203" i="1"/>
  <c r="V2133" i="1"/>
  <c r="W2133" i="1" s="1"/>
  <c r="Z1729" i="1"/>
  <c r="AA795" i="1"/>
  <c r="Y591" i="1"/>
  <c r="Y72" i="1"/>
  <c r="Z16" i="1"/>
  <c r="Z316" i="1"/>
  <c r="Y2137" i="1"/>
  <c r="Y1503" i="1"/>
  <c r="AA1334" i="1"/>
  <c r="AA2132" i="1"/>
  <c r="Z1346" i="1"/>
  <c r="Y807" i="1"/>
  <c r="Y1340" i="1"/>
  <c r="V842" i="1"/>
  <c r="W842" i="1" s="1"/>
  <c r="Z84" i="1"/>
  <c r="AA72" i="1"/>
  <c r="Y1681" i="1"/>
  <c r="Y416" i="1"/>
  <c r="V790" i="1"/>
  <c r="W790" i="1" s="1"/>
  <c r="V2284" i="1"/>
  <c r="W2284" i="1" s="1"/>
  <c r="AA1216" i="1"/>
  <c r="Z1776" i="1"/>
  <c r="AA1740" i="1"/>
  <c r="AA1346" i="1"/>
  <c r="AA807" i="1"/>
  <c r="V1340" i="1"/>
  <c r="W1340" i="1" s="1"/>
  <c r="AA842" i="1"/>
  <c r="AA686" i="1"/>
  <c r="Z570" i="1"/>
  <c r="Z602" i="1"/>
  <c r="Y1196" i="1"/>
  <c r="Z1275" i="1"/>
  <c r="V1188" i="1"/>
  <c r="W1188" i="1" s="1"/>
  <c r="Z636" i="1"/>
  <c r="Y366" i="1"/>
  <c r="Z1054" i="1"/>
  <c r="Y1859" i="1"/>
  <c r="V875" i="1"/>
  <c r="W875" i="1" s="1"/>
  <c r="AA592" i="1"/>
  <c r="AA971" i="1"/>
  <c r="V2055" i="1"/>
  <c r="W2055" i="1" s="1"/>
  <c r="Z2326" i="1"/>
  <c r="Z2405" i="1"/>
  <c r="AA2394" i="1"/>
  <c r="Z2422" i="1"/>
  <c r="AA2408" i="1"/>
  <c r="Y1033" i="1"/>
  <c r="Z795" i="1"/>
  <c r="AA1050" i="1"/>
  <c r="Z223" i="1"/>
  <c r="Z44" i="1"/>
  <c r="Z136" i="1"/>
  <c r="V16" i="1"/>
  <c r="W16" i="1" s="1"/>
  <c r="Y316" i="1"/>
  <c r="Y300" i="1"/>
  <c r="Y217" i="1"/>
  <c r="Z525" i="1"/>
  <c r="V1000" i="1"/>
  <c r="W1000" i="1" s="1"/>
  <c r="AA1856" i="1"/>
  <c r="Y2026" i="1"/>
  <c r="V1813" i="1"/>
  <c r="W1813" i="1" s="1"/>
  <c r="V928" i="1"/>
  <c r="W928" i="1" s="1"/>
  <c r="Z2254" i="1"/>
  <c r="Y1216" i="1"/>
  <c r="Y1641" i="1"/>
  <c r="Y1659" i="1"/>
  <c r="Z2425" i="1"/>
  <c r="V2363" i="1"/>
  <c r="W2363" i="1" s="1"/>
  <c r="Z2336" i="1"/>
  <c r="Y1776" i="1"/>
  <c r="V2255" i="1"/>
  <c r="W2255" i="1" s="1"/>
  <c r="Y2132" i="1"/>
  <c r="AA1176" i="1"/>
  <c r="AA1476" i="1"/>
  <c r="AA1340" i="1"/>
  <c r="Z962" i="1"/>
  <c r="Z842" i="1"/>
  <c r="V84" i="1"/>
  <c r="W84" i="1" s="1"/>
  <c r="Z143" i="1"/>
  <c r="Y571" i="1"/>
  <c r="V99" i="1"/>
  <c r="W99" i="1" s="1"/>
  <c r="AA119" i="1"/>
  <c r="AA1339" i="1"/>
  <c r="V602" i="1"/>
  <c r="W602" i="1" s="1"/>
  <c r="AA1179" i="1"/>
  <c r="Z1360" i="1"/>
  <c r="AA1038" i="1"/>
  <c r="AA466" i="1"/>
  <c r="Z566" i="1"/>
  <c r="V1674" i="1"/>
  <c r="W1674" i="1" s="1"/>
  <c r="AA1275" i="1"/>
  <c r="Y1188" i="1"/>
  <c r="Z364" i="1"/>
  <c r="Z366" i="1"/>
  <c r="AB366" i="1" s="1"/>
  <c r="Z1846" i="1"/>
  <c r="Z1946" i="1"/>
  <c r="AA2201" i="1"/>
  <c r="Z1473" i="1"/>
  <c r="AA1841" i="1"/>
  <c r="Z2141" i="1"/>
  <c r="Z1859" i="1"/>
  <c r="Y1613" i="1"/>
  <c r="Z134" i="1"/>
  <c r="V2333" i="1"/>
  <c r="W2333" i="1" s="1"/>
  <c r="Y2118" i="1"/>
  <c r="Z1573" i="1"/>
  <c r="AA208" i="1"/>
  <c r="Y592" i="1"/>
  <c r="Z2055" i="1"/>
  <c r="AA2326" i="1"/>
  <c r="Y2405" i="1"/>
  <c r="AA1120" i="1"/>
  <c r="Y2439" i="1"/>
  <c r="Y2394" i="1"/>
  <c r="Y2422" i="1"/>
  <c r="Z2133" i="1"/>
  <c r="V1857" i="1"/>
  <c r="W1857" i="1" s="1"/>
  <c r="Y1170" i="1"/>
  <c r="Z1033" i="1"/>
  <c r="V795" i="1"/>
  <c r="W795" i="1" s="1"/>
  <c r="Z1050" i="1"/>
  <c r="V995" i="1"/>
  <c r="W995" i="1" s="1"/>
  <c r="Z591" i="1"/>
  <c r="Z131" i="1"/>
  <c r="AA44" i="1"/>
  <c r="AA16" i="1"/>
  <c r="Y905" i="1"/>
  <c r="Z1879" i="1"/>
  <c r="Z596" i="1"/>
  <c r="AA416" i="1"/>
  <c r="Y2318" i="1"/>
  <c r="Z2292" i="1"/>
  <c r="Y2363" i="1"/>
  <c r="Y2239" i="1"/>
  <c r="Y1119" i="1"/>
  <c r="V1476" i="1"/>
  <c r="W1476" i="1" s="1"/>
  <c r="V96" i="1"/>
  <c r="W96" i="1" s="1"/>
  <c r="Y459" i="1"/>
  <c r="Y84" i="1"/>
  <c r="AA571" i="1"/>
  <c r="V119" i="1"/>
  <c r="W119" i="1" s="1"/>
  <c r="Y1360" i="1"/>
  <c r="V1038" i="1"/>
  <c r="W1038" i="1" s="1"/>
  <c r="V1275" i="1"/>
  <c r="W1275" i="1" s="1"/>
  <c r="AA364" i="1"/>
  <c r="AA873" i="1"/>
  <c r="V366" i="1"/>
  <c r="W366" i="1" s="1"/>
  <c r="AA1946" i="1"/>
  <c r="Y2201" i="1"/>
  <c r="V1473" i="1"/>
  <c r="W1473" i="1" s="1"/>
  <c r="AA1678" i="1"/>
  <c r="Y1841" i="1"/>
  <c r="Y2141" i="1"/>
  <c r="AA1859" i="1"/>
  <c r="AA875" i="1"/>
  <c r="Z1613" i="1"/>
  <c r="AA1647" i="1"/>
  <c r="AA2118" i="1"/>
  <c r="AA1573" i="1"/>
  <c r="Z208" i="1"/>
  <c r="V592" i="1"/>
  <c r="W592" i="1" s="1"/>
  <c r="Y744" i="1"/>
  <c r="V2405" i="1"/>
  <c r="W2405" i="1" s="1"/>
  <c r="V2161" i="1"/>
  <c r="W2161" i="1" s="1"/>
  <c r="V2492" i="1"/>
  <c r="W2492" i="1" s="1"/>
  <c r="Z2439" i="1"/>
  <c r="V2394" i="1"/>
  <c r="W2394" i="1" s="1"/>
  <c r="AA2422" i="1"/>
  <c r="Y2399" i="1"/>
  <c r="Y1693" i="1"/>
  <c r="Y2090" i="1"/>
  <c r="Z1604" i="1"/>
  <c r="Y1470" i="1"/>
  <c r="Y1457" i="1"/>
  <c r="AA1450" i="1"/>
  <c r="AA1546" i="1"/>
  <c r="V783" i="1"/>
  <c r="W783" i="1" s="1"/>
  <c r="V1050" i="1"/>
  <c r="W1050" i="1" s="1"/>
  <c r="Y995" i="1"/>
  <c r="AA1327" i="1"/>
  <c r="AA1813" i="1"/>
  <c r="V2318" i="1"/>
  <c r="W2318" i="1" s="1"/>
  <c r="V2292" i="1"/>
  <c r="W2292" i="1" s="1"/>
  <c r="AA2425" i="1"/>
  <c r="V2063" i="1"/>
  <c r="W2063" i="1" s="1"/>
  <c r="Z1994" i="1"/>
  <c r="V2000" i="1"/>
  <c r="W2000" i="1" s="1"/>
  <c r="Y1472" i="1"/>
  <c r="V1176" i="1"/>
  <c r="W1176" i="1" s="1"/>
  <c r="Z1119" i="1"/>
  <c r="Y721" i="1"/>
  <c r="Y842" i="1"/>
  <c r="AA237" i="1"/>
  <c r="AA363" i="1"/>
  <c r="Z459" i="1"/>
  <c r="AA633" i="1"/>
  <c r="AA99" i="1"/>
  <c r="V604" i="1"/>
  <c r="W604" i="1" s="1"/>
  <c r="Y119" i="1"/>
  <c r="V27" i="1"/>
  <c r="W27" i="1" s="1"/>
  <c r="AA1360" i="1"/>
  <c r="Y769" i="1"/>
  <c r="Y1022" i="1"/>
  <c r="V364" i="1"/>
  <c r="W364" i="1" s="1"/>
  <c r="V873" i="1"/>
  <c r="W873" i="1" s="1"/>
  <c r="AA366" i="1"/>
  <c r="AA658" i="1"/>
  <c r="Y1848" i="1"/>
  <c r="V1946" i="1"/>
  <c r="W1946" i="1" s="1"/>
  <c r="V2201" i="1"/>
  <c r="W2201" i="1" s="1"/>
  <c r="Y1473" i="1"/>
  <c r="Z1678" i="1"/>
  <c r="AA1563" i="1"/>
  <c r="AA2141" i="1"/>
  <c r="V1859" i="1"/>
  <c r="W1859" i="1" s="1"/>
  <c r="Z875" i="1"/>
  <c r="V1613" i="1"/>
  <c r="W1613" i="1" s="1"/>
  <c r="V2187" i="1"/>
  <c r="W2187" i="1" s="1"/>
  <c r="V638" i="1"/>
  <c r="W638" i="1" s="1"/>
  <c r="Z1647" i="1"/>
  <c r="V2271" i="1"/>
  <c r="W2271" i="1" s="1"/>
  <c r="Y1971" i="1"/>
  <c r="Y1651" i="1"/>
  <c r="V2118" i="1"/>
  <c r="W2118" i="1" s="1"/>
  <c r="Y1573" i="1"/>
  <c r="Y208" i="1"/>
  <c r="Z592" i="1"/>
  <c r="V1280" i="1"/>
  <c r="W1280" i="1" s="1"/>
  <c r="AA1771" i="1"/>
  <c r="Y1120" i="1"/>
  <c r="Z2161" i="1"/>
  <c r="Y2492" i="1"/>
  <c r="AA2439" i="1"/>
  <c r="V2422" i="1"/>
  <c r="W2422" i="1" s="1"/>
  <c r="AA2399" i="1"/>
  <c r="Z1693" i="1"/>
  <c r="Y1770" i="1"/>
  <c r="V2181" i="1"/>
  <c r="W2181" i="1" s="1"/>
  <c r="Z2090" i="1"/>
  <c r="V1604" i="1"/>
  <c r="W1604" i="1" s="1"/>
  <c r="AA1470" i="1"/>
  <c r="AA2180" i="1"/>
  <c r="AA1457" i="1"/>
  <c r="Y1546" i="1"/>
  <c r="AA1608" i="1"/>
  <c r="V2260" i="1"/>
  <c r="W2260" i="1" s="1"/>
  <c r="Z1579" i="1"/>
  <c r="V1924" i="1"/>
  <c r="W1924" i="1" s="1"/>
  <c r="Z1624" i="1"/>
  <c r="V2254" i="1"/>
  <c r="W2254" i="1" s="1"/>
  <c r="Y1963" i="1"/>
  <c r="Y2000" i="1"/>
  <c r="Z1066" i="1"/>
  <c r="V633" i="1"/>
  <c r="W633" i="1" s="1"/>
  <c r="V773" i="1"/>
  <c r="W773" i="1" s="1"/>
  <c r="Z213" i="1"/>
  <c r="AA1076" i="1"/>
  <c r="AA287" i="1"/>
  <c r="AA1848" i="1"/>
  <c r="AA1473" i="1"/>
  <c r="Y1898" i="1"/>
  <c r="AA1280" i="1"/>
  <c r="AA2055" i="1"/>
  <c r="V2399" i="1"/>
  <c r="W2399" i="1" s="1"/>
  <c r="V1770" i="1"/>
  <c r="W1770" i="1" s="1"/>
  <c r="Z1546" i="1"/>
  <c r="V1608" i="1"/>
  <c r="W1608" i="1" s="1"/>
  <c r="AA131" i="1"/>
  <c r="AA905" i="1"/>
  <c r="AA981" i="1"/>
  <c r="AA223" i="1"/>
  <c r="V323" i="1"/>
  <c r="W323" i="1" s="1"/>
  <c r="AA525" i="1"/>
  <c r="AA734" i="1"/>
  <c r="Z1199" i="1"/>
  <c r="Z1268" i="1"/>
  <c r="Y288" i="1"/>
  <c r="AA1825" i="1"/>
  <c r="Z1178" i="1"/>
  <c r="AA445" i="1"/>
  <c r="AA1343" i="1"/>
  <c r="AA1954" i="1"/>
  <c r="Z1935" i="1"/>
  <c r="Z1833" i="1"/>
  <c r="Z1023" i="1"/>
  <c r="AA724" i="1"/>
  <c r="AA874" i="1"/>
  <c r="V79" i="1"/>
  <c r="W79" i="1" s="1"/>
  <c r="Z407" i="1"/>
  <c r="Y797" i="1"/>
  <c r="Y519" i="1"/>
  <c r="V395" i="1"/>
  <c r="W395" i="1" s="1"/>
  <c r="AA1189" i="1"/>
  <c r="AA394" i="1"/>
  <c r="V1235" i="1"/>
  <c r="W1235" i="1" s="1"/>
  <c r="V1369" i="1"/>
  <c r="W1369" i="1" s="1"/>
  <c r="AA452" i="1"/>
  <c r="V597" i="1"/>
  <c r="W597" i="1" s="1"/>
  <c r="Z1763" i="1"/>
  <c r="AA806" i="1"/>
  <c r="Z2364" i="1"/>
  <c r="AA167" i="1"/>
  <c r="Z895" i="1"/>
  <c r="Z1393" i="1"/>
  <c r="AA1336" i="1"/>
  <c r="Z1907" i="1"/>
  <c r="AA2401" i="1"/>
  <c r="Y2503" i="1"/>
  <c r="Y2114" i="1"/>
  <c r="AA1938" i="1"/>
  <c r="Y1818" i="1"/>
  <c r="AA1518" i="1"/>
  <c r="AA970" i="1"/>
  <c r="AA872" i="1"/>
  <c r="AA745" i="1"/>
  <c r="AA885" i="1"/>
  <c r="V34" i="1"/>
  <c r="W34" i="1" s="1"/>
  <c r="Y133" i="1"/>
  <c r="Y283" i="1"/>
  <c r="Z905" i="1"/>
  <c r="AA300" i="1"/>
  <c r="Y1169" i="1"/>
  <c r="Y724" i="1"/>
  <c r="V874" i="1"/>
  <c r="W874" i="1" s="1"/>
  <c r="Z79" i="1"/>
  <c r="Y680" i="1"/>
  <c r="Z519" i="1"/>
  <c r="AB519" i="1" s="1"/>
  <c r="AA395" i="1"/>
  <c r="Y508" i="1"/>
  <c r="V806" i="1"/>
  <c r="W806" i="1" s="1"/>
  <c r="V1033" i="1"/>
  <c r="W1033" i="1" s="1"/>
  <c r="V905" i="1"/>
  <c r="W905" i="1" s="1"/>
  <c r="AA217" i="1"/>
  <c r="Z734" i="1"/>
  <c r="V165" i="1"/>
  <c r="W165" i="1" s="1"/>
  <c r="V1420" i="1"/>
  <c r="W1420" i="1" s="1"/>
  <c r="AA1098" i="1"/>
  <c r="V2115" i="1"/>
  <c r="W2115" i="1" s="1"/>
  <c r="AA370" i="1"/>
  <c r="Z2283" i="1"/>
  <c r="V2323" i="1"/>
  <c r="W2323" i="1" s="1"/>
  <c r="Y2175" i="1"/>
  <c r="V1954" i="1"/>
  <c r="W1954" i="1" s="1"/>
  <c r="Z806" i="1"/>
  <c r="Z1775" i="1"/>
  <c r="V2144" i="1"/>
  <c r="W2144" i="1" s="1"/>
  <c r="Y1907" i="1"/>
  <c r="V1399" i="1"/>
  <c r="W1399" i="1" s="1"/>
  <c r="AA2294" i="1"/>
  <c r="Z2503" i="1"/>
  <c r="V2356" i="1"/>
  <c r="W2356" i="1" s="1"/>
  <c r="V2162" i="1"/>
  <c r="W2162" i="1" s="1"/>
  <c r="Z1518" i="1"/>
  <c r="Z1221" i="1"/>
  <c r="Z34" i="1"/>
  <c r="V133" i="1"/>
  <c r="W133" i="1" s="1"/>
  <c r="V430" i="1"/>
  <c r="W430" i="1" s="1"/>
  <c r="AA524" i="1"/>
  <c r="Y210" i="1"/>
  <c r="Z217" i="1"/>
  <c r="V952" i="1"/>
  <c r="W952" i="1" s="1"/>
  <c r="Z165" i="1"/>
  <c r="AA538" i="1"/>
  <c r="Y1357" i="1"/>
  <c r="Z288" i="1"/>
  <c r="AA2115" i="1"/>
  <c r="AA2382" i="1"/>
  <c r="Y2234" i="1"/>
  <c r="Y2020" i="1"/>
  <c r="Y1834" i="1"/>
  <c r="Y1160" i="1"/>
  <c r="AA1872" i="1"/>
  <c r="Z1921" i="1"/>
  <c r="Z370" i="1"/>
  <c r="Z454" i="1"/>
  <c r="V1168" i="1"/>
  <c r="W1168" i="1" s="1"/>
  <c r="Z1422" i="1"/>
  <c r="AA2380" i="1"/>
  <c r="Y1786" i="1"/>
  <c r="Y2307" i="1"/>
  <c r="Z1154" i="1"/>
  <c r="V1805" i="1"/>
  <c r="W1805" i="1" s="1"/>
  <c r="V2487" i="1"/>
  <c r="W2487" i="1" s="1"/>
  <c r="AA2283" i="1"/>
  <c r="Y2415" i="1"/>
  <c r="AA2323" i="1"/>
  <c r="V2122" i="1"/>
  <c r="W2122" i="1" s="1"/>
  <c r="Z2175" i="1"/>
  <c r="Z2499" i="1"/>
  <c r="V1941" i="1"/>
  <c r="W1941" i="1" s="1"/>
  <c r="Z1954" i="1"/>
  <c r="AA1833" i="1"/>
  <c r="AA1689" i="1"/>
  <c r="Y1331" i="1"/>
  <c r="Z1169" i="1"/>
  <c r="Y1401" i="1"/>
  <c r="Y1134" i="1"/>
  <c r="V724" i="1"/>
  <c r="W724" i="1" s="1"/>
  <c r="V32" i="1"/>
  <c r="W32" i="1" s="1"/>
  <c r="Y1035" i="1"/>
  <c r="V667" i="1"/>
  <c r="W667" i="1" s="1"/>
  <c r="V921" i="1"/>
  <c r="W921" i="1" s="1"/>
  <c r="Y559" i="1"/>
  <c r="Z39" i="1"/>
  <c r="AA52" i="1"/>
  <c r="AA246" i="1"/>
  <c r="AA344" i="1"/>
  <c r="Y120" i="1"/>
  <c r="Y407" i="1"/>
  <c r="AA680" i="1"/>
  <c r="V150" i="1"/>
  <c r="W150" i="1" s="1"/>
  <c r="Z42" i="1"/>
  <c r="Z1269" i="1"/>
  <c r="V452" i="1"/>
  <c r="W452" i="1" s="1"/>
  <c r="V1895" i="1"/>
  <c r="W1895" i="1" s="1"/>
  <c r="Y1763" i="1"/>
  <c r="Z2447" i="1"/>
  <c r="AA2275" i="1"/>
  <c r="Y2369" i="1"/>
  <c r="AA883" i="1"/>
  <c r="Z1849" i="1"/>
  <c r="AA1775" i="1"/>
  <c r="V2148" i="1"/>
  <c r="W2148" i="1" s="1"/>
  <c r="V1630" i="1"/>
  <c r="W1630" i="1" s="1"/>
  <c r="Z2144" i="1"/>
  <c r="Y1399" i="1"/>
  <c r="Z2061" i="1"/>
  <c r="Y2432" i="1"/>
  <c r="Y2401" i="1"/>
  <c r="AA1658" i="1"/>
  <c r="V1831" i="1"/>
  <c r="W1831" i="1" s="1"/>
  <c r="Z2411" i="1"/>
  <c r="Z2356" i="1"/>
  <c r="Y2489" i="1"/>
  <c r="Z2228" i="1"/>
  <c r="Z2324" i="1"/>
  <c r="Z1990" i="1"/>
  <c r="AA2286" i="1"/>
  <c r="Z1934" i="1"/>
  <c r="V1430" i="1"/>
  <c r="W1430" i="1" s="1"/>
  <c r="AA1057" i="1"/>
  <c r="AA823" i="1"/>
  <c r="Z1368" i="1"/>
  <c r="AA316" i="1"/>
  <c r="V217" i="1"/>
  <c r="W217" i="1" s="1"/>
  <c r="AA952" i="1"/>
  <c r="AA423" i="1"/>
  <c r="AA1264" i="1"/>
  <c r="AA1166" i="1"/>
  <c r="Y165" i="1"/>
  <c r="Z1067" i="1"/>
  <c r="Z1420" i="1"/>
  <c r="V538" i="1"/>
  <c r="W538" i="1" s="1"/>
  <c r="V1357" i="1"/>
  <c r="W1357" i="1" s="1"/>
  <c r="Y850" i="1"/>
  <c r="Z1537" i="1"/>
  <c r="Y2115" i="1"/>
  <c r="Z2382" i="1"/>
  <c r="AA2020" i="1"/>
  <c r="V2281" i="1"/>
  <c r="W2281" i="1" s="1"/>
  <c r="V1834" i="1"/>
  <c r="W1834" i="1" s="1"/>
  <c r="Z1160" i="1"/>
  <c r="V1872" i="1"/>
  <c r="W1872" i="1" s="1"/>
  <c r="Y1921" i="1"/>
  <c r="Y1168" i="1"/>
  <c r="V1422" i="1"/>
  <c r="W1422" i="1" s="1"/>
  <c r="V2380" i="1"/>
  <c r="W2380" i="1" s="1"/>
  <c r="AA2178" i="1"/>
  <c r="Y1509" i="1"/>
  <c r="Z1570" i="1"/>
  <c r="AA1799" i="1"/>
  <c r="Y1494" i="1"/>
  <c r="V584" i="1"/>
  <c r="W584" i="1" s="1"/>
  <c r="Y1263" i="1"/>
  <c r="Z2307" i="1"/>
  <c r="AA1154" i="1"/>
  <c r="Y1805" i="1"/>
  <c r="Y2040" i="1"/>
  <c r="Z2487" i="1"/>
  <c r="V2283" i="1"/>
  <c r="W2283" i="1" s="1"/>
  <c r="V2415" i="1"/>
  <c r="W2415" i="1" s="1"/>
  <c r="Y2323" i="1"/>
  <c r="AA2175" i="1"/>
  <c r="Y1941" i="1"/>
  <c r="Z1458" i="1"/>
  <c r="V1689" i="1"/>
  <c r="W1689" i="1" s="1"/>
  <c r="AA1023" i="1"/>
  <c r="AA1331" i="1"/>
  <c r="AA1134" i="1"/>
  <c r="Y667" i="1"/>
  <c r="Y921" i="1"/>
  <c r="Y607" i="1"/>
  <c r="V534" i="1"/>
  <c r="W534" i="1" s="1"/>
  <c r="AA39" i="1"/>
  <c r="Y52" i="1"/>
  <c r="Y344" i="1"/>
  <c r="Z120" i="1"/>
  <c r="V407" i="1"/>
  <c r="W407" i="1" s="1"/>
  <c r="Z680" i="1"/>
  <c r="V386" i="1"/>
  <c r="W386" i="1" s="1"/>
  <c r="Z60" i="1"/>
  <c r="Y977" i="1"/>
  <c r="Y1101" i="1"/>
  <c r="V238" i="1"/>
  <c r="W238" i="1" s="1"/>
  <c r="AA923" i="1"/>
  <c r="V42" i="1"/>
  <c r="W42" i="1" s="1"/>
  <c r="AA1142" i="1"/>
  <c r="Y1269" i="1"/>
  <c r="AA68" i="1"/>
  <c r="AA756" i="1"/>
  <c r="V511" i="1"/>
  <c r="W511" i="1" s="1"/>
  <c r="V998" i="1"/>
  <c r="W998" i="1" s="1"/>
  <c r="Z339" i="1"/>
  <c r="AA1781" i="1"/>
  <c r="AA1696" i="1"/>
  <c r="Y2275" i="1"/>
  <c r="Z2369" i="1"/>
  <c r="Z1403" i="1"/>
  <c r="AA1849" i="1"/>
  <c r="V520" i="1"/>
  <c r="W520" i="1" s="1"/>
  <c r="AA853" i="1"/>
  <c r="AA1958" i="1"/>
  <c r="Y1775" i="1"/>
  <c r="Y2148" i="1"/>
  <c r="Z1630" i="1"/>
  <c r="AA1581" i="1"/>
  <c r="Z2224" i="1"/>
  <c r="Y2144" i="1"/>
  <c r="Y2251" i="1"/>
  <c r="AA556" i="1"/>
  <c r="Y1206" i="1"/>
  <c r="V2165" i="1"/>
  <c r="W2165" i="1" s="1"/>
  <c r="Z1399" i="1"/>
  <c r="Z2432" i="1"/>
  <c r="Y2476" i="1"/>
  <c r="Y1658" i="1"/>
  <c r="Z1831" i="1"/>
  <c r="Z1889" i="1"/>
  <c r="Z2393" i="1"/>
  <c r="Y2411" i="1"/>
  <c r="AB2411" i="1" s="1"/>
  <c r="AA2356" i="1"/>
  <c r="AA2489" i="1"/>
  <c r="Y16" i="1"/>
  <c r="AB16" i="1" s="1"/>
  <c r="AA1760" i="1"/>
  <c r="V1098" i="1"/>
  <c r="W1098" i="1" s="1"/>
  <c r="AA185" i="1"/>
  <c r="AA850" i="1"/>
  <c r="Y1537" i="1"/>
  <c r="V2382" i="1"/>
  <c r="W2382" i="1" s="1"/>
  <c r="Y2281" i="1"/>
  <c r="AA1422" i="1"/>
  <c r="Z2178" i="1"/>
  <c r="V1494" i="1"/>
  <c r="W1494" i="1" s="1"/>
  <c r="V445" i="1"/>
  <c r="W445" i="1" s="1"/>
  <c r="Z584" i="1"/>
  <c r="AA2307" i="1"/>
  <c r="Y2487" i="1"/>
  <c r="Y2283" i="1"/>
  <c r="AA2415" i="1"/>
  <c r="Z2323" i="1"/>
  <c r="AA667" i="1"/>
  <c r="Z921" i="1"/>
  <c r="Z607" i="1"/>
  <c r="Y42" i="1"/>
  <c r="V1142" i="1"/>
  <c r="W1142" i="1" s="1"/>
  <c r="Z68" i="1"/>
  <c r="AA998" i="1"/>
  <c r="V339" i="1"/>
  <c r="W339" i="1" s="1"/>
  <c r="Z2275" i="1"/>
  <c r="V2369" i="1"/>
  <c r="W2369" i="1" s="1"/>
  <c r="Y883" i="1"/>
  <c r="Y1849" i="1"/>
  <c r="AA2148" i="1"/>
  <c r="AA1630" i="1"/>
  <c r="Y1914" i="1"/>
  <c r="Z970" i="1"/>
  <c r="Y501" i="1"/>
  <c r="V564" i="1"/>
  <c r="W564" i="1" s="1"/>
  <c r="Y131" i="1"/>
  <c r="AB131" i="1" s="1"/>
  <c r="AC131" i="1" s="1"/>
  <c r="Y44" i="1"/>
  <c r="Z118" i="1"/>
  <c r="Z320" i="1"/>
  <c r="Y1420" i="1"/>
  <c r="Y1760" i="1"/>
  <c r="Y1098" i="1"/>
  <c r="Z185" i="1"/>
  <c r="V850" i="1"/>
  <c r="W850" i="1" s="1"/>
  <c r="Z2281" i="1"/>
  <c r="Y445" i="1"/>
  <c r="AA584" i="1"/>
  <c r="AA2487" i="1"/>
  <c r="V2177" i="1"/>
  <c r="W2177" i="1" s="1"/>
  <c r="V1023" i="1"/>
  <c r="W1023" i="1" s="1"/>
  <c r="AA1251" i="1"/>
  <c r="AA921" i="1"/>
  <c r="AA607" i="1"/>
  <c r="AA12" i="1"/>
  <c r="Y234" i="1"/>
  <c r="AA7" i="1"/>
  <c r="AA150" i="1"/>
  <c r="V93" i="1"/>
  <c r="W93" i="1" s="1"/>
  <c r="AA42" i="1"/>
  <c r="Z1142" i="1"/>
  <c r="V1269" i="1"/>
  <c r="W1269" i="1" s="1"/>
  <c r="Y68" i="1"/>
  <c r="Z998" i="1"/>
  <c r="Z1495" i="1"/>
  <c r="Z974" i="1"/>
  <c r="Y342" i="1"/>
  <c r="Y981" i="1"/>
  <c r="Z848" i="1"/>
  <c r="Z709" i="1"/>
  <c r="V858" i="1"/>
  <c r="W858" i="1" s="1"/>
  <c r="Z1561" i="1"/>
  <c r="Y1976" i="1"/>
  <c r="AA2281" i="1"/>
  <c r="Y2380" i="1"/>
  <c r="Y584" i="1"/>
  <c r="AA1705" i="1"/>
  <c r="Y7" i="1"/>
  <c r="Z797" i="1"/>
  <c r="AA60" i="1"/>
  <c r="Y93" i="1"/>
  <c r="V1105" i="1"/>
  <c r="W1105" i="1" s="1"/>
  <c r="AA1495" i="1"/>
  <c r="Z1696" i="1"/>
  <c r="V883" i="1"/>
  <c r="W883" i="1" s="1"/>
  <c r="AA1417" i="1"/>
  <c r="V1958" i="1"/>
  <c r="W1958" i="1" s="1"/>
  <c r="V1441" i="1"/>
  <c r="W1441" i="1" s="1"/>
  <c r="Z1726" i="1"/>
  <c r="AA900" i="1"/>
  <c r="Z1549" i="1"/>
  <c r="Y2184" i="1"/>
  <c r="AA1871" i="1"/>
  <c r="Z2494" i="1"/>
  <c r="V2034" i="1"/>
  <c r="W2034" i="1" s="1"/>
  <c r="Z1914" i="1"/>
  <c r="Z2359" i="1"/>
  <c r="Z1938" i="1"/>
  <c r="AA1430" i="1"/>
  <c r="AA2162" i="1"/>
  <c r="V1312" i="1"/>
  <c r="W1312" i="1" s="1"/>
  <c r="AA1385" i="1"/>
  <c r="AA1063" i="1"/>
  <c r="Z1135" i="1"/>
  <c r="AA648" i="1"/>
  <c r="AA267" i="1"/>
  <c r="Z53" i="1"/>
  <c r="Z535" i="1"/>
  <c r="Z1257" i="1"/>
  <c r="Z342" i="1"/>
  <c r="Y296" i="1"/>
  <c r="AA463" i="1"/>
  <c r="Y118" i="1"/>
  <c r="AA1000" i="1"/>
  <c r="Y282" i="1"/>
  <c r="V848" i="1"/>
  <c r="W848" i="1" s="1"/>
  <c r="V709" i="1"/>
  <c r="W709" i="1" s="1"/>
  <c r="AA750" i="1"/>
  <c r="Z858" i="1"/>
  <c r="AA174" i="1"/>
  <c r="Y185" i="1"/>
  <c r="Z850" i="1"/>
  <c r="AA1561" i="1"/>
  <c r="V1797" i="1"/>
  <c r="W1797" i="1" s="1"/>
  <c r="V266" i="1"/>
  <c r="W266" i="1" s="1"/>
  <c r="AA1118" i="1"/>
  <c r="V1178" i="1"/>
  <c r="W1178" i="1" s="1"/>
  <c r="V1726" i="1"/>
  <c r="W1726" i="1" s="1"/>
  <c r="Z900" i="1"/>
  <c r="Z2184" i="1"/>
  <c r="Y1871" i="1"/>
  <c r="V2294" i="1"/>
  <c r="W2294" i="1" s="1"/>
  <c r="Y2494" i="1"/>
  <c r="Z2421" i="1"/>
  <c r="AA2034" i="1"/>
  <c r="V1938" i="1"/>
  <c r="W1938" i="1" s="1"/>
  <c r="Y1312" i="1"/>
  <c r="V1385" i="1"/>
  <c r="W1385" i="1" s="1"/>
  <c r="Z1063" i="1"/>
  <c r="V30" i="1"/>
  <c r="W30" i="1" s="1"/>
  <c r="V283" i="1"/>
  <c r="W283" i="1" s="1"/>
  <c r="V817" i="1"/>
  <c r="W817" i="1" s="1"/>
  <c r="Z41" i="1"/>
  <c r="V1211" i="1"/>
  <c r="W1211" i="1" s="1"/>
  <c r="V72" i="1"/>
  <c r="W72" i="1" s="1"/>
  <c r="Y136" i="1"/>
  <c r="AA127" i="1"/>
  <c r="AA296" i="1"/>
  <c r="Z1359" i="1"/>
  <c r="AA282" i="1"/>
  <c r="V1268" i="1"/>
  <c r="W1268" i="1" s="1"/>
  <c r="Z174" i="1"/>
  <c r="V712" i="1"/>
  <c r="W712" i="1" s="1"/>
  <c r="Z1760" i="1"/>
  <c r="AA288" i="1"/>
  <c r="V1561" i="1"/>
  <c r="W1561" i="1" s="1"/>
  <c r="Z2084" i="1"/>
  <c r="Z1797" i="1"/>
  <c r="Z1976" i="1"/>
  <c r="V1825" i="1"/>
  <c r="W1825" i="1" s="1"/>
  <c r="Z1792" i="1"/>
  <c r="AA266" i="1"/>
  <c r="Z1118" i="1"/>
  <c r="Y782" i="1"/>
  <c r="Y1178" i="1"/>
  <c r="AB1178" i="1" s="1"/>
  <c r="Z1874" i="1"/>
  <c r="AA2467" i="1"/>
  <c r="AA2257" i="1"/>
  <c r="V1175" i="1"/>
  <c r="W1175" i="1" s="1"/>
  <c r="Z1805" i="1"/>
  <c r="V1733" i="1"/>
  <c r="W1733" i="1" s="1"/>
  <c r="Z2444" i="1"/>
  <c r="V2332" i="1"/>
  <c r="W2332" i="1" s="1"/>
  <c r="Z1343" i="1"/>
  <c r="V1753" i="1"/>
  <c r="W1753" i="1" s="1"/>
  <c r="V2328" i="1"/>
  <c r="W2328" i="1" s="1"/>
  <c r="Z2504" i="1"/>
  <c r="AA1672" i="1"/>
  <c r="V2111" i="1"/>
  <c r="W2111" i="1" s="1"/>
  <c r="Z1705" i="1"/>
  <c r="Y2017" i="1"/>
  <c r="V1458" i="1"/>
  <c r="W1458" i="1" s="1"/>
  <c r="Y1445" i="1"/>
  <c r="AA2069" i="1"/>
  <c r="Y1536" i="1"/>
  <c r="AA1095" i="1"/>
  <c r="V1538" i="1"/>
  <c r="W1538" i="1" s="1"/>
  <c r="Y1390" i="1"/>
  <c r="V753" i="1"/>
  <c r="W753" i="1" s="1"/>
  <c r="V1251" i="1"/>
  <c r="W1251" i="1" s="1"/>
  <c r="Z142" i="1"/>
  <c r="Z317" i="1"/>
  <c r="Z12" i="1"/>
  <c r="AA360" i="1"/>
  <c r="AA79" i="1"/>
  <c r="Z453" i="1"/>
  <c r="Z455" i="1"/>
  <c r="V234" i="1"/>
  <c r="W234" i="1" s="1"/>
  <c r="AA451" i="1"/>
  <c r="AA519" i="1"/>
  <c r="Z395" i="1"/>
  <c r="Z93" i="1"/>
  <c r="Y1189" i="1"/>
  <c r="Y225" i="1"/>
  <c r="V508" i="1"/>
  <c r="W508" i="1" s="1"/>
  <c r="Y743" i="1"/>
  <c r="AA1105" i="1"/>
  <c r="Z713" i="1"/>
  <c r="Y260" i="1"/>
  <c r="Z1304" i="1"/>
  <c r="Y1881" i="1"/>
  <c r="Y1784" i="1"/>
  <c r="V1696" i="1"/>
  <c r="W1696" i="1" s="1"/>
  <c r="Y2098" i="1"/>
  <c r="Z1600" i="1"/>
  <c r="V514" i="1"/>
  <c r="W514" i="1" s="1"/>
  <c r="AA1460" i="1"/>
  <c r="V2364" i="1"/>
  <c r="W2364" i="1" s="1"/>
  <c r="V167" i="1"/>
  <c r="W167" i="1" s="1"/>
  <c r="Z1974" i="1"/>
  <c r="V1731" i="1"/>
  <c r="W1731" i="1" s="1"/>
  <c r="AA2224" i="1"/>
  <c r="Y1490" i="1"/>
  <c r="Y1336" i="1"/>
  <c r="Y1726" i="1"/>
  <c r="V1907" i="1"/>
  <c r="W1907" i="1" s="1"/>
  <c r="V900" i="1"/>
  <c r="W900" i="1" s="1"/>
  <c r="AA1549" i="1"/>
  <c r="V2184" i="1"/>
  <c r="W2184" i="1" s="1"/>
  <c r="AA2274" i="1"/>
  <c r="AA2357" i="1"/>
  <c r="V1545" i="1"/>
  <c r="W1545" i="1" s="1"/>
  <c r="AA2393" i="1"/>
  <c r="AA2494" i="1"/>
  <c r="AA2413" i="1"/>
  <c r="Y2421" i="1"/>
  <c r="AA2171" i="1"/>
  <c r="Z2034" i="1"/>
  <c r="V1655" i="1"/>
  <c r="W1655" i="1" s="1"/>
  <c r="AA2053" i="1"/>
  <c r="Y2359" i="1"/>
  <c r="AB2359" i="1" s="1"/>
  <c r="V1542" i="1"/>
  <c r="W1542" i="1" s="1"/>
  <c r="AA1159" i="1"/>
  <c r="AA1312" i="1"/>
  <c r="Y437" i="1"/>
  <c r="V591" i="1"/>
  <c r="W591" i="1" s="1"/>
  <c r="Z72" i="1"/>
  <c r="V127" i="1"/>
  <c r="W127" i="1" s="1"/>
  <c r="V463" i="1"/>
  <c r="W463" i="1" s="1"/>
  <c r="Z784" i="1"/>
  <c r="V525" i="1"/>
  <c r="W525" i="1" s="1"/>
  <c r="Y108" i="1"/>
  <c r="Y1359" i="1"/>
  <c r="Z282" i="1"/>
  <c r="Y709" i="1"/>
  <c r="V750" i="1"/>
  <c r="W750" i="1" s="1"/>
  <c r="V288" i="1"/>
  <c r="W288" i="1" s="1"/>
  <c r="Z893" i="1"/>
  <c r="AA2084" i="1"/>
  <c r="Y1797" i="1"/>
  <c r="AA1976" i="1"/>
  <c r="Y1755" i="1"/>
  <c r="V772" i="1"/>
  <c r="W772" i="1" s="1"/>
  <c r="Y266" i="1"/>
  <c r="Y1118" i="1"/>
  <c r="Z1416" i="1"/>
  <c r="Z2305" i="1"/>
  <c r="Z2186" i="1"/>
  <c r="AA1952" i="1"/>
  <c r="Y2467" i="1"/>
  <c r="Y2257" i="1"/>
  <c r="Y473" i="1"/>
  <c r="Y1175" i="1"/>
  <c r="Z1048" i="1"/>
  <c r="AA1805" i="1"/>
  <c r="Y2444" i="1"/>
  <c r="Z2332" i="1"/>
  <c r="V1343" i="1"/>
  <c r="W1343" i="1" s="1"/>
  <c r="AA1753" i="1"/>
  <c r="AA2328" i="1"/>
  <c r="V2300" i="1"/>
  <c r="W2300" i="1" s="1"/>
  <c r="Z1672" i="1"/>
  <c r="V1705" i="1"/>
  <c r="W1705" i="1" s="1"/>
  <c r="AA1601" i="1"/>
  <c r="Z1562" i="1"/>
  <c r="V2069" i="1"/>
  <c r="W2069" i="1" s="1"/>
  <c r="V1536" i="1"/>
  <c r="W1536" i="1" s="1"/>
  <c r="Y1095" i="1"/>
  <c r="Z1401" i="1"/>
  <c r="Z1390" i="1"/>
  <c r="Z1251" i="1"/>
  <c r="V810" i="1"/>
  <c r="W810" i="1" s="1"/>
  <c r="Z559" i="1"/>
  <c r="Y317" i="1"/>
  <c r="V453" i="1"/>
  <c r="W453" i="1" s="1"/>
  <c r="AA455" i="1"/>
  <c r="V7" i="1"/>
  <c r="W7" i="1" s="1"/>
  <c r="Z451" i="1"/>
  <c r="V646" i="1"/>
  <c r="W646" i="1" s="1"/>
  <c r="Z1189" i="1"/>
  <c r="V1237" i="1"/>
  <c r="W1237" i="1" s="1"/>
  <c r="V225" i="1"/>
  <c r="W225" i="1" s="1"/>
  <c r="Z394" i="1"/>
  <c r="Z1145" i="1"/>
  <c r="Z508" i="1"/>
  <c r="Z1235" i="1"/>
  <c r="Z1719" i="1"/>
  <c r="V713" i="1"/>
  <c r="W713" i="1" s="1"/>
  <c r="Z1501" i="1"/>
  <c r="AA402" i="1"/>
  <c r="Y1369" i="1"/>
  <c r="Y597" i="1"/>
  <c r="AA1304" i="1"/>
  <c r="V1881" i="1"/>
  <c r="W1881" i="1" s="1"/>
  <c r="Y1495" i="1"/>
  <c r="V2447" i="1"/>
  <c r="W2447" i="1" s="1"/>
  <c r="Z2098" i="1"/>
  <c r="Y1600" i="1"/>
  <c r="Z514" i="1"/>
  <c r="Y806" i="1"/>
  <c r="AA1295" i="1"/>
  <c r="Y1460" i="1"/>
  <c r="Y2364" i="1"/>
  <c r="AB2364" i="1" s="1"/>
  <c r="Y167" i="1"/>
  <c r="V895" i="1"/>
  <c r="W895" i="1" s="1"/>
  <c r="Z1481" i="1"/>
  <c r="Y1974" i="1"/>
  <c r="Z1441" i="1"/>
  <c r="AA1731" i="1"/>
  <c r="AA1393" i="1"/>
  <c r="V1336" i="1"/>
  <c r="W1336" i="1" s="1"/>
  <c r="Z783" i="1"/>
  <c r="Z390" i="1"/>
  <c r="Y525" i="1"/>
  <c r="AB525" i="1" s="1"/>
  <c r="Y1199" i="1"/>
  <c r="AB1199" i="1" s="1"/>
  <c r="V1359" i="1"/>
  <c r="W1359" i="1" s="1"/>
  <c r="Y750" i="1"/>
  <c r="V174" i="1"/>
  <c r="W174" i="1" s="1"/>
  <c r="Y893" i="1"/>
  <c r="Y2084" i="1"/>
  <c r="V1976" i="1"/>
  <c r="W1976" i="1" s="1"/>
  <c r="Z1825" i="1"/>
  <c r="AA1834" i="1"/>
  <c r="AA1178" i="1"/>
  <c r="V2257" i="1"/>
  <c r="W2257" i="1" s="1"/>
  <c r="Z445" i="1"/>
  <c r="Z1175" i="1"/>
  <c r="AA2444" i="1"/>
  <c r="Y1343" i="1"/>
  <c r="Y1753" i="1"/>
  <c r="V2504" i="1"/>
  <c r="W2504" i="1" s="1"/>
  <c r="V1445" i="1"/>
  <c r="W1445" i="1" s="1"/>
  <c r="V1095" i="1"/>
  <c r="W1095" i="1" s="1"/>
  <c r="V519" i="1"/>
  <c r="W519" i="1" s="1"/>
  <c r="Y395" i="1"/>
  <c r="V394" i="1"/>
  <c r="W394" i="1" s="1"/>
  <c r="AA1369" i="1"/>
  <c r="AA260" i="1"/>
  <c r="AA597" i="1"/>
  <c r="Y1304" i="1"/>
  <c r="V1763" i="1"/>
  <c r="W1763" i="1" s="1"/>
  <c r="V1495" i="1"/>
  <c r="W1495" i="1" s="1"/>
  <c r="AA2364" i="1"/>
  <c r="AA895" i="1"/>
  <c r="V1775" i="1"/>
  <c r="W1775" i="1" s="1"/>
  <c r="Z1871" i="1"/>
  <c r="V41" i="1"/>
  <c r="W41" i="1" s="1"/>
  <c r="AA2324" i="1"/>
  <c r="V1914" i="1"/>
  <c r="W1914" i="1" s="1"/>
  <c r="Y1934" i="1"/>
  <c r="AB1934" i="1" s="1"/>
  <c r="AA1818" i="1"/>
  <c r="Y1063" i="1"/>
  <c r="V1221" i="1"/>
  <c r="W1221" i="1" s="1"/>
  <c r="AA526" i="1"/>
  <c r="Y34" i="1"/>
  <c r="Y30" i="1"/>
  <c r="Z172" i="1"/>
  <c r="AA535" i="1"/>
  <c r="AA1040" i="1"/>
  <c r="Y311" i="1"/>
  <c r="V1714" i="1"/>
  <c r="W1714" i="1" s="1"/>
  <c r="Z1680" i="1"/>
  <c r="Y434" i="1"/>
  <c r="Y1215" i="1"/>
  <c r="Z1660" i="1"/>
  <c r="AA1716" i="1"/>
  <c r="V2370" i="1"/>
  <c r="W2370" i="1" s="1"/>
  <c r="Z1911" i="1"/>
  <c r="V2437" i="1"/>
  <c r="W2437" i="1" s="1"/>
  <c r="AA1815" i="1"/>
  <c r="Z1144" i="1"/>
  <c r="Y21" i="1"/>
  <c r="AA398" i="1"/>
  <c r="AA681" i="1"/>
  <c r="V1005" i="1"/>
  <c r="W1005" i="1" s="1"/>
  <c r="AA999" i="1"/>
  <c r="AA1305" i="1"/>
  <c r="V488" i="1"/>
  <c r="W488" i="1" s="1"/>
  <c r="Y778" i="1"/>
  <c r="Z1543" i="1"/>
  <c r="Z1754" i="1"/>
  <c r="Y735" i="1"/>
  <c r="V2430" i="1"/>
  <c r="W2430" i="1" s="1"/>
  <c r="AA2440" i="1"/>
  <c r="Y1884" i="1"/>
  <c r="AA1504" i="1"/>
  <c r="AA1374" i="1"/>
  <c r="Z1034" i="1"/>
  <c r="Z903" i="1"/>
  <c r="Y775" i="1"/>
  <c r="Z1902" i="1"/>
  <c r="Y872" i="1"/>
  <c r="Z216" i="1"/>
  <c r="Y41" i="1"/>
  <c r="Y1040" i="1"/>
  <c r="V1079" i="1"/>
  <c r="W1079" i="1" s="1"/>
  <c r="V311" i="1"/>
  <c r="W311" i="1" s="1"/>
  <c r="Z1868" i="1"/>
  <c r="Z1548" i="1"/>
  <c r="V2357" i="1"/>
  <c r="W2357" i="1" s="1"/>
  <c r="Y2294" i="1"/>
  <c r="Y1938" i="1"/>
  <c r="AB1938" i="1" s="1"/>
  <c r="Z1057" i="1"/>
  <c r="Z872" i="1"/>
  <c r="AB872" i="1" s="1"/>
  <c r="AA216" i="1"/>
  <c r="V117" i="1"/>
  <c r="W117" i="1" s="1"/>
  <c r="Y817" i="1"/>
  <c r="Y153" i="1"/>
  <c r="AA1232" i="1"/>
  <c r="Z1079" i="1"/>
  <c r="Y1714" i="1"/>
  <c r="AA1446" i="1"/>
  <c r="V447" i="1"/>
  <c r="W447" i="1" s="1"/>
  <c r="Z598" i="1"/>
  <c r="V1181" i="1"/>
  <c r="W1181" i="1" s="1"/>
  <c r="Y1325" i="1"/>
  <c r="Y1680" i="1"/>
  <c r="Y1721" i="1"/>
  <c r="Y1789" i="1"/>
  <c r="V1215" i="1"/>
  <c r="W1215" i="1" s="1"/>
  <c r="Y1660" i="1"/>
  <c r="Z1783" i="1"/>
  <c r="AA2370" i="1"/>
  <c r="Y1911" i="1"/>
  <c r="V1864" i="1"/>
  <c r="W1864" i="1" s="1"/>
  <c r="Z1732" i="1"/>
  <c r="AA1955" i="1"/>
  <c r="Y2437" i="1"/>
  <c r="Y1869" i="1"/>
  <c r="AA1905" i="1"/>
  <c r="AA2270" i="1"/>
  <c r="Y1675" i="1"/>
  <c r="V1426" i="1"/>
  <c r="W1426" i="1" s="1"/>
  <c r="Z1815" i="1"/>
  <c r="Y1144" i="1"/>
  <c r="AA780" i="1"/>
  <c r="Z248" i="1"/>
  <c r="V198" i="1"/>
  <c r="W198" i="1" s="1"/>
  <c r="V209" i="1"/>
  <c r="W209" i="1" s="1"/>
  <c r="Z398" i="1"/>
  <c r="Z681" i="1"/>
  <c r="V405" i="1"/>
  <c r="W405" i="1" s="1"/>
  <c r="AA1005" i="1"/>
  <c r="Y878" i="1"/>
  <c r="Y1127" i="1"/>
  <c r="Y286" i="1"/>
  <c r="Z999" i="1"/>
  <c r="AA252" i="1"/>
  <c r="Y488" i="1"/>
  <c r="V392" i="1"/>
  <c r="W392" i="1" s="1"/>
  <c r="AA480" i="1"/>
  <c r="Z1344" i="1"/>
  <c r="AA1335" i="1"/>
  <c r="Z2406" i="1"/>
  <c r="Y1876" i="1"/>
  <c r="V2389" i="1"/>
  <c r="W2389" i="1" s="1"/>
  <c r="V778" i="1"/>
  <c r="W778" i="1" s="1"/>
  <c r="AA1180" i="1"/>
  <c r="AA2024" i="1"/>
  <c r="Z404" i="1"/>
  <c r="V777" i="1"/>
  <c r="W777" i="1" s="1"/>
  <c r="AA1543" i="1"/>
  <c r="V1794" i="1"/>
  <c r="W1794" i="1" s="1"/>
  <c r="V1707" i="1"/>
  <c r="W1707" i="1" s="1"/>
  <c r="Y2025" i="1"/>
  <c r="AA1646" i="1"/>
  <c r="V1270" i="1"/>
  <c r="W1270" i="1" s="1"/>
  <c r="Y1754" i="1"/>
  <c r="AA2021" i="1"/>
  <c r="AA2462" i="1"/>
  <c r="V735" i="1"/>
  <c r="W735" i="1" s="1"/>
  <c r="Z1615" i="1"/>
  <c r="AA2259" i="1"/>
  <c r="Y1947" i="1"/>
  <c r="AA2220" i="1"/>
  <c r="V1550" i="1"/>
  <c r="W1550" i="1" s="1"/>
  <c r="V1999" i="1"/>
  <c r="W1999" i="1" s="1"/>
  <c r="Y1511" i="1"/>
  <c r="V1034" i="1"/>
  <c r="W1034" i="1" s="1"/>
  <c r="Z647" i="1"/>
  <c r="V507" i="1"/>
  <c r="W507" i="1" s="1"/>
  <c r="Z1655" i="1"/>
  <c r="Z2114" i="1"/>
  <c r="Z2162" i="1"/>
  <c r="V933" i="1"/>
  <c r="W933" i="1" s="1"/>
  <c r="Z885" i="1"/>
  <c r="V153" i="1"/>
  <c r="W153" i="1" s="1"/>
  <c r="Y1232" i="1"/>
  <c r="AA1079" i="1"/>
  <c r="AA1039" i="1"/>
  <c r="Z1714" i="1"/>
  <c r="Y802" i="1"/>
  <c r="V78" i="1"/>
  <c r="W78" i="1" s="1"/>
  <c r="V1225" i="1"/>
  <c r="W1225" i="1" s="1"/>
  <c r="Y447" i="1"/>
  <c r="Z1181" i="1"/>
  <c r="Z1997" i="1"/>
  <c r="Z1721" i="1"/>
  <c r="AA1789" i="1"/>
  <c r="V434" i="1"/>
  <c r="W434" i="1" s="1"/>
  <c r="Z1215" i="1"/>
  <c r="AA2113" i="1"/>
  <c r="V1911" i="1"/>
  <c r="W1911" i="1" s="1"/>
  <c r="AA1732" i="1"/>
  <c r="Y2481" i="1"/>
  <c r="V1955" i="1"/>
  <c r="W1955" i="1" s="1"/>
  <c r="AA2490" i="1"/>
  <c r="AA2437" i="1"/>
  <c r="V1643" i="1"/>
  <c r="W1643" i="1" s="1"/>
  <c r="Y1905" i="1"/>
  <c r="Z1554" i="1"/>
  <c r="AA1896" i="1"/>
  <c r="Z1426" i="1"/>
  <c r="V1144" i="1"/>
  <c r="W1144" i="1" s="1"/>
  <c r="Z1060" i="1"/>
  <c r="AA816" i="1"/>
  <c r="V21" i="1"/>
  <c r="W21" i="1" s="1"/>
  <c r="AA523" i="1"/>
  <c r="Y130" i="1"/>
  <c r="AA198" i="1"/>
  <c r="Y209" i="1"/>
  <c r="Y398" i="1"/>
  <c r="V233" i="1"/>
  <c r="W233" i="1" s="1"/>
  <c r="Y681" i="1"/>
  <c r="AA405" i="1"/>
  <c r="V356" i="1"/>
  <c r="W356" i="1" s="1"/>
  <c r="Z1005" i="1"/>
  <c r="AA481" i="1"/>
  <c r="V878" i="1"/>
  <c r="W878" i="1" s="1"/>
  <c r="V967" i="1"/>
  <c r="W967" i="1" s="1"/>
  <c r="AA1480" i="1"/>
  <c r="Z1127" i="1"/>
  <c r="V286" i="1"/>
  <c r="W286" i="1" s="1"/>
  <c r="Z252" i="1"/>
  <c r="AA518" i="1"/>
  <c r="Z1305" i="1"/>
  <c r="AA674" i="1"/>
  <c r="V337" i="1"/>
  <c r="W337" i="1" s="1"/>
  <c r="AA811" i="1"/>
  <c r="AA488" i="1"/>
  <c r="Z392" i="1"/>
  <c r="V480" i="1"/>
  <c r="W480" i="1" s="1"/>
  <c r="AA1344" i="1"/>
  <c r="Z2218" i="1"/>
  <c r="AA2406" i="1"/>
  <c r="AA1876" i="1"/>
  <c r="AA2241" i="1"/>
  <c r="Z1598" i="1"/>
  <c r="AA2389" i="1"/>
  <c r="V1599" i="1"/>
  <c r="W1599" i="1" s="1"/>
  <c r="Z778" i="1"/>
  <c r="Y1180" i="1"/>
  <c r="V2024" i="1"/>
  <c r="W2024" i="1" s="1"/>
  <c r="AA777" i="1"/>
  <c r="AA1560" i="1"/>
  <c r="Z1707" i="1"/>
  <c r="Y2488" i="1"/>
  <c r="Z1646" i="1"/>
  <c r="Z1270" i="1"/>
  <c r="V1803" i="1"/>
  <c r="W1803" i="1" s="1"/>
  <c r="V2462" i="1"/>
  <c r="W2462" i="1" s="1"/>
  <c r="Y2345" i="1"/>
  <c r="Y1104" i="1"/>
  <c r="Z735" i="1"/>
  <c r="AA1615" i="1"/>
  <c r="Z2259" i="1"/>
  <c r="AA2189" i="1"/>
  <c r="Y2322" i="1"/>
  <c r="Y2413" i="1"/>
  <c r="AA2228" i="1"/>
  <c r="Y1385" i="1"/>
  <c r="Y933" i="1"/>
  <c r="Z524" i="1"/>
  <c r="Z1232" i="1"/>
  <c r="Z458" i="1"/>
  <c r="Y626" i="1"/>
  <c r="Z78" i="1"/>
  <c r="Z1225" i="1"/>
  <c r="Z340" i="1"/>
  <c r="Z632" i="1"/>
  <c r="Z1446" i="1"/>
  <c r="AA1181" i="1"/>
  <c r="Y1997" i="1"/>
  <c r="Z1789" i="1"/>
  <c r="Y1392" i="1"/>
  <c r="AA1639" i="1"/>
  <c r="AA275" i="1"/>
  <c r="Z1379" i="1"/>
  <c r="AA1660" i="1"/>
  <c r="Z2170" i="1"/>
  <c r="Y2113" i="1"/>
  <c r="Y1783" i="1"/>
  <c r="AA1798" i="1"/>
  <c r="Y1864" i="1"/>
  <c r="Y1732" i="1"/>
  <c r="Z798" i="1"/>
  <c r="Z1296" i="1"/>
  <c r="V2481" i="1"/>
  <c r="W2481" i="1" s="1"/>
  <c r="V1015" i="1"/>
  <c r="W1015" i="1" s="1"/>
  <c r="Z2353" i="1"/>
  <c r="Z2459" i="1"/>
  <c r="AA1643" i="1"/>
  <c r="Z2039" i="1"/>
  <c r="Z1905" i="1"/>
  <c r="Z2270" i="1"/>
  <c r="Y1820" i="1"/>
  <c r="V1896" i="1"/>
  <c r="W1896" i="1" s="1"/>
  <c r="AA1426" i="1"/>
  <c r="AA1517" i="1"/>
  <c r="Z1123" i="1"/>
  <c r="AA1028" i="1"/>
  <c r="AA1060" i="1"/>
  <c r="Z924" i="1"/>
  <c r="Y816" i="1"/>
  <c r="V523" i="1"/>
  <c r="W523" i="1" s="1"/>
  <c r="Y780" i="1"/>
  <c r="AA20" i="1"/>
  <c r="Y248" i="1"/>
  <c r="Y198" i="1"/>
  <c r="AA209" i="1"/>
  <c r="V243" i="1"/>
  <c r="W243" i="1" s="1"/>
  <c r="V352" i="1"/>
  <c r="W352" i="1" s="1"/>
  <c r="Z233" i="1"/>
  <c r="V471" i="1"/>
  <c r="W471" i="1" s="1"/>
  <c r="Y405" i="1"/>
  <c r="V590" i="1"/>
  <c r="W590" i="1" s="1"/>
  <c r="Y356" i="1"/>
  <c r="V305" i="1"/>
  <c r="W305" i="1" s="1"/>
  <c r="Y967" i="1"/>
  <c r="Y1480" i="1"/>
  <c r="AA732" i="1"/>
  <c r="Y844" i="1"/>
  <c r="Y252" i="1"/>
  <c r="Y518" i="1"/>
  <c r="V1207" i="1"/>
  <c r="W1207" i="1" s="1"/>
  <c r="Y1305" i="1"/>
  <c r="V674" i="1"/>
  <c r="W674" i="1" s="1"/>
  <c r="AA337" i="1"/>
  <c r="Y811" i="1"/>
  <c r="Z9" i="1"/>
  <c r="AA1218" i="1"/>
  <c r="Y392" i="1"/>
  <c r="Z480" i="1"/>
  <c r="V1335" i="1"/>
  <c r="W1335" i="1" s="1"/>
  <c r="Y2218" i="1"/>
  <c r="Y2406" i="1"/>
  <c r="AB2406" i="1" s="1"/>
  <c r="V1598" i="1"/>
  <c r="W1598" i="1" s="1"/>
  <c r="Y1599" i="1"/>
  <c r="Y2507" i="1"/>
  <c r="V1180" i="1"/>
  <c r="W1180" i="1" s="1"/>
  <c r="V10" i="1"/>
  <c r="W10" i="1" s="1"/>
  <c r="Z808" i="1"/>
  <c r="Y777" i="1"/>
  <c r="V1543" i="1"/>
  <c r="W1543" i="1" s="1"/>
  <c r="V1560" i="1"/>
  <c r="W1560" i="1" s="1"/>
  <c r="Z2046" i="1"/>
  <c r="Y1483" i="1"/>
  <c r="Z1794" i="1"/>
  <c r="AA1707" i="1"/>
  <c r="V2025" i="1"/>
  <c r="W2025" i="1" s="1"/>
  <c r="Z2488" i="1"/>
  <c r="AA2297" i="1"/>
  <c r="Z229" i="1"/>
  <c r="Y1646" i="1"/>
  <c r="AA2290" i="1"/>
  <c r="V1948" i="1"/>
  <c r="W1948" i="1" s="1"/>
  <c r="Z2462" i="1"/>
  <c r="AA2345" i="1"/>
  <c r="V1104" i="1"/>
  <c r="W1104" i="1" s="1"/>
  <c r="V1615" i="1"/>
  <c r="W1615" i="1" s="1"/>
  <c r="V2259" i="1"/>
  <c r="W2259" i="1" s="1"/>
  <c r="Y2189" i="1"/>
  <c r="Z2423" i="1"/>
  <c r="V2274" i="1"/>
  <c r="W2274" i="1" s="1"/>
  <c r="Y1542" i="1"/>
  <c r="Z1385" i="1"/>
  <c r="AA1131" i="1"/>
  <c r="Z994" i="1"/>
  <c r="Z845" i="1"/>
  <c r="AA283" i="1"/>
  <c r="Y524" i="1"/>
  <c r="AB524" i="1" s="1"/>
  <c r="AA802" i="1"/>
  <c r="AA78" i="1"/>
  <c r="AA598" i="1"/>
  <c r="V1997" i="1"/>
  <c r="W1997" i="1" s="1"/>
  <c r="AA434" i="1"/>
  <c r="V1660" i="1"/>
  <c r="W1660" i="1" s="1"/>
  <c r="AA1783" i="1"/>
  <c r="Z1864" i="1"/>
  <c r="Z2481" i="1"/>
  <c r="V1956" i="1"/>
  <c r="W1956" i="1" s="1"/>
  <c r="Z2437" i="1"/>
  <c r="V2353" i="1"/>
  <c r="W2353" i="1" s="1"/>
  <c r="Z2005" i="1"/>
  <c r="Y1643" i="1"/>
  <c r="AA1820" i="1"/>
  <c r="Z1896" i="1"/>
  <c r="Y1517" i="1"/>
  <c r="AA1144" i="1"/>
  <c r="Y1463" i="1"/>
  <c r="Y1028" i="1"/>
  <c r="V1060" i="1"/>
  <c r="W1060" i="1" s="1"/>
  <c r="V924" i="1"/>
  <c r="W924" i="1" s="1"/>
  <c r="V816" i="1"/>
  <c r="W816" i="1" s="1"/>
  <c r="Z523" i="1"/>
  <c r="V780" i="1"/>
  <c r="W780" i="1" s="1"/>
  <c r="V20" i="1"/>
  <c r="W20" i="1" s="1"/>
  <c r="AA130" i="1"/>
  <c r="Z209" i="1"/>
  <c r="V418" i="1"/>
  <c r="W418" i="1" s="1"/>
  <c r="Y233" i="1"/>
  <c r="Z356" i="1"/>
  <c r="V155" i="1"/>
  <c r="W155" i="1" s="1"/>
  <c r="Z967" i="1"/>
  <c r="AA1127" i="1"/>
  <c r="V732" i="1"/>
  <c r="W732" i="1" s="1"/>
  <c r="Z844" i="1"/>
  <c r="Y754" i="1"/>
  <c r="V146" i="1"/>
  <c r="W146" i="1" s="1"/>
  <c r="Z1335" i="1"/>
  <c r="V2406" i="1"/>
  <c r="W2406" i="1" s="1"/>
  <c r="V1876" i="1"/>
  <c r="W1876" i="1" s="1"/>
  <c r="Z2389" i="1"/>
  <c r="Y2024" i="1"/>
  <c r="Y808" i="1"/>
  <c r="Z2025" i="1"/>
  <c r="V229" i="1"/>
  <c r="W229" i="1" s="1"/>
  <c r="Z1155" i="1"/>
  <c r="Z2189" i="1"/>
  <c r="AA1953" i="1"/>
  <c r="Y2220" i="1"/>
  <c r="Y1548" i="1"/>
  <c r="Y1990" i="1"/>
  <c r="V2286" i="1"/>
  <c r="W2286" i="1" s="1"/>
  <c r="V1131" i="1"/>
  <c r="W1131" i="1" s="1"/>
  <c r="Y1135" i="1"/>
  <c r="AB1135" i="1" s="1"/>
  <c r="AA994" i="1"/>
  <c r="Z283" i="1"/>
  <c r="V53" i="1"/>
  <c r="W53" i="1" s="1"/>
  <c r="Y430" i="1"/>
  <c r="V83" i="1"/>
  <c r="W83" i="1" s="1"/>
  <c r="AA1726" i="1"/>
  <c r="Y1545" i="1"/>
  <c r="Z1533" i="1"/>
  <c r="Z133" i="1"/>
  <c r="AA430" i="1"/>
  <c r="Y1437" i="1"/>
  <c r="Y1138" i="1"/>
  <c r="Z802" i="1"/>
  <c r="V1717" i="1"/>
  <c r="W1717" i="1" s="1"/>
  <c r="Z527" i="1"/>
  <c r="V1798" i="1"/>
  <c r="W1798" i="1" s="1"/>
  <c r="Z2348" i="1"/>
  <c r="AA1296" i="1"/>
  <c r="Y1956" i="1"/>
  <c r="Y2005" i="1"/>
  <c r="Z1643" i="1"/>
  <c r="Y1564" i="1"/>
  <c r="AA1463" i="1"/>
  <c r="Y924" i="1"/>
  <c r="Y277" i="1"/>
  <c r="Y1376" i="1"/>
  <c r="Z1876" i="1"/>
  <c r="Y229" i="1"/>
  <c r="V1155" i="1"/>
  <c r="W1155" i="1" s="1"/>
  <c r="V1567" i="1"/>
  <c r="W1567" i="1" s="1"/>
  <c r="Y2145" i="1"/>
  <c r="V2096" i="1"/>
  <c r="W2096" i="1" s="1"/>
  <c r="Z2220" i="1"/>
  <c r="Z2125" i="1"/>
  <c r="AA1436" i="1"/>
  <c r="Y1438" i="1"/>
  <c r="V630" i="1"/>
  <c r="W630" i="1" s="1"/>
  <c r="Z1430" i="1"/>
  <c r="Y1529" i="1"/>
  <c r="AA1368" i="1"/>
  <c r="Y1221" i="1"/>
  <c r="Y267" i="1"/>
  <c r="Z83" i="1"/>
  <c r="V1108" i="1"/>
  <c r="W1108" i="1" s="1"/>
  <c r="AA589" i="1"/>
  <c r="Z1437" i="1"/>
  <c r="AA1241" i="1"/>
  <c r="Z1138" i="1"/>
  <c r="Y148" i="1"/>
  <c r="Z499" i="1"/>
  <c r="AA1717" i="1"/>
  <c r="AA2339" i="1"/>
  <c r="Y527" i="1"/>
  <c r="V2157" i="1"/>
  <c r="W2157" i="1" s="1"/>
  <c r="V275" i="1"/>
  <c r="W275" i="1" s="1"/>
  <c r="V563" i="1"/>
  <c r="W563" i="1" s="1"/>
  <c r="V2348" i="1"/>
  <c r="W2348" i="1" s="1"/>
  <c r="Z608" i="1"/>
  <c r="Z1670" i="1"/>
  <c r="Y1296" i="1"/>
  <c r="Z1956" i="1"/>
  <c r="AA2005" i="1"/>
  <c r="V2070" i="1"/>
  <c r="W2070" i="1" s="1"/>
  <c r="Z2183" i="1"/>
  <c r="V1564" i="1"/>
  <c r="W1564" i="1" s="1"/>
  <c r="Z1517" i="1"/>
  <c r="AA924" i="1"/>
  <c r="V277" i="1"/>
  <c r="W277" i="1" s="1"/>
  <c r="Y418" i="1"/>
  <c r="AA471" i="1"/>
  <c r="AA272" i="1"/>
  <c r="AA155" i="1"/>
  <c r="Y305" i="1"/>
  <c r="Y335" i="1"/>
  <c r="V226" i="1"/>
  <c r="W226" i="1" s="1"/>
  <c r="AA555" i="1"/>
  <c r="V625" i="1"/>
  <c r="W625" i="1" s="1"/>
  <c r="Z1193" i="1"/>
  <c r="Z1376" i="1"/>
  <c r="Z811" i="1"/>
  <c r="Z754" i="1"/>
  <c r="AA561" i="1"/>
  <c r="Z2367" i="1"/>
  <c r="AA2507" i="1"/>
  <c r="AA770" i="1"/>
  <c r="Z1540" i="1"/>
  <c r="Y1496" i="1"/>
  <c r="Z761" i="1"/>
  <c r="AA1483" i="1"/>
  <c r="Y2119" i="1"/>
  <c r="V1915" i="1"/>
  <c r="W1915" i="1" s="1"/>
  <c r="Y2297" i="1"/>
  <c r="AA1155" i="1"/>
  <c r="AA1486" i="1"/>
  <c r="Z1531" i="1"/>
  <c r="AA2331" i="1"/>
  <c r="AA1104" i="1"/>
  <c r="AA1567" i="1"/>
  <c r="Z2430" i="1"/>
  <c r="Y2096" i="1"/>
  <c r="V2002" i="1"/>
  <c r="W2002" i="1" s="1"/>
  <c r="V1953" i="1"/>
  <c r="W1953" i="1" s="1"/>
  <c r="V1619" i="1"/>
  <c r="W1619" i="1" s="1"/>
  <c r="AA1884" i="1"/>
  <c r="AA2125" i="1"/>
  <c r="AA1773" i="1"/>
  <c r="Y1436" i="1"/>
  <c r="AA1438" i="1"/>
  <c r="AA1087" i="1"/>
  <c r="V1549" i="1"/>
  <c r="W1549" i="1" s="1"/>
  <c r="V2421" i="1"/>
  <c r="W2421" i="1" s="1"/>
  <c r="Z2053" i="1"/>
  <c r="AA2359" i="1"/>
  <c r="AC2359" i="1" s="1"/>
  <c r="V1107" i="1"/>
  <c r="W1107" i="1" s="1"/>
  <c r="AA1221" i="1"/>
  <c r="Z745" i="1"/>
  <c r="Z516" i="1"/>
  <c r="AA202" i="1"/>
  <c r="AA83" i="1"/>
  <c r="Z1108" i="1"/>
  <c r="Y1610" i="1"/>
  <c r="Y589" i="1"/>
  <c r="Z564" i="1"/>
  <c r="AA1437" i="1"/>
  <c r="V1241" i="1"/>
  <c r="W1241" i="1" s="1"/>
  <c r="AA1138" i="1"/>
  <c r="Y1205" i="1"/>
  <c r="Z203" i="1"/>
  <c r="V178" i="1"/>
  <c r="W178" i="1" s="1"/>
  <c r="V868" i="1"/>
  <c r="W868" i="1" s="1"/>
  <c r="V148" i="1"/>
  <c r="W148" i="1" s="1"/>
  <c r="AA1184" i="1"/>
  <c r="Z1325" i="1"/>
  <c r="Z1717" i="1"/>
  <c r="Z1317" i="1"/>
  <c r="AA2157" i="1"/>
  <c r="V449" i="1"/>
  <c r="W449" i="1" s="1"/>
  <c r="V1716" i="1"/>
  <c r="W1716" i="1" s="1"/>
  <c r="V1972" i="1"/>
  <c r="W1972" i="1" s="1"/>
  <c r="V1783" i="1"/>
  <c r="W1783" i="1" s="1"/>
  <c r="Y1798" i="1"/>
  <c r="AA2348" i="1"/>
  <c r="AA608" i="1"/>
  <c r="V1670" i="1"/>
  <c r="W1670" i="1" s="1"/>
  <c r="V1580" i="1"/>
  <c r="W1580" i="1" s="1"/>
  <c r="Y1653" i="1"/>
  <c r="Z1603" i="1"/>
  <c r="V2372" i="1"/>
  <c r="W2372" i="1" s="1"/>
  <c r="V2414" i="1"/>
  <c r="W2414" i="1" s="1"/>
  <c r="Y2070" i="1"/>
  <c r="V2342" i="1"/>
  <c r="W2342" i="1" s="1"/>
  <c r="V1675" i="1"/>
  <c r="W1675" i="1" s="1"/>
  <c r="V1554" i="1"/>
  <c r="W1554" i="1" s="1"/>
  <c r="Z2146" i="1"/>
  <c r="AA1564" i="1"/>
  <c r="Z987" i="1"/>
  <c r="V1358" i="1"/>
  <c r="W1358" i="1" s="1"/>
  <c r="V976" i="1"/>
  <c r="W976" i="1" s="1"/>
  <c r="AA944" i="1"/>
  <c r="AA15" i="1"/>
  <c r="Y585" i="1"/>
  <c r="Y71" i="1"/>
  <c r="V272" i="1"/>
  <c r="W272" i="1" s="1"/>
  <c r="Z155" i="1"/>
  <c r="Y241" i="1"/>
  <c r="Y768" i="1"/>
  <c r="Z141" i="1"/>
  <c r="V1249" i="1"/>
  <c r="W1249" i="1" s="1"/>
  <c r="Y226" i="1"/>
  <c r="V555" i="1"/>
  <c r="W555" i="1" s="1"/>
  <c r="Z625" i="1"/>
  <c r="V1193" i="1"/>
  <c r="W1193" i="1" s="1"/>
  <c r="AA1376" i="1"/>
  <c r="V616" i="1"/>
  <c r="W616" i="1" s="1"/>
  <c r="V9" i="1"/>
  <c r="W9" i="1" s="1"/>
  <c r="AA754" i="1"/>
  <c r="Y1086" i="1"/>
  <c r="Y146" i="1"/>
  <c r="Z561" i="1"/>
  <c r="V1213" i="1"/>
  <c r="W1213" i="1" s="1"/>
  <c r="V1735" i="1"/>
  <c r="W1735" i="1" s="1"/>
  <c r="Z1949" i="1"/>
  <c r="Y2367" i="1"/>
  <c r="AA1855" i="1"/>
  <c r="Y1900" i="1"/>
  <c r="Z770" i="1"/>
  <c r="V1540" i="1"/>
  <c r="W1540" i="1" s="1"/>
  <c r="AA808" i="1"/>
  <c r="Z2160" i="1"/>
  <c r="AA1650" i="1"/>
  <c r="Z2119" i="1"/>
  <c r="AA1915" i="1"/>
  <c r="Y2121" i="1"/>
  <c r="Y1155" i="1"/>
  <c r="Z1486" i="1"/>
  <c r="Z1803" i="1"/>
  <c r="V2331" i="1"/>
  <c r="W2331" i="1" s="1"/>
  <c r="Y823" i="1"/>
  <c r="V970" i="1"/>
  <c r="W970" i="1" s="1"/>
  <c r="Z946" i="1"/>
  <c r="Z817" i="1"/>
  <c r="V765" i="1"/>
  <c r="W765" i="1" s="1"/>
  <c r="V1195" i="1"/>
  <c r="W1195" i="1" s="1"/>
  <c r="Z589" i="1"/>
  <c r="Y564" i="1"/>
  <c r="Z1241" i="1"/>
  <c r="AA203" i="1"/>
  <c r="V1267" i="1"/>
  <c r="W1267" i="1" s="1"/>
  <c r="AA178" i="1"/>
  <c r="Y868" i="1"/>
  <c r="AA148" i="1"/>
  <c r="V499" i="1"/>
  <c r="W499" i="1" s="1"/>
  <c r="Z1184" i="1"/>
  <c r="V1680" i="1"/>
  <c r="W1680" i="1" s="1"/>
  <c r="Z1756" i="1"/>
  <c r="Y2339" i="1"/>
  <c r="Y2157" i="1"/>
  <c r="Y449" i="1"/>
  <c r="V495" i="1"/>
  <c r="W495" i="1" s="1"/>
  <c r="Z563" i="1"/>
  <c r="AA1591" i="1"/>
  <c r="Z1716" i="1"/>
  <c r="AA1972" i="1"/>
  <c r="Z2370" i="1"/>
  <c r="Y2348" i="1"/>
  <c r="V1772" i="1"/>
  <c r="W1772" i="1" s="1"/>
  <c r="V608" i="1"/>
  <c r="W608" i="1" s="1"/>
  <c r="Y1670" i="1"/>
  <c r="Y1837" i="1"/>
  <c r="V1653" i="1"/>
  <c r="W1653" i="1" s="1"/>
  <c r="V2337" i="1"/>
  <c r="W2337" i="1" s="1"/>
  <c r="Y2223" i="1"/>
  <c r="AA2414" i="1"/>
  <c r="Y2138" i="1"/>
  <c r="AA1869" i="1"/>
  <c r="AA2214" i="1"/>
  <c r="V2039" i="1"/>
  <c r="W2039" i="1" s="1"/>
  <c r="AA2070" i="1"/>
  <c r="Y2342" i="1"/>
  <c r="Z1675" i="1"/>
  <c r="AA2183" i="1"/>
  <c r="V1517" i="1"/>
  <c r="W1517" i="1" s="1"/>
  <c r="Y987" i="1"/>
  <c r="AA1358" i="1"/>
  <c r="AA1210" i="1"/>
  <c r="AA642" i="1"/>
  <c r="AA841" i="1"/>
  <c r="V176" i="1"/>
  <c r="W176" i="1" s="1"/>
  <c r="Z277" i="1"/>
  <c r="V186" i="1"/>
  <c r="W186" i="1" s="1"/>
  <c r="Z385" i="1"/>
  <c r="AA264" i="1"/>
  <c r="Z585" i="1"/>
  <c r="Z71" i="1"/>
  <c r="Z272" i="1"/>
  <c r="Z241" i="1"/>
  <c r="Y919" i="1"/>
  <c r="V1185" i="1"/>
  <c r="W1185" i="1" s="1"/>
  <c r="Z1566" i="1"/>
  <c r="V768" i="1"/>
  <c r="W768" i="1" s="1"/>
  <c r="V141" i="1"/>
  <c r="W141" i="1" s="1"/>
  <c r="AA226" i="1"/>
  <c r="Y555" i="1"/>
  <c r="Y625" i="1"/>
  <c r="Y1193" i="1"/>
  <c r="V1376" i="1"/>
  <c r="W1376" i="1" s="1"/>
  <c r="Y616" i="1"/>
  <c r="Y1272" i="1"/>
  <c r="Z146" i="1"/>
  <c r="Y561" i="1"/>
  <c r="Y1735" i="1"/>
  <c r="V2078" i="1"/>
  <c r="W2078" i="1" s="1"/>
  <c r="V2241" i="1"/>
  <c r="W2241" i="1" s="1"/>
  <c r="AA2424" i="1"/>
  <c r="V1855" i="1"/>
  <c r="W1855" i="1" s="1"/>
  <c r="V1900" i="1"/>
  <c r="W1900" i="1" s="1"/>
  <c r="Y1540" i="1"/>
  <c r="Z1496" i="1"/>
  <c r="Y404" i="1"/>
  <c r="V808" i="1"/>
  <c r="W808" i="1" s="1"/>
  <c r="V761" i="1"/>
  <c r="W761" i="1" s="1"/>
  <c r="Y1321" i="1"/>
  <c r="AA2160" i="1"/>
  <c r="V1650" i="1"/>
  <c r="W1650" i="1" s="1"/>
  <c r="Z2277" i="1"/>
  <c r="V2407" i="1"/>
  <c r="W2407" i="1" s="1"/>
  <c r="AA1627" i="1"/>
  <c r="AA2119" i="1"/>
  <c r="Z1915" i="1"/>
  <c r="Z2121" i="1"/>
  <c r="V689" i="1"/>
  <c r="W689" i="1" s="1"/>
  <c r="V1486" i="1"/>
  <c r="W1486" i="1" s="1"/>
  <c r="V2168" i="1"/>
  <c r="W2168" i="1" s="1"/>
  <c r="Z1948" i="1"/>
  <c r="Z2331" i="1"/>
  <c r="AA911" i="1"/>
  <c r="AA2430" i="1"/>
  <c r="Y2440" i="1"/>
  <c r="V2494" i="1"/>
  <c r="W2494" i="1" s="1"/>
  <c r="V1159" i="1"/>
  <c r="W1159" i="1" s="1"/>
  <c r="V1063" i="1"/>
  <c r="W1063" i="1" s="1"/>
  <c r="Z648" i="1"/>
  <c r="Y172" i="1"/>
  <c r="AB172" i="1" s="1"/>
  <c r="V694" i="1"/>
  <c r="W694" i="1" s="1"/>
  <c r="AA817" i="1"/>
  <c r="AA41" i="1"/>
  <c r="V501" i="1"/>
  <c r="W501" i="1" s="1"/>
  <c r="Z311" i="1"/>
  <c r="AA564" i="1"/>
  <c r="AA348" i="1"/>
  <c r="Y178" i="1"/>
  <c r="Z148" i="1"/>
  <c r="V527" i="1"/>
  <c r="W527" i="1" s="1"/>
  <c r="Z2157" i="1"/>
  <c r="AA1911" i="1"/>
  <c r="AA1864" i="1"/>
  <c r="Y2490" i="1"/>
  <c r="Y2414" i="1"/>
  <c r="Y2214" i="1"/>
  <c r="V1905" i="1"/>
  <c r="W1905" i="1" s="1"/>
  <c r="AA277" i="1"/>
  <c r="AA1193" i="1"/>
  <c r="V2145" i="1"/>
  <c r="W2145" i="1" s="1"/>
  <c r="Z1953" i="1"/>
  <c r="V1436" i="1"/>
  <c r="W1436" i="1" s="1"/>
  <c r="Z630" i="1"/>
  <c r="Y903" i="1"/>
  <c r="AB903" i="1" s="1"/>
  <c r="V1947" i="1"/>
  <c r="W1947" i="1" s="1"/>
  <c r="Z1051" i="1"/>
  <c r="AA618" i="1"/>
  <c r="V253" i="1"/>
  <c r="W253" i="1" s="1"/>
  <c r="Z1999" i="1"/>
  <c r="AA1548" i="1"/>
  <c r="V1504" i="1"/>
  <c r="W1504" i="1" s="1"/>
  <c r="Y964" i="1"/>
  <c r="V618" i="1"/>
  <c r="W618" i="1" s="1"/>
  <c r="Z775" i="1"/>
  <c r="Y507" i="1"/>
  <c r="V805" i="1"/>
  <c r="W805" i="1" s="1"/>
  <c r="Z2464" i="1"/>
  <c r="Y2093" i="1"/>
  <c r="V1548" i="1"/>
  <c r="W1548" i="1" s="1"/>
  <c r="Y1870" i="1"/>
  <c r="AA1034" i="1"/>
  <c r="Z964" i="1"/>
  <c r="V775" i="1"/>
  <c r="W775" i="1" s="1"/>
  <c r="Y1953" i="1"/>
  <c r="Y1034" i="1"/>
  <c r="AB1034" i="1" s="1"/>
  <c r="Z58" i="1"/>
  <c r="V907" i="1"/>
  <c r="W907" i="1" s="1"/>
  <c r="Z2322" i="1"/>
  <c r="V1438" i="1"/>
  <c r="W1438" i="1" s="1"/>
  <c r="V517" i="1"/>
  <c r="W517" i="1" s="1"/>
  <c r="AA779" i="1"/>
  <c r="Z2096" i="1"/>
  <c r="Z1773" i="1"/>
  <c r="Y727" i="1"/>
  <c r="AA647" i="1"/>
  <c r="Z507" i="1"/>
  <c r="Z1567" i="1"/>
  <c r="V1884" i="1"/>
  <c r="W1884" i="1" s="1"/>
  <c r="Y2125" i="1"/>
  <c r="V1511" i="1"/>
  <c r="W1511" i="1" s="1"/>
  <c r="Z1087" i="1"/>
  <c r="Y805" i="1"/>
  <c r="V187" i="1"/>
  <c r="W187" i="1" s="1"/>
  <c r="V1868" i="1"/>
  <c r="W1868" i="1" s="1"/>
  <c r="Y1999" i="1"/>
  <c r="AB1999" i="1" s="1"/>
  <c r="V1087" i="1"/>
  <c r="W1087" i="1" s="1"/>
  <c r="AA187" i="1"/>
  <c r="Z2440" i="1"/>
  <c r="Y1868" i="1"/>
  <c r="Z2143" i="1"/>
  <c r="Z1374" i="1"/>
  <c r="AA630" i="1"/>
  <c r="AA903" i="1"/>
  <c r="Z550" i="1"/>
  <c r="Z70" i="1"/>
  <c r="Y274" i="1"/>
  <c r="V168" i="1"/>
  <c r="W168" i="1" s="1"/>
  <c r="Z1619" i="1"/>
  <c r="V1778" i="1"/>
  <c r="W1778" i="1" s="1"/>
  <c r="AA1619" i="1"/>
  <c r="Y630" i="1"/>
  <c r="V903" i="1"/>
  <c r="W903" i="1" s="1"/>
  <c r="Y81" i="1"/>
  <c r="Y2002" i="1"/>
  <c r="Z1550" i="1"/>
  <c r="Z2145" i="1"/>
  <c r="Z1947" i="1"/>
  <c r="Z1984" i="1"/>
  <c r="Y1550" i="1"/>
  <c r="AA1999" i="1"/>
  <c r="AA775" i="1"/>
  <c r="V81" i="1"/>
  <c r="W81" i="1" s="1"/>
  <c r="Z81" i="1"/>
  <c r="V486" i="1"/>
  <c r="W486" i="1" s="1"/>
  <c r="AA804" i="1"/>
  <c r="V2143" i="1"/>
  <c r="W2143" i="1" s="1"/>
  <c r="Z116" i="1"/>
  <c r="V987" i="1"/>
  <c r="W987" i="1" s="1"/>
  <c r="Y1407" i="1"/>
  <c r="Z2450" i="1"/>
  <c r="Y1803" i="1"/>
  <c r="Y2131" i="1"/>
  <c r="V1082" i="1"/>
  <c r="W1082" i="1" s="1"/>
  <c r="V553" i="1"/>
  <c r="W553" i="1" s="1"/>
  <c r="Y618" i="1"/>
  <c r="Y2389" i="1"/>
  <c r="Y191" i="1"/>
  <c r="Y9" i="1"/>
  <c r="AA1559" i="1"/>
  <c r="AA116" i="1"/>
  <c r="Y2331" i="1"/>
  <c r="AA1106" i="1"/>
  <c r="Z1258" i="1"/>
  <c r="Y15" i="1"/>
  <c r="Y2185" i="1"/>
  <c r="Y1598" i="1"/>
  <c r="AA191" i="1"/>
  <c r="AA2208" i="1"/>
  <c r="Z20" i="1"/>
  <c r="AA486" i="1"/>
  <c r="AA2464" i="1"/>
  <c r="AA1171" i="1"/>
  <c r="V1870" i="1"/>
  <c r="W1870" i="1" s="1"/>
  <c r="AA1566" i="1"/>
  <c r="Z727" i="1"/>
  <c r="AA761" i="1"/>
  <c r="AA286" i="1"/>
  <c r="AA987" i="1"/>
  <c r="Y1972" i="1"/>
  <c r="AA946" i="1"/>
  <c r="V2040" i="1"/>
  <c r="W2040" i="1" s="1"/>
  <c r="V2351" i="1"/>
  <c r="W2351" i="1" s="1"/>
  <c r="AA162" i="1"/>
  <c r="Y386" i="1"/>
  <c r="Z1509" i="1"/>
  <c r="Y264" i="1"/>
  <c r="Z765" i="1"/>
  <c r="AA1404" i="1"/>
  <c r="Z2295" i="1"/>
  <c r="AA505" i="1"/>
  <c r="Y841" i="1"/>
  <c r="Y1644" i="1"/>
  <c r="Z2272" i="1"/>
  <c r="AA516" i="1"/>
  <c r="V246" i="1"/>
  <c r="W246" i="1" s="1"/>
  <c r="Z618" i="1"/>
  <c r="AA2407" i="1"/>
  <c r="V1086" i="1"/>
  <c r="W1086" i="1" s="1"/>
  <c r="Y48" i="1"/>
  <c r="Y2183" i="1"/>
  <c r="AA1580" i="1"/>
  <c r="Y1184" i="1"/>
  <c r="Z1107" i="1"/>
  <c r="V317" i="1"/>
  <c r="W317" i="1" s="1"/>
  <c r="Y187" i="1"/>
  <c r="V2423" i="1"/>
  <c r="W2423" i="1" s="1"/>
  <c r="Z10" i="1"/>
  <c r="Z1480" i="1"/>
  <c r="V2183" i="1"/>
  <c r="W2183" i="1" s="1"/>
  <c r="Z1418" i="1"/>
  <c r="AA1225" i="1"/>
  <c r="AA380" i="1"/>
  <c r="V402" i="1"/>
  <c r="W402" i="1" s="1"/>
  <c r="Z139" i="1"/>
  <c r="Z337" i="1"/>
  <c r="AA563" i="1"/>
  <c r="AA897" i="1"/>
  <c r="Z238" i="1"/>
  <c r="Z1407" i="1"/>
  <c r="V733" i="1"/>
  <c r="W733" i="1" s="1"/>
  <c r="AA376" i="1"/>
  <c r="Z1131" i="1"/>
  <c r="AA1390" i="1"/>
  <c r="V1218" i="1"/>
  <c r="W1218" i="1" s="1"/>
  <c r="Z1140" i="1"/>
  <c r="V54" i="1"/>
  <c r="W54" i="1" s="1"/>
  <c r="Y996" i="1"/>
  <c r="Y942" i="1"/>
  <c r="Z1229" i="1"/>
  <c r="Y590" i="1"/>
  <c r="AA1887" i="1"/>
  <c r="V1711" i="1"/>
  <c r="W1711" i="1" s="1"/>
  <c r="Z419" i="1"/>
  <c r="Z1731" i="1"/>
  <c r="V1562" i="1"/>
  <c r="W1562" i="1" s="1"/>
  <c r="V973" i="1"/>
  <c r="W973" i="1" s="1"/>
  <c r="Z1650" i="1"/>
  <c r="Y480" i="1"/>
  <c r="Y270" i="1"/>
  <c r="V1815" i="1"/>
  <c r="W1815" i="1" s="1"/>
  <c r="V182" i="1"/>
  <c r="W182" i="1" s="1"/>
  <c r="Y1446" i="1"/>
  <c r="AB1446" i="1" s="1"/>
  <c r="V526" i="1"/>
  <c r="W526" i="1" s="1"/>
  <c r="Y1588" i="1"/>
  <c r="Y1707" i="1"/>
  <c r="AA186" i="1"/>
  <c r="V2490" i="1"/>
  <c r="W2490" i="1" s="1"/>
  <c r="Y598" i="1"/>
  <c r="Z1336" i="1"/>
  <c r="Z1030" i="1"/>
  <c r="Z759" i="1"/>
  <c r="Z1658" i="1"/>
  <c r="Z650" i="1"/>
  <c r="AA1169" i="1"/>
  <c r="AA473" i="1"/>
  <c r="Z108" i="1"/>
  <c r="Y469" i="1"/>
  <c r="AA2273" i="1"/>
  <c r="AA631" i="1"/>
  <c r="Y1678" i="1"/>
  <c r="AB1678" i="1" s="1"/>
  <c r="V1307" i="1"/>
  <c r="W1307" i="1" s="1"/>
  <c r="Y935" i="1"/>
  <c r="AA1964" i="1"/>
  <c r="AA784" i="1"/>
  <c r="Z2118" i="1"/>
  <c r="AA1545" i="1"/>
  <c r="Z167" i="1"/>
  <c r="Z901" i="1"/>
  <c r="V949" i="1"/>
  <c r="W949" i="1" s="1"/>
  <c r="Y1705" i="1"/>
  <c r="Z1978" i="1"/>
  <c r="AA347" i="1"/>
  <c r="Y849" i="1"/>
  <c r="AA1880" i="1"/>
  <c r="V1145" i="1"/>
  <c r="W1145" i="1" s="1"/>
  <c r="AA949" i="1"/>
  <c r="Z1816" i="1"/>
  <c r="Y463" i="1"/>
  <c r="Y1043" i="1"/>
  <c r="Y1430" i="1"/>
  <c r="Y144" i="1"/>
  <c r="AA904" i="1"/>
  <c r="Y949" i="1"/>
  <c r="AA909" i="1"/>
  <c r="AA709" i="1"/>
  <c r="V1873" i="1"/>
  <c r="W1873" i="1" s="1"/>
  <c r="Y765" i="1"/>
  <c r="Z520" i="1"/>
  <c r="Y1454" i="1"/>
  <c r="V1588" i="1"/>
  <c r="W1588" i="1" s="1"/>
  <c r="V1457" i="1"/>
  <c r="W1457" i="1" s="1"/>
  <c r="AA144" i="1"/>
  <c r="Z1638" i="1"/>
  <c r="AA672" i="1"/>
  <c r="Z1113" i="1"/>
  <c r="V756" i="1"/>
  <c r="W756" i="1" s="1"/>
  <c r="Y2174" i="1"/>
  <c r="V1638" i="1"/>
  <c r="W1638" i="1" s="1"/>
  <c r="V759" i="1"/>
  <c r="W759" i="1" s="1"/>
  <c r="AA2161" i="1"/>
  <c r="Y2286" i="1"/>
  <c r="V2275" i="1"/>
  <c r="W2275" i="1" s="1"/>
  <c r="V502" i="1"/>
  <c r="W502" i="1" s="1"/>
  <c r="Z246" i="1"/>
  <c r="Y2122" i="1"/>
  <c r="AA772" i="1"/>
  <c r="Y423" i="1"/>
  <c r="Z814" i="1"/>
  <c r="V1057" i="1"/>
  <c r="W1057" i="1" s="1"/>
  <c r="V1968" i="1"/>
  <c r="W1968" i="1" s="1"/>
  <c r="Z344" i="1"/>
  <c r="AA2368" i="1"/>
  <c r="AA1160" i="1"/>
  <c r="AA1268" i="1"/>
  <c r="Z1010" i="1"/>
  <c r="Z794" i="1"/>
  <c r="AA933" i="1"/>
  <c r="Y1237" i="1"/>
  <c r="Y1672" i="1"/>
  <c r="AB1672" i="1" s="1"/>
  <c r="Y2262" i="1"/>
  <c r="AA426" i="1"/>
  <c r="AA1582" i="1"/>
  <c r="V1450" i="1"/>
  <c r="W1450" i="1" s="1"/>
  <c r="V1651" i="1"/>
  <c r="W1651" i="1" s="1"/>
  <c r="AA1022" i="1"/>
  <c r="Y2500" i="1"/>
  <c r="V2066" i="1"/>
  <c r="W2066" i="1" s="1"/>
  <c r="AA1201" i="1"/>
  <c r="Z475" i="1"/>
  <c r="Z1017" i="1"/>
  <c r="V1516" i="1"/>
  <c r="W1516" i="1" s="1"/>
  <c r="Z107" i="1"/>
  <c r="AA1625" i="1"/>
  <c r="Y1386" i="1"/>
  <c r="Y1802" i="1"/>
  <c r="V94" i="1"/>
  <c r="W94" i="1" s="1"/>
  <c r="V2365" i="1"/>
  <c r="W2365" i="1" s="1"/>
  <c r="V321" i="1"/>
  <c r="W321" i="1" s="1"/>
  <c r="Y145" i="1"/>
  <c r="AB145" i="1" s="1"/>
  <c r="AC145" i="1" s="1"/>
  <c r="AA1170" i="1"/>
  <c r="AA1471" i="1"/>
  <c r="Y658" i="1"/>
  <c r="Z119" i="1"/>
  <c r="AA1119" i="1"/>
  <c r="AA928" i="1"/>
  <c r="Z1508" i="1"/>
  <c r="V118" i="1"/>
  <c r="W118" i="1" s="1"/>
  <c r="V1982" i="1"/>
  <c r="W1982" i="1" s="1"/>
  <c r="AA2333" i="1"/>
  <c r="Y539" i="1"/>
  <c r="AB539" i="1" s="1"/>
  <c r="V1582" i="1"/>
  <c r="W1582" i="1" s="1"/>
  <c r="AA400" i="1"/>
  <c r="Z1126" i="1"/>
  <c r="AA1347" i="1"/>
  <c r="AA1500" i="1"/>
  <c r="Z503" i="1"/>
  <c r="Z1575" i="1"/>
  <c r="AA498" i="1"/>
  <c r="Z1334" i="1"/>
  <c r="AA1209" i="1"/>
  <c r="Z1389" i="1"/>
  <c r="Y1614" i="1"/>
  <c r="Z629" i="1"/>
  <c r="AA14" i="1"/>
  <c r="Y834" i="1"/>
  <c r="AB834" i="1" s="1"/>
  <c r="Y552" i="1"/>
  <c r="V2060" i="1"/>
  <c r="W2060" i="1" s="1"/>
  <c r="Z393" i="1"/>
  <c r="Z1582" i="1"/>
  <c r="V762" i="1"/>
  <c r="W762" i="1" s="1"/>
  <c r="AA351" i="1"/>
  <c r="Y734" i="1"/>
  <c r="Y1604" i="1"/>
  <c r="AB1604" i="1" s="1"/>
  <c r="Y1280" i="1"/>
  <c r="AB1280" i="1" s="1"/>
  <c r="Z1493" i="1"/>
  <c r="Z27" i="1"/>
  <c r="Z1219" i="1"/>
  <c r="AA2101" i="1"/>
  <c r="V258" i="1"/>
  <c r="W258" i="1" s="1"/>
  <c r="Z1608" i="1"/>
  <c r="Z2187" i="1"/>
  <c r="Z94" i="1"/>
  <c r="AA1219" i="1"/>
  <c r="AA2260" i="1"/>
  <c r="Y1146" i="1"/>
  <c r="Y276" i="1"/>
  <c r="V540" i="1"/>
  <c r="W540" i="1" s="1"/>
  <c r="AA2303" i="1"/>
  <c r="Y351" i="1"/>
  <c r="AA697" i="1"/>
  <c r="AC697" i="1" s="1"/>
  <c r="Z1402" i="1"/>
  <c r="AA1250" i="1"/>
  <c r="V1300" i="1"/>
  <c r="W1300" i="1" s="1"/>
  <c r="AA1989" i="1"/>
  <c r="Y649" i="1"/>
  <c r="V993" i="1"/>
  <c r="W993" i="1" s="1"/>
  <c r="AA540" i="1"/>
  <c r="AA1096" i="1"/>
  <c r="Z375" i="1"/>
  <c r="Y2263" i="1"/>
  <c r="V1761" i="1"/>
  <c r="W1761" i="1" s="1"/>
  <c r="Z1740" i="1"/>
  <c r="V2484" i="1"/>
  <c r="W2484" i="1" s="1"/>
  <c r="V369" i="1"/>
  <c r="W369" i="1" s="1"/>
  <c r="V1355" i="1"/>
  <c r="W1355" i="1" s="1"/>
  <c r="Z2313" i="1"/>
  <c r="V824" i="1"/>
  <c r="W824" i="1" s="1"/>
  <c r="Y1453" i="1"/>
  <c r="Z310" i="1"/>
  <c r="AA859" i="1"/>
  <c r="AA2336" i="1"/>
  <c r="Z993" i="1"/>
  <c r="AA346" i="1"/>
  <c r="AA1883" i="1"/>
  <c r="AA813" i="1"/>
  <c r="V1553" i="1"/>
  <c r="W1553" i="1" s="1"/>
  <c r="Y2029" i="1"/>
  <c r="AB2029" i="1" s="1"/>
  <c r="AA552" i="1"/>
  <c r="AA1222" i="1"/>
  <c r="Y88" i="1"/>
  <c r="Y2129" i="1"/>
  <c r="V105" i="1"/>
  <c r="W105" i="1" s="1"/>
  <c r="Z2453" i="1"/>
  <c r="Y1851" i="1"/>
  <c r="V1274" i="1"/>
  <c r="W1274" i="1" s="1"/>
  <c r="Y1492" i="1"/>
  <c r="AA163" i="1"/>
  <c r="V1090" i="1"/>
  <c r="W1090" i="1" s="1"/>
  <c r="Z582" i="1"/>
  <c r="AA1894" i="1"/>
  <c r="Z1800" i="1"/>
  <c r="V2327" i="1"/>
  <c r="W2327" i="1" s="1"/>
  <c r="Y950" i="1"/>
  <c r="Y1236" i="1"/>
  <c r="V695" i="1"/>
  <c r="W695" i="1" s="1"/>
  <c r="AA910" i="1"/>
  <c r="V1362" i="1"/>
  <c r="W1362" i="1" s="1"/>
  <c r="Y1937" i="1"/>
  <c r="V2167" i="1"/>
  <c r="W2167" i="1" s="1"/>
  <c r="AA318" i="1"/>
  <c r="Y1520" i="1"/>
  <c r="V1720" i="1"/>
  <c r="W1720" i="1" s="1"/>
  <c r="Y1654" i="1"/>
  <c r="Z1266" i="1"/>
  <c r="Y1888" i="1"/>
  <c r="AA491" i="1"/>
  <c r="V24" i="1"/>
  <c r="W24" i="1" s="1"/>
  <c r="Z1973" i="1"/>
  <c r="Z1995" i="1"/>
  <c r="Y318" i="1"/>
  <c r="AB318" i="1" s="1"/>
  <c r="V1842" i="1"/>
  <c r="W1842" i="1" s="1"/>
  <c r="V1575" i="1"/>
  <c r="W1575" i="1" s="1"/>
  <c r="V411" i="1"/>
  <c r="W411" i="1" s="1"/>
  <c r="Y2478" i="1"/>
  <c r="Z1574" i="1"/>
  <c r="Y707" i="1"/>
  <c r="Z397" i="1"/>
  <c r="V1373" i="1"/>
  <c r="W1373" i="1" s="1"/>
  <c r="V1482" i="1"/>
  <c r="W1482" i="1" s="1"/>
  <c r="AA1282" i="1"/>
  <c r="V281" i="1"/>
  <c r="W281" i="1" s="1"/>
  <c r="V1811" i="1"/>
  <c r="W1811" i="1" s="1"/>
  <c r="AA1687" i="1"/>
  <c r="Y1220" i="1"/>
  <c r="AB1220" i="1" s="1"/>
  <c r="Y2071" i="1"/>
  <c r="V611" i="1"/>
  <c r="W611" i="1" s="1"/>
  <c r="AA1442" i="1"/>
  <c r="Z281" i="1"/>
  <c r="V908" i="1"/>
  <c r="W908" i="1" s="1"/>
  <c r="Y1745" i="1"/>
  <c r="AA490" i="1"/>
  <c r="V1492" i="1"/>
  <c r="W1492" i="1" s="1"/>
  <c r="Y1402" i="1"/>
  <c r="AA373" i="1"/>
  <c r="Z1747" i="1"/>
  <c r="AA1745" i="1"/>
  <c r="AA1323" i="1"/>
  <c r="V722" i="1"/>
  <c r="W722" i="1" s="1"/>
  <c r="Y669" i="1"/>
  <c r="V2505" i="1"/>
  <c r="W2505" i="1" s="1"/>
  <c r="Z1326" i="1"/>
  <c r="Z1869" i="1"/>
  <c r="AA844" i="1"/>
  <c r="Y1766" i="1"/>
  <c r="AA10" i="1"/>
  <c r="Z2113" i="1"/>
  <c r="AA1550" i="1"/>
  <c r="Z642" i="1"/>
  <c r="Y168" i="1"/>
  <c r="V1949" i="1"/>
  <c r="W1949" i="1" s="1"/>
  <c r="AA507" i="1"/>
  <c r="Z505" i="1"/>
  <c r="Z2339" i="1"/>
  <c r="V116" i="1"/>
  <c r="W116" i="1" s="1"/>
  <c r="V1531" i="1"/>
  <c r="W1531" i="1" s="1"/>
  <c r="AA2459" i="1"/>
  <c r="AA2330" i="1"/>
  <c r="V944" i="1"/>
  <c r="W944" i="1" s="1"/>
  <c r="AA1997" i="1"/>
  <c r="AA967" i="1"/>
  <c r="AA546" i="1"/>
  <c r="V2208" i="1"/>
  <c r="W2208" i="1" s="1"/>
  <c r="Z1463" i="1"/>
  <c r="Z486" i="1"/>
  <c r="V2464" i="1"/>
  <c r="W2464" i="1" s="1"/>
  <c r="AA1680" i="1"/>
  <c r="Z1870" i="1"/>
  <c r="Z405" i="1"/>
  <c r="Y779" i="1"/>
  <c r="V2019" i="1"/>
  <c r="W2019" i="1" s="1"/>
  <c r="Y1566" i="1"/>
  <c r="V1524" i="1"/>
  <c r="W1524" i="1" s="1"/>
  <c r="V1591" i="1"/>
  <c r="W1591" i="1" s="1"/>
  <c r="Y946" i="1"/>
  <c r="V370" i="1"/>
  <c r="W370" i="1" s="1"/>
  <c r="Z1153" i="1"/>
  <c r="V648" i="1"/>
  <c r="W648" i="1" s="1"/>
  <c r="AA301" i="1"/>
  <c r="Z1834" i="1"/>
  <c r="Z123" i="1"/>
  <c r="Y478" i="1"/>
  <c r="Y1404" i="1"/>
  <c r="Y1523" i="1"/>
  <c r="AA1249" i="1"/>
  <c r="V642" i="1"/>
  <c r="W642" i="1" s="1"/>
  <c r="Z922" i="1"/>
  <c r="Z1267" i="1"/>
  <c r="Y516" i="1"/>
  <c r="AB516" i="1" s="1"/>
  <c r="Z284" i="1"/>
  <c r="Y1773" i="1"/>
  <c r="V1483" i="1"/>
  <c r="W1483" i="1" s="1"/>
  <c r="Z674" i="1"/>
  <c r="AA243" i="1"/>
  <c r="AA2342" i="1"/>
  <c r="AA1644" i="1"/>
  <c r="AA1612" i="1"/>
  <c r="Y1107" i="1"/>
  <c r="Y534" i="1"/>
  <c r="Y58" i="1"/>
  <c r="AA2145" i="1"/>
  <c r="Y746" i="1"/>
  <c r="AA71" i="1"/>
  <c r="Z1820" i="1"/>
  <c r="AA2170" i="1"/>
  <c r="Y733" i="1"/>
  <c r="Y1368" i="1"/>
  <c r="AB1368" i="1" s="1"/>
  <c r="V1301" i="1"/>
  <c r="W1301" i="1" s="1"/>
  <c r="Z1041" i="1"/>
  <c r="Z1249" i="1"/>
  <c r="Z1559" i="1"/>
  <c r="V1135" i="1"/>
  <c r="W1135" i="1" s="1"/>
  <c r="Z541" i="1"/>
  <c r="AA263" i="1"/>
  <c r="V1246" i="1"/>
  <c r="W1246" i="1" s="1"/>
  <c r="Y376" i="1"/>
  <c r="Y2274" i="1"/>
  <c r="Y2111" i="1"/>
  <c r="Z1207" i="1"/>
  <c r="V798" i="1"/>
  <c r="W798" i="1" s="1"/>
  <c r="Z54" i="1"/>
  <c r="Z996" i="1"/>
  <c r="V236" i="1"/>
  <c r="W236" i="1" s="1"/>
  <c r="AA689" i="1"/>
  <c r="AA352" i="1"/>
  <c r="Y2353" i="1"/>
  <c r="V1559" i="1"/>
  <c r="W1559" i="1" s="1"/>
  <c r="AA419" i="1"/>
  <c r="Z1880" i="1"/>
  <c r="Z1941" i="1"/>
  <c r="V1374" i="1"/>
  <c r="W1374" i="1" s="1"/>
  <c r="V2160" i="1"/>
  <c r="W2160" i="1" s="1"/>
  <c r="Z1218" i="1"/>
  <c r="Z198" i="1"/>
  <c r="Y1896" i="1"/>
  <c r="V1732" i="1"/>
  <c r="W1732" i="1" s="1"/>
  <c r="AA1714" i="1"/>
  <c r="Y885" i="1"/>
  <c r="AB885" i="1" s="1"/>
  <c r="Z1964" i="1"/>
  <c r="Y1949" i="1"/>
  <c r="V248" i="1"/>
  <c r="W248" i="1" s="1"/>
  <c r="Y1955" i="1"/>
  <c r="Y1267" i="1"/>
  <c r="Z1490" i="1"/>
  <c r="Z2030" i="1"/>
  <c r="V267" i="1"/>
  <c r="W267" i="1" s="1"/>
  <c r="AA2061" i="1"/>
  <c r="V541" i="1"/>
  <c r="W541" i="1" s="1"/>
  <c r="AA1562" i="1"/>
  <c r="V1978" i="1"/>
  <c r="W1978" i="1" s="1"/>
  <c r="AA136" i="1"/>
  <c r="AA2202" i="1"/>
  <c r="Y2273" i="1"/>
  <c r="V631" i="1"/>
  <c r="W631" i="1" s="1"/>
  <c r="Y1946" i="1"/>
  <c r="AB1946" i="1" s="1"/>
  <c r="AC1946" i="1" s="1"/>
  <c r="Z2007" i="1"/>
  <c r="AA1286" i="1"/>
  <c r="Y784" i="1"/>
  <c r="V1647" i="1"/>
  <c r="W1647" i="1" s="1"/>
  <c r="AA2476" i="1"/>
  <c r="Y2007" i="1"/>
  <c r="AA179" i="1"/>
  <c r="AA916" i="1"/>
  <c r="AA2111" i="1"/>
  <c r="V2467" i="1"/>
  <c r="W2467" i="1" s="1"/>
  <c r="Y974" i="1"/>
  <c r="AB974" i="1" s="1"/>
  <c r="Y237" i="1"/>
  <c r="Y13" i="1"/>
  <c r="AA225" i="1"/>
  <c r="Z810" i="1"/>
  <c r="Z1494" i="1"/>
  <c r="V296" i="1"/>
  <c r="W296" i="1" s="1"/>
  <c r="V571" i="1"/>
  <c r="W571" i="1" s="1"/>
  <c r="V2359" i="1"/>
  <c r="W2359" i="1" s="1"/>
  <c r="Y1581" i="1"/>
  <c r="Y327" i="1"/>
  <c r="V1286" i="1"/>
  <c r="W1286" i="1" s="1"/>
  <c r="Z1263" i="1"/>
  <c r="AA848" i="1"/>
  <c r="AA1751" i="1"/>
  <c r="Z694" i="1"/>
  <c r="AA1403" i="1"/>
  <c r="Y60" i="1"/>
  <c r="V1523" i="1"/>
  <c r="W1523" i="1" s="1"/>
  <c r="AA2022" i="1"/>
  <c r="V1880" i="1"/>
  <c r="W1880" i="1" s="1"/>
  <c r="Y599" i="1"/>
  <c r="V672" i="1"/>
  <c r="W672" i="1" s="1"/>
  <c r="Y498" i="1"/>
  <c r="V904" i="1"/>
  <c r="W904" i="1" s="1"/>
  <c r="Y2426" i="1"/>
  <c r="Y1265" i="1"/>
  <c r="Y759" i="1"/>
  <c r="V2326" i="1"/>
  <c r="W2326" i="1" s="1"/>
  <c r="Y2324" i="1"/>
  <c r="AB2324" i="1" s="1"/>
  <c r="AA1968" i="1"/>
  <c r="Y1247" i="1"/>
  <c r="Y39" i="1"/>
  <c r="Z2415" i="1"/>
  <c r="AA328" i="1"/>
  <c r="AA138" i="1"/>
  <c r="V1260" i="1"/>
  <c r="W1260" i="1" s="1"/>
  <c r="AA1902" i="1"/>
  <c r="AA1763" i="1"/>
  <c r="Y1150" i="1"/>
  <c r="Y2268" i="1"/>
  <c r="Z772" i="1"/>
  <c r="Y1268" i="1"/>
  <c r="AB1268" i="1" s="1"/>
  <c r="AC1268" i="1" s="1"/>
  <c r="V1010" i="1"/>
  <c r="W1010" i="1" s="1"/>
  <c r="AA1161" i="1"/>
  <c r="V1368" i="1"/>
  <c r="W1368" i="1" s="1"/>
  <c r="Y650" i="1"/>
  <c r="AA2300" i="1"/>
  <c r="Z1026" i="1"/>
  <c r="V2090" i="1"/>
  <c r="W2090" i="1" s="1"/>
  <c r="Z2063" i="1"/>
  <c r="Y2180" i="1"/>
  <c r="Z1971" i="1"/>
  <c r="V906" i="1"/>
  <c r="W906" i="1" s="1"/>
  <c r="Z2500" i="1"/>
  <c r="AB2500" i="1" s="1"/>
  <c r="Z205" i="1"/>
  <c r="V192" i="1"/>
  <c r="W192" i="1" s="1"/>
  <c r="V876" i="1"/>
  <c r="W876" i="1" s="1"/>
  <c r="V346" i="1"/>
  <c r="W346" i="1" s="1"/>
  <c r="V177" i="1"/>
  <c r="W177" i="1" s="1"/>
  <c r="AA1674" i="1"/>
  <c r="Y1176" i="1"/>
  <c r="Z1830" i="1"/>
  <c r="Y2042" i="1"/>
  <c r="Y604" i="1"/>
  <c r="Y2365" i="1"/>
  <c r="AA410" i="1"/>
  <c r="Z231" i="1"/>
  <c r="Y1801" i="1"/>
  <c r="AB1801" i="1" s="1"/>
  <c r="AC1801" i="1" s="1"/>
  <c r="AA2231" i="1"/>
  <c r="AA1308" i="1"/>
  <c r="Y99" i="1"/>
  <c r="Z2000" i="1"/>
  <c r="AA2318" i="1"/>
  <c r="Z2123" i="1"/>
  <c r="V44" i="1"/>
  <c r="W44" i="1" s="1"/>
  <c r="Y2133" i="1"/>
  <c r="Z1471" i="1"/>
  <c r="Y1674" i="1"/>
  <c r="Z2255" i="1"/>
  <c r="V691" i="1"/>
  <c r="W691" i="1" s="1"/>
  <c r="AA1025" i="1"/>
  <c r="AA107" i="1"/>
  <c r="Z1919" i="1"/>
  <c r="Z635" i="1"/>
  <c r="Z443" i="1"/>
  <c r="V102" i="1"/>
  <c r="W102" i="1" s="1"/>
  <c r="V1526" i="1"/>
  <c r="W1526" i="1" s="1"/>
  <c r="Z1209" i="1"/>
  <c r="Y2003" i="1"/>
  <c r="AB2003" i="1" s="1"/>
  <c r="Y1986" i="1"/>
  <c r="Z1395" i="1"/>
  <c r="Z14" i="1"/>
  <c r="Y1090" i="1"/>
  <c r="V818" i="1"/>
  <c r="W818" i="1" s="1"/>
  <c r="AA1132" i="1"/>
  <c r="AA769" i="1"/>
  <c r="V2074" i="1"/>
  <c r="W2074" i="1" s="1"/>
  <c r="Y1078" i="1"/>
  <c r="AB1078" i="1" s="1"/>
  <c r="Z1151" i="1"/>
  <c r="Z952" i="1"/>
  <c r="Z2181" i="1"/>
  <c r="V1971" i="1"/>
  <c r="W1971" i="1" s="1"/>
  <c r="Z873" i="1"/>
  <c r="V255" i="1"/>
  <c r="W255" i="1" s="1"/>
  <c r="Z1625" i="1"/>
  <c r="Y2101" i="1"/>
  <c r="Z1894" i="1"/>
  <c r="Z1450" i="1"/>
  <c r="Y875" i="1"/>
  <c r="AB875" i="1" s="1"/>
  <c r="Z99" i="1"/>
  <c r="V1806" i="1"/>
  <c r="W1806" i="1" s="1"/>
  <c r="AA2491" i="1"/>
  <c r="Y491" i="1"/>
  <c r="V899" i="1"/>
  <c r="W899" i="1" s="1"/>
  <c r="AA547" i="1"/>
  <c r="V1096" i="1"/>
  <c r="W1096" i="1" s="1"/>
  <c r="Z918" i="1"/>
  <c r="Z558" i="1"/>
  <c r="AA984" i="1"/>
  <c r="V188" i="1"/>
  <c r="W188" i="1" s="1"/>
  <c r="Y2082" i="1"/>
  <c r="V1890" i="1"/>
  <c r="W1890" i="1" s="1"/>
  <c r="V612" i="1"/>
  <c r="W612" i="1" s="1"/>
  <c r="AA276" i="1"/>
  <c r="Z1069" i="1"/>
  <c r="AA1507" i="1"/>
  <c r="Y504" i="1"/>
  <c r="AB504" i="1" s="1"/>
  <c r="Z2263" i="1"/>
  <c r="Z1091" i="1"/>
  <c r="AA2206" i="1"/>
  <c r="Z1856" i="1"/>
  <c r="Z408" i="1"/>
  <c r="V832" i="1"/>
  <c r="W832" i="1" s="1"/>
  <c r="AA1623" i="1"/>
  <c r="AA115" i="1"/>
  <c r="AA314" i="1"/>
  <c r="AC314" i="1" s="1"/>
  <c r="Z245" i="1"/>
  <c r="AA425" i="1"/>
  <c r="Z2077" i="1"/>
  <c r="AA86" i="1"/>
  <c r="Y173" i="1"/>
  <c r="Z1356" i="1"/>
  <c r="V930" i="1"/>
  <c r="W930" i="1" s="1"/>
  <c r="Y2076" i="1"/>
  <c r="AB2076" i="1" s="1"/>
  <c r="Z1231" i="1"/>
  <c r="Z1851" i="1"/>
  <c r="Y1885" i="1"/>
  <c r="AA1320" i="1"/>
  <c r="AA1624" i="1"/>
  <c r="AA6" i="1"/>
  <c r="Z1788" i="1"/>
  <c r="Z1993" i="1"/>
  <c r="V231" i="1"/>
  <c r="W231" i="1" s="1"/>
  <c r="Y1967" i="1"/>
  <c r="AB1967" i="1" s="1"/>
  <c r="Z464" i="1"/>
  <c r="AA503" i="1"/>
  <c r="Y594" i="1"/>
  <c r="V1259" i="1"/>
  <c r="W1259" i="1" s="1"/>
  <c r="Z1075" i="1"/>
  <c r="V2493" i="1"/>
  <c r="W2493" i="1" s="1"/>
  <c r="Z869" i="1"/>
  <c r="Y1389" i="1"/>
  <c r="V1146" i="1"/>
  <c r="W1146" i="1" s="1"/>
  <c r="Z910" i="1"/>
  <c r="Z749" i="1"/>
  <c r="AA1451" i="1"/>
  <c r="Y1879" i="1"/>
  <c r="AB1879" i="1" s="1"/>
  <c r="V6" i="1"/>
  <c r="W6" i="1" s="1"/>
  <c r="Y1929" i="1"/>
  <c r="AB1929" i="1" s="1"/>
  <c r="AA87" i="1"/>
  <c r="Y1201" i="1"/>
  <c r="AB1201" i="1" s="1"/>
  <c r="AC1201" i="1" s="1"/>
  <c r="Z2097" i="1"/>
  <c r="Z751" i="1"/>
  <c r="V1025" i="1"/>
  <c r="W1025" i="1" s="1"/>
  <c r="Y220" i="1"/>
  <c r="AB220" i="1" s="1"/>
  <c r="Z2132" i="1"/>
  <c r="V109" i="1"/>
  <c r="W109" i="1" s="1"/>
  <c r="AA22" i="1"/>
  <c r="V2349" i="1"/>
  <c r="W2349" i="1" s="1"/>
  <c r="Y1710" i="1"/>
  <c r="AA864" i="1"/>
  <c r="V2478" i="1"/>
  <c r="W2478" i="1" s="1"/>
  <c r="AA1254" i="1"/>
  <c r="Z731" i="1"/>
  <c r="AA621" i="1"/>
  <c r="Z1177" i="1"/>
  <c r="Z1482" i="1"/>
  <c r="Y2409" i="1"/>
  <c r="AB2409" i="1" s="1"/>
  <c r="Z704" i="1"/>
  <c r="Z1888" i="1"/>
  <c r="AA1752" i="1"/>
  <c r="Y31" i="1"/>
  <c r="V2230" i="1"/>
  <c r="W2230" i="1" s="1"/>
  <c r="V1412" i="1"/>
  <c r="W1412" i="1" s="1"/>
  <c r="Y365" i="1"/>
  <c r="AB365" i="1" s="1"/>
  <c r="AA704" i="1"/>
  <c r="V1673" i="1"/>
  <c r="W1673" i="1" s="1"/>
  <c r="V1488" i="1"/>
  <c r="W1488" i="1" s="1"/>
  <c r="Z465" i="1"/>
  <c r="V1130" i="1"/>
  <c r="W1130" i="1" s="1"/>
  <c r="AA611" i="1"/>
  <c r="Y420" i="1"/>
  <c r="Y1397" i="1"/>
  <c r="Y164" i="1"/>
  <c r="Y703" i="1"/>
  <c r="AB703" i="1" s="1"/>
  <c r="AA2194" i="1"/>
  <c r="Z546" i="1"/>
  <c r="Y253" i="1"/>
  <c r="Y2320" i="1"/>
  <c r="V383" i="1"/>
  <c r="W383" i="1" s="1"/>
  <c r="AA1670" i="1"/>
  <c r="AA746" i="1"/>
  <c r="Z1387" i="1"/>
  <c r="Y2505" i="1"/>
  <c r="Y838" i="1"/>
  <c r="AA168" i="1"/>
  <c r="AA1735" i="1"/>
  <c r="Y647" i="1"/>
  <c r="V1480" i="1"/>
  <c r="W1480" i="1" s="1"/>
  <c r="V1756" i="1"/>
  <c r="W1756" i="1" s="1"/>
  <c r="Y116" i="1"/>
  <c r="AB116" i="1" s="1"/>
  <c r="AC116" i="1" s="1"/>
  <c r="Y761" i="1"/>
  <c r="Z1644" i="1"/>
  <c r="Z2330" i="1"/>
  <c r="Z1028" i="1"/>
  <c r="V1184" i="1"/>
  <c r="W1184" i="1" s="1"/>
  <c r="V831" i="1"/>
  <c r="W831" i="1" s="1"/>
  <c r="AA836" i="1"/>
  <c r="AA1229" i="1"/>
  <c r="Z2004" i="1"/>
  <c r="Y546" i="1"/>
  <c r="AB546" i="1" s="1"/>
  <c r="AC546" i="1" s="1"/>
  <c r="Y2464" i="1"/>
  <c r="AA332" i="1"/>
  <c r="AA1870" i="1"/>
  <c r="AA385" i="1"/>
  <c r="Y1374" i="1"/>
  <c r="V1496" i="1"/>
  <c r="W1496" i="1" s="1"/>
  <c r="AA919" i="1"/>
  <c r="Y1815" i="1"/>
  <c r="Z449" i="1"/>
  <c r="V1934" i="1"/>
  <c r="W1934" i="1" s="1"/>
  <c r="V1118" i="1"/>
  <c r="W1118" i="1" s="1"/>
  <c r="Z2130" i="1"/>
  <c r="V1818" i="1"/>
  <c r="W1818" i="1" s="1"/>
  <c r="Y12" i="1"/>
  <c r="AB12" i="1" s="1"/>
  <c r="AC12" i="1" s="1"/>
  <c r="Y1014" i="1"/>
  <c r="AA510" i="1"/>
  <c r="Z478" i="1"/>
  <c r="AA1831" i="1"/>
  <c r="V473" i="1"/>
  <c r="W473" i="1" s="1"/>
  <c r="V1333" i="1"/>
  <c r="W1333" i="1" s="1"/>
  <c r="Z975" i="1"/>
  <c r="Z1772" i="1"/>
  <c r="V203" i="1"/>
  <c r="W203" i="1" s="1"/>
  <c r="Y2053" i="1"/>
  <c r="AB2053" i="1" s="1"/>
  <c r="AC2053" i="1" s="1"/>
  <c r="AA657" i="1"/>
  <c r="Y1504" i="1"/>
  <c r="Z1321" i="1"/>
  <c r="Z226" i="1"/>
  <c r="Z261" i="1"/>
  <c r="Z2070" i="1"/>
  <c r="Y2009" i="1"/>
  <c r="AA1610" i="1"/>
  <c r="AA1107" i="1"/>
  <c r="Z32" i="1"/>
  <c r="AA964" i="1"/>
  <c r="Y1567" i="1"/>
  <c r="V2424" i="1"/>
  <c r="W2424" i="1" s="1"/>
  <c r="AA233" i="1"/>
  <c r="V2005" i="1"/>
  <c r="W2005" i="1" s="1"/>
  <c r="Y275" i="1"/>
  <c r="V1138" i="1"/>
  <c r="W1138" i="1" s="1"/>
  <c r="AA1529" i="1"/>
  <c r="AA646" i="1"/>
  <c r="V138" i="1"/>
  <c r="W138" i="1" s="1"/>
  <c r="AA335" i="1"/>
  <c r="Z1171" i="1"/>
  <c r="AA1595" i="1"/>
  <c r="V451" i="1"/>
  <c r="W451" i="1" s="1"/>
  <c r="V838" i="1"/>
  <c r="W838" i="1" s="1"/>
  <c r="AA1246" i="1"/>
  <c r="Z376" i="1"/>
  <c r="V1319" i="1"/>
  <c r="W1319" i="1" s="1"/>
  <c r="AA2122" i="1"/>
  <c r="V263" i="1"/>
  <c r="W263" i="1" s="1"/>
  <c r="AA1711" i="1"/>
  <c r="Y54" i="1"/>
  <c r="V996" i="1"/>
  <c r="W996" i="1" s="1"/>
  <c r="Z360" i="1"/>
  <c r="Z746" i="1"/>
  <c r="V261" i="1"/>
  <c r="W261" i="1" s="1"/>
  <c r="AA2383" i="1"/>
  <c r="Z2185" i="1"/>
  <c r="V419" i="1"/>
  <c r="W419" i="1" s="1"/>
  <c r="Z853" i="1"/>
  <c r="Y2198" i="1"/>
  <c r="Y1984" i="1"/>
  <c r="Z1560" i="1"/>
  <c r="AA1085" i="1"/>
  <c r="Z130" i="1"/>
  <c r="AA1950" i="1"/>
  <c r="AA2130" i="1"/>
  <c r="Z1039" i="1"/>
  <c r="AA2114" i="1"/>
  <c r="Y1872" i="1"/>
  <c r="AA2078" i="1"/>
  <c r="V123" i="1"/>
  <c r="W123" i="1" s="1"/>
  <c r="V2068" i="1"/>
  <c r="W2068" i="1" s="1"/>
  <c r="AA1205" i="1"/>
  <c r="Z1460" i="1"/>
  <c r="Z2174" i="1"/>
  <c r="V216" i="1"/>
  <c r="W216" i="1" s="1"/>
  <c r="Y1731" i="1"/>
  <c r="AA797" i="1"/>
  <c r="V1935" i="1"/>
  <c r="W1935" i="1" s="1"/>
  <c r="Y1981" i="1"/>
  <c r="V426" i="1"/>
  <c r="W426" i="1" s="1"/>
  <c r="V2007" i="1"/>
  <c r="W2007" i="1" s="1"/>
  <c r="Y1026" i="1"/>
  <c r="Z706" i="1"/>
  <c r="Y873" i="1"/>
  <c r="Y1501" i="1"/>
  <c r="AB1501" i="1" s="1"/>
  <c r="Z1601" i="1"/>
  <c r="Z1755" i="1"/>
  <c r="V784" i="1"/>
  <c r="W784" i="1" s="1"/>
  <c r="V629" i="1"/>
  <c r="W629" i="1" s="1"/>
  <c r="Z2274" i="1"/>
  <c r="Y2065" i="1"/>
  <c r="Z646" i="1"/>
  <c r="AA810" i="1"/>
  <c r="Y2030" i="1"/>
  <c r="V1509" i="1"/>
  <c r="W1509" i="1" s="1"/>
  <c r="Y1211" i="1"/>
  <c r="AA475" i="1"/>
  <c r="V2098" i="1"/>
  <c r="W2098" i="1" s="1"/>
  <c r="AA977" i="1"/>
  <c r="Z935" i="1"/>
  <c r="Z1872" i="1"/>
  <c r="Z296" i="1"/>
  <c r="AA459" i="1"/>
  <c r="V1990" i="1"/>
  <c r="W1990" i="1" s="1"/>
  <c r="Z1958" i="1"/>
  <c r="Y628" i="1"/>
  <c r="AA1538" i="1"/>
  <c r="V1570" i="1"/>
  <c r="W1570" i="1" s="1"/>
  <c r="Y848" i="1"/>
  <c r="AB848" i="1" s="1"/>
  <c r="Y803" i="1"/>
  <c r="Y53" i="1"/>
  <c r="AB53" i="1" s="1"/>
  <c r="V1295" i="1"/>
  <c r="W1295" i="1" s="1"/>
  <c r="AA386" i="1"/>
  <c r="AA1168" i="1"/>
  <c r="AA1261" i="1"/>
  <c r="AA13" i="1"/>
  <c r="V599" i="1"/>
  <c r="W599" i="1" s="1"/>
  <c r="Y1141" i="1"/>
  <c r="AA334" i="1"/>
  <c r="Z1101" i="1"/>
  <c r="Z1588" i="1"/>
  <c r="AA1067" i="1"/>
  <c r="AA759" i="1"/>
  <c r="AA1971" i="1"/>
  <c r="V2411" i="1"/>
  <c r="W2411" i="1" s="1"/>
  <c r="AA2447" i="1"/>
  <c r="Z1332" i="1"/>
  <c r="Z874" i="1"/>
  <c r="AA1588" i="1"/>
  <c r="Y1826" i="1"/>
  <c r="V300" i="1"/>
  <c r="W300" i="1" s="1"/>
  <c r="Z1806" i="1"/>
  <c r="Y2356" i="1"/>
  <c r="Y339" i="1"/>
  <c r="Z1331" i="1"/>
  <c r="Z2155" i="1"/>
  <c r="AA1826" i="1"/>
  <c r="AA892" i="1"/>
  <c r="AA1010" i="1"/>
  <c r="Z1047" i="1"/>
  <c r="Z1529" i="1"/>
  <c r="Z52" i="1"/>
  <c r="Y2072" i="1"/>
  <c r="Z931" i="1"/>
  <c r="Z2042" i="1"/>
  <c r="Z2455" i="1"/>
  <c r="AA1604" i="1"/>
  <c r="V1751" i="1"/>
  <c r="W1751" i="1" s="1"/>
  <c r="V1255" i="1"/>
  <c r="W1255" i="1" s="1"/>
  <c r="Z2496" i="1"/>
  <c r="Y655" i="1"/>
  <c r="Y2238" i="1"/>
  <c r="Z1963" i="1"/>
  <c r="Y832" i="1"/>
  <c r="AA1266" i="1"/>
  <c r="Y566" i="1"/>
  <c r="Z1176" i="1"/>
  <c r="Y2303" i="1"/>
  <c r="V1261" i="1"/>
  <c r="W1261" i="1" s="1"/>
  <c r="V237" i="1"/>
  <c r="W237" i="1" s="1"/>
  <c r="AA1664" i="1"/>
  <c r="Z273" i="1"/>
  <c r="Y387" i="1"/>
  <c r="Z1802" i="1"/>
  <c r="Y1751" i="1"/>
  <c r="V107" i="1"/>
  <c r="W107" i="1" s="1"/>
  <c r="Z571" i="1"/>
  <c r="V1500" i="1"/>
  <c r="W1500" i="1" s="1"/>
  <c r="Z2318" i="1"/>
  <c r="V115" i="1"/>
  <c r="W115" i="1" s="1"/>
  <c r="V210" i="1"/>
  <c r="W210" i="1" s="1"/>
  <c r="V2042" i="1"/>
  <c r="W2042" i="1" s="1"/>
  <c r="Y1633" i="1"/>
  <c r="AB1633" i="1" s="1"/>
  <c r="V466" i="1"/>
  <c r="W466" i="1" s="1"/>
  <c r="Y2255" i="1"/>
  <c r="AB2255" i="1" s="1"/>
  <c r="Y1810" i="1"/>
  <c r="AA320" i="1"/>
  <c r="Z1188" i="1"/>
  <c r="AA1919" i="1"/>
  <c r="AA262" i="1"/>
  <c r="Y644" i="1"/>
  <c r="AA102" i="1"/>
  <c r="Y1526" i="1"/>
  <c r="Y357" i="1"/>
  <c r="AA1788" i="1"/>
  <c r="V2334" i="1"/>
  <c r="W2334" i="1" s="1"/>
  <c r="AA1311" i="1"/>
  <c r="Z522" i="1"/>
  <c r="AA428" i="1"/>
  <c r="AA1993" i="1"/>
  <c r="Y1771" i="1"/>
  <c r="AA849" i="1"/>
  <c r="Y2074" i="1"/>
  <c r="AB2074" i="1" s="1"/>
  <c r="V1297" i="1"/>
  <c r="W1297" i="1" s="1"/>
  <c r="Y375" i="1"/>
  <c r="Z2221" i="1"/>
  <c r="V1898" i="1"/>
  <c r="W1898" i="1" s="1"/>
  <c r="Y629" i="1"/>
  <c r="AB629" i="1" s="1"/>
  <c r="AC629" i="1" s="1"/>
  <c r="AA814" i="1"/>
  <c r="AA1565" i="1"/>
  <c r="Z2101" i="1"/>
  <c r="AA1886" i="1"/>
  <c r="Z1470" i="1"/>
  <c r="V803" i="1"/>
  <c r="W803" i="1" s="1"/>
  <c r="Z315" i="1"/>
  <c r="AA1819" i="1"/>
  <c r="Y333" i="1"/>
  <c r="AA1274" i="1"/>
  <c r="AA1415" i="1"/>
  <c r="AA1382" i="1"/>
  <c r="Y1838" i="1"/>
  <c r="AB1838" i="1" s="1"/>
  <c r="V1350" i="1"/>
  <c r="W1350" i="1" s="1"/>
  <c r="AA558" i="1"/>
  <c r="V428" i="1"/>
  <c r="W428" i="1" s="1"/>
  <c r="Y258" i="1"/>
  <c r="V2352" i="1"/>
  <c r="W2352" i="1" s="1"/>
  <c r="V936" i="1"/>
  <c r="W936" i="1" s="1"/>
  <c r="Y899" i="1"/>
  <c r="Y1355" i="1"/>
  <c r="AA1479" i="1"/>
  <c r="Y530" i="1"/>
  <c r="V2263" i="1"/>
  <c r="W2263" i="1" s="1"/>
  <c r="Y529" i="1"/>
  <c r="AB529" i="1" s="1"/>
  <c r="Z2129" i="1"/>
  <c r="Z1945" i="1"/>
  <c r="Z11" i="1"/>
  <c r="Z825" i="1"/>
  <c r="V1791" i="1"/>
  <c r="W1791" i="1" s="1"/>
  <c r="AA1851" i="1"/>
  <c r="V375" i="1"/>
  <c r="W375" i="1" s="1"/>
  <c r="AA245" i="1"/>
  <c r="Z1314" i="1"/>
  <c r="V2137" i="1"/>
  <c r="W2137" i="1" s="1"/>
  <c r="Z1271" i="1"/>
  <c r="Y1508" i="1"/>
  <c r="Z1960" i="1"/>
  <c r="Y930" i="1"/>
  <c r="Y1375" i="1"/>
  <c r="AA1893" i="1"/>
  <c r="V351" i="1"/>
  <c r="W351" i="1" s="1"/>
  <c r="V1885" i="1"/>
  <c r="W1885" i="1" s="1"/>
  <c r="Z941" i="1"/>
  <c r="Z1662" i="1"/>
  <c r="AA594" i="1"/>
  <c r="V1686" i="1"/>
  <c r="W1686" i="1" s="1"/>
  <c r="AA720" i="1"/>
  <c r="AA192" i="1"/>
  <c r="AA2252" i="1"/>
  <c r="AA742" i="1"/>
  <c r="Y839" i="1"/>
  <c r="Z888" i="1"/>
  <c r="Z491" i="1"/>
  <c r="AA1824" i="1"/>
  <c r="Y1750" i="1"/>
  <c r="Y291" i="1"/>
  <c r="V2001" i="1"/>
  <c r="W2001" i="1" s="1"/>
  <c r="AA1654" i="1"/>
  <c r="V910" i="1"/>
  <c r="W910" i="1" s="1"/>
  <c r="AA731" i="1"/>
  <c r="AA1224" i="1"/>
  <c r="Y2166" i="1"/>
  <c r="V207" i="1"/>
  <c r="W207" i="1" s="1"/>
  <c r="V2269" i="1"/>
  <c r="W2269" i="1" s="1"/>
  <c r="Z1795" i="1"/>
  <c r="AA1277" i="1"/>
  <c r="Y2301" i="1"/>
  <c r="Z1090" i="1"/>
  <c r="V675" i="1"/>
  <c r="W675" i="1" s="1"/>
  <c r="Z634" i="1"/>
  <c r="Y1740" i="1"/>
  <c r="AB1740" i="1" s="1"/>
  <c r="AC1740" i="1" s="1"/>
  <c r="V1250" i="1"/>
  <c r="W1250" i="1" s="1"/>
  <c r="Z101" i="1"/>
  <c r="Z1623" i="1"/>
  <c r="Y1273" i="1"/>
  <c r="Z1594" i="1"/>
  <c r="Z2478" i="1"/>
  <c r="AA1583" i="1"/>
  <c r="V860" i="1"/>
  <c r="W860" i="1" s="1"/>
  <c r="AA220" i="1"/>
  <c r="AA1177" i="1"/>
  <c r="AA2088" i="1"/>
  <c r="Y1173" i="1"/>
  <c r="Z417" i="1"/>
  <c r="Z1937" i="1"/>
  <c r="Z2375" i="1"/>
  <c r="V1289" i="1"/>
  <c r="W1289" i="1" s="1"/>
  <c r="V2498" i="1"/>
  <c r="W2498" i="1" s="1"/>
  <c r="Y1084" i="1"/>
  <c r="AB1084" i="1" s="1"/>
  <c r="Z1165" i="1"/>
  <c r="V397" i="1"/>
  <c r="W397" i="1" s="1"/>
  <c r="V1657" i="1"/>
  <c r="W1657" i="1" s="1"/>
  <c r="Y820" i="1"/>
  <c r="AB820" i="1" s="1"/>
  <c r="AC820" i="1" s="1"/>
  <c r="V1908" i="1"/>
  <c r="W1908" i="1" s="1"/>
  <c r="AA1967" i="1"/>
  <c r="Z2081" i="1"/>
  <c r="AA281" i="1"/>
  <c r="V1652" i="1"/>
  <c r="W1652" i="1" s="1"/>
  <c r="AA1482" i="1"/>
  <c r="Z1364" i="1"/>
  <c r="Z1173" i="1"/>
  <c r="AA711" i="1"/>
  <c r="Z1980" i="1"/>
  <c r="AB1980" i="1" s="1"/>
  <c r="V2412" i="1"/>
  <c r="W2412" i="1" s="1"/>
  <c r="V1402" i="1"/>
  <c r="W1402" i="1" s="1"/>
  <c r="Z2373" i="1"/>
  <c r="Y189" i="1"/>
  <c r="Z714" i="1"/>
  <c r="V1375" i="1"/>
  <c r="W1375" i="1" s="1"/>
  <c r="Z1029" i="1"/>
  <c r="AA253" i="1"/>
  <c r="AA1603" i="1"/>
  <c r="V585" i="1"/>
  <c r="W585" i="1" s="1"/>
  <c r="Y1379" i="1"/>
  <c r="AB1379" i="1" s="1"/>
  <c r="V2218" i="1"/>
  <c r="W2218" i="1" s="1"/>
  <c r="AA626" i="1"/>
  <c r="Z2505" i="1"/>
  <c r="V1338" i="1"/>
  <c r="W1338" i="1" s="1"/>
  <c r="Y70" i="1"/>
  <c r="V1085" i="1"/>
  <c r="W1085" i="1" s="1"/>
  <c r="Z1666" i="1"/>
  <c r="Y471" i="1"/>
  <c r="Y1181" i="1"/>
  <c r="AB1181" i="1" s="1"/>
  <c r="Y550" i="1"/>
  <c r="AB550" i="1" s="1"/>
  <c r="AA778" i="1"/>
  <c r="AA2266" i="1"/>
  <c r="V2330" i="1"/>
  <c r="W2330" i="1" s="1"/>
  <c r="Y1524" i="1"/>
  <c r="Y1326" i="1"/>
  <c r="AA863" i="1"/>
  <c r="Y836" i="1"/>
  <c r="Y1627" i="1"/>
  <c r="V2270" i="1"/>
  <c r="W2270" i="1" s="1"/>
  <c r="Z517" i="1"/>
  <c r="V2488" i="1"/>
  <c r="W2488" i="1" s="1"/>
  <c r="V285" i="1"/>
  <c r="W285" i="1" s="1"/>
  <c r="Y2259" i="1"/>
  <c r="AB2259" i="1" s="1"/>
  <c r="Z510" i="1"/>
  <c r="AA1984" i="1"/>
  <c r="AA1540" i="1"/>
  <c r="Y383" i="1"/>
  <c r="AA2146" i="1"/>
  <c r="V1317" i="1"/>
  <c r="W1317" i="1" s="1"/>
  <c r="V2324" i="1"/>
  <c r="W2324" i="1" s="1"/>
  <c r="V1067" i="1"/>
  <c r="W1067" i="1" s="1"/>
  <c r="Z2210" i="1"/>
  <c r="AA1914" i="1"/>
  <c r="V166" i="1"/>
  <c r="W166" i="1" s="1"/>
  <c r="Y1068" i="1"/>
  <c r="Z1322" i="1"/>
  <c r="AA478" i="1"/>
  <c r="AA2165" i="1"/>
  <c r="Z1799" i="1"/>
  <c r="Z768" i="1"/>
  <c r="Y1322" i="1"/>
  <c r="V2131" i="1"/>
  <c r="W2131" i="1" s="1"/>
  <c r="V1205" i="1"/>
  <c r="W1205" i="1" s="1"/>
  <c r="Y2034" i="1"/>
  <c r="AA935" i="1"/>
  <c r="Y1619" i="1"/>
  <c r="AB1619" i="1" s="1"/>
  <c r="Y10" i="1"/>
  <c r="AB10" i="1" s="1"/>
  <c r="AC10" i="1" s="1"/>
  <c r="AA1407" i="1"/>
  <c r="Y176" i="1"/>
  <c r="Z2212" i="1"/>
  <c r="Y922" i="1"/>
  <c r="V1610" i="1"/>
  <c r="W1610" i="1" s="1"/>
  <c r="AA1930" i="1"/>
  <c r="V1331" i="1"/>
  <c r="W1331" i="1" s="1"/>
  <c r="Z907" i="1"/>
  <c r="Z2345" i="1"/>
  <c r="AA1461" i="1"/>
  <c r="Z418" i="1"/>
  <c r="AA2212" i="1"/>
  <c r="Y1711" i="1"/>
  <c r="Z626" i="1"/>
  <c r="AA1533" i="1"/>
  <c r="V60" i="1"/>
  <c r="W60" i="1" s="1"/>
  <c r="V550" i="1"/>
  <c r="W550" i="1" s="1"/>
  <c r="AA590" i="1"/>
  <c r="AA447" i="1"/>
  <c r="V1595" i="1"/>
  <c r="W1595" i="1" s="1"/>
  <c r="Y455" i="1"/>
  <c r="AB455" i="1" s="1"/>
  <c r="AC455" i="1" s="1"/>
  <c r="Y1106" i="1"/>
  <c r="Z1246" i="1"/>
  <c r="AA53" i="1"/>
  <c r="Z1581" i="1"/>
  <c r="AA2426" i="1"/>
  <c r="Y352" i="1"/>
  <c r="V1171" i="1"/>
  <c r="W1171" i="1" s="1"/>
  <c r="AA47" i="1"/>
  <c r="Z1542" i="1"/>
  <c r="AB1542" i="1" s="1"/>
  <c r="Z724" i="1"/>
  <c r="Z2241" i="1"/>
  <c r="V130" i="1"/>
  <c r="W130" i="1" s="1"/>
  <c r="Z1766" i="1"/>
  <c r="AB1766" i="1" s="1"/>
  <c r="V1392" i="1"/>
  <c r="W1392" i="1" s="1"/>
  <c r="Y419" i="1"/>
  <c r="AB419" i="1" s="1"/>
  <c r="V1849" i="1"/>
  <c r="W1849" i="1" s="1"/>
  <c r="V1672" i="1"/>
  <c r="W1672" i="1" s="1"/>
  <c r="V2189" i="1"/>
  <c r="W2189" i="1" s="1"/>
  <c r="Y1543" i="1"/>
  <c r="V1305" i="1"/>
  <c r="W1305" i="1" s="1"/>
  <c r="V510" i="1"/>
  <c r="W510" i="1" s="1"/>
  <c r="V1869" i="1"/>
  <c r="W1869" i="1" s="1"/>
  <c r="Y2210" i="1"/>
  <c r="V362" i="1"/>
  <c r="W362" i="1" s="1"/>
  <c r="Y2357" i="1"/>
  <c r="Y1792" i="1"/>
  <c r="AB1792" i="1" s="1"/>
  <c r="AA392" i="1"/>
  <c r="AA553" i="1"/>
  <c r="AA2351" i="1"/>
  <c r="V348" i="1"/>
  <c r="W348" i="1" s="1"/>
  <c r="AA1514" i="1"/>
  <c r="V2444" i="1"/>
  <c r="W2444" i="1" s="1"/>
  <c r="Y745" i="1"/>
  <c r="Y1441" i="1"/>
  <c r="AB1441" i="1" s="1"/>
  <c r="Y79" i="1"/>
  <c r="AB79" i="1" s="1"/>
  <c r="Y1954" i="1"/>
  <c r="V2186" i="1"/>
  <c r="W2186" i="1" s="1"/>
  <c r="Z426" i="1"/>
  <c r="Z1968" i="1"/>
  <c r="Y931" i="1"/>
  <c r="V706" i="1"/>
  <c r="W706" i="1" s="1"/>
  <c r="Y1311" i="1"/>
  <c r="Y1719" i="1"/>
  <c r="AB1719" i="1" s="1"/>
  <c r="Y1718" i="1"/>
  <c r="Z2273" i="1"/>
  <c r="V347" i="1"/>
  <c r="W347" i="1" s="1"/>
  <c r="Y102" i="1"/>
  <c r="AA469" i="1"/>
  <c r="V1304" i="1"/>
  <c r="W1304" i="1" s="1"/>
  <c r="AA942" i="1"/>
  <c r="V935" i="1"/>
  <c r="W935" i="1" s="1"/>
  <c r="Y2396" i="1"/>
  <c r="AA782" i="1"/>
  <c r="V1802" i="1"/>
  <c r="W1802" i="1" s="1"/>
  <c r="AA515" i="1"/>
  <c r="AA2065" i="1"/>
  <c r="V179" i="1"/>
  <c r="W179" i="1" s="1"/>
  <c r="Z1286" i="1"/>
  <c r="V328" i="1"/>
  <c r="W328" i="1" s="1"/>
  <c r="AA256" i="1"/>
  <c r="Y157" i="1"/>
  <c r="AA2421" i="1"/>
  <c r="V853" i="1"/>
  <c r="W853" i="1" s="1"/>
  <c r="V923" i="1"/>
  <c r="W923" i="1" s="1"/>
  <c r="Y2069" i="1"/>
  <c r="V2178" i="1"/>
  <c r="W2178" i="1" s="1"/>
  <c r="V981" i="1"/>
  <c r="W981" i="1" s="1"/>
  <c r="AA2317" i="1"/>
  <c r="Z30" i="1"/>
  <c r="Y1696" i="1"/>
  <c r="AB1696" i="1" s="1"/>
  <c r="Y150" i="1"/>
  <c r="V782" i="1"/>
  <c r="W782" i="1" s="1"/>
  <c r="V2472" i="1"/>
  <c r="W2472" i="1" s="1"/>
  <c r="Z1903" i="1"/>
  <c r="Z1265" i="1"/>
  <c r="Y1328" i="1"/>
  <c r="AA412" i="1"/>
  <c r="Z977" i="1"/>
  <c r="AA1523" i="1"/>
  <c r="Y268" i="1"/>
  <c r="Z917" i="1"/>
  <c r="V230" i="1"/>
  <c r="W230" i="1" s="1"/>
  <c r="V1889" i="1"/>
  <c r="W1889" i="1" s="1"/>
  <c r="Y1895" i="1"/>
  <c r="V1454" i="1"/>
  <c r="W1454" i="1" s="1"/>
  <c r="V657" i="1"/>
  <c r="W657" i="1" s="1"/>
  <c r="V2368" i="1"/>
  <c r="W2368" i="1" s="1"/>
  <c r="AA2262" i="1"/>
  <c r="Y426" i="1"/>
  <c r="Z2242" i="1"/>
  <c r="AA2411" i="1"/>
  <c r="AC2411" i="1" s="1"/>
  <c r="Y402" i="1"/>
  <c r="Y1935" i="1"/>
  <c r="AB1935" i="1" s="1"/>
  <c r="AA1163" i="1"/>
  <c r="V2020" i="1"/>
  <c r="W2020" i="1" s="1"/>
  <c r="V1068" i="1"/>
  <c r="W1068" i="1" s="1"/>
  <c r="Y1010" i="1"/>
  <c r="V2180" i="1"/>
  <c r="W2180" i="1" s="1"/>
  <c r="Y1533" i="1"/>
  <c r="AB1533" i="1" s="1"/>
  <c r="Y284" i="1"/>
  <c r="Y1048" i="1"/>
  <c r="AB1048" i="1" s="1"/>
  <c r="AA893" i="1"/>
  <c r="Z971" i="1"/>
  <c r="Z2258" i="1"/>
  <c r="AA2090" i="1"/>
  <c r="AA1613" i="1"/>
  <c r="AA1021" i="1"/>
  <c r="AA2496" i="1"/>
  <c r="V888" i="1"/>
  <c r="W888" i="1" s="1"/>
  <c r="Y1132" i="1"/>
  <c r="V1819" i="1"/>
  <c r="W1819" i="1" s="1"/>
  <c r="AA1143" i="1"/>
  <c r="AA1802" i="1"/>
  <c r="Z1179" i="1"/>
  <c r="AA1806" i="1"/>
  <c r="AA1838" i="1"/>
  <c r="AA1873" i="1"/>
  <c r="Z157" i="1"/>
  <c r="Z1664" i="1"/>
  <c r="AA1069" i="1"/>
  <c r="Z1592" i="1"/>
  <c r="AA2042" i="1"/>
  <c r="Z2404" i="1"/>
  <c r="AA766" i="1"/>
  <c r="V143" i="1"/>
  <c r="W143" i="1" s="1"/>
  <c r="Z2363" i="1"/>
  <c r="Y1813" i="1"/>
  <c r="AB1813" i="1" s="1"/>
  <c r="Z2211" i="1"/>
  <c r="AB2211" i="1" s="1"/>
  <c r="AC2211" i="1" s="1"/>
  <c r="AA591" i="1"/>
  <c r="AA2199" i="1"/>
  <c r="V2344" i="1"/>
  <c r="W2344" i="1" s="1"/>
  <c r="Z1038" i="1"/>
  <c r="AA2255" i="1"/>
  <c r="Y2452" i="1"/>
  <c r="Y1000" i="1"/>
  <c r="V539" i="1"/>
  <c r="W539" i="1" s="1"/>
  <c r="Z1503" i="1"/>
  <c r="Y149" i="1"/>
  <c r="AA1337" i="1"/>
  <c r="Y412" i="1"/>
  <c r="AA1526" i="1"/>
  <c r="Z357" i="1"/>
  <c r="AA979" i="1"/>
  <c r="Y2022" i="1"/>
  <c r="Z1022" i="1"/>
  <c r="AA522" i="1"/>
  <c r="AA369" i="1"/>
  <c r="AA576" i="1"/>
  <c r="Z1865" i="1"/>
  <c r="Y334" i="1"/>
  <c r="AA2074" i="1"/>
  <c r="Z1024" i="1"/>
  <c r="V1277" i="1"/>
  <c r="W1277" i="1" s="1"/>
  <c r="V974" i="1"/>
  <c r="W974" i="1" s="1"/>
  <c r="AA1770" i="1"/>
  <c r="Z894" i="1"/>
  <c r="Y1109" i="1"/>
  <c r="V849" i="1"/>
  <c r="W849" i="1" s="1"/>
  <c r="Y1565" i="1"/>
  <c r="AA614" i="1"/>
  <c r="Z1273" i="1"/>
  <c r="V2221" i="1"/>
  <c r="W2221" i="1" s="1"/>
  <c r="Z1563" i="1"/>
  <c r="V459" i="1"/>
  <c r="W459" i="1" s="1"/>
  <c r="V2500" i="1"/>
  <c r="W2500" i="1" s="1"/>
  <c r="V379" i="1"/>
  <c r="W379" i="1" s="1"/>
  <c r="V939" i="1"/>
  <c r="W939" i="1" s="1"/>
  <c r="Z601" i="1"/>
  <c r="V1236" i="1"/>
  <c r="W1236" i="1" s="1"/>
  <c r="Y1507" i="1"/>
  <c r="Z1453" i="1"/>
  <c r="Y558" i="1"/>
  <c r="AB558" i="1" s="1"/>
  <c r="V1202" i="1"/>
  <c r="W1202" i="1" s="1"/>
  <c r="Z1415" i="1"/>
  <c r="Y1723" i="1"/>
  <c r="Z1663" i="1"/>
  <c r="Y2032" i="1"/>
  <c r="Y1330" i="1"/>
  <c r="AB1330" i="1" s="1"/>
  <c r="AA832" i="1"/>
  <c r="V1421" i="1"/>
  <c r="W1421" i="1" s="1"/>
  <c r="AA786" i="1"/>
  <c r="AA2263" i="1"/>
  <c r="Z1970" i="1"/>
  <c r="AA1659" i="1"/>
  <c r="Y1758" i="1"/>
  <c r="Y105" i="1"/>
  <c r="Y1589" i="1"/>
  <c r="Y1527" i="1"/>
  <c r="Z258" i="1"/>
  <c r="Y1065" i="1"/>
  <c r="AB1065" i="1" s="1"/>
  <c r="Y245" i="1"/>
  <c r="Z1657" i="1"/>
  <c r="Z1924" i="1"/>
  <c r="AA333" i="1"/>
  <c r="V2018" i="1"/>
  <c r="W2018" i="1" s="1"/>
  <c r="Y2433" i="1"/>
  <c r="Z930" i="1"/>
  <c r="AA986" i="1"/>
  <c r="Y1302" i="1"/>
  <c r="V1620" i="1"/>
  <c r="W1620" i="1" s="1"/>
  <c r="Z1885" i="1"/>
  <c r="AA5" i="1"/>
  <c r="AA596" i="1"/>
  <c r="Y888" i="1"/>
  <c r="Z1527" i="1"/>
  <c r="AA1259" i="1"/>
  <c r="Y192" i="1"/>
  <c r="AB192" i="1" s="1"/>
  <c r="AA2498" i="1"/>
  <c r="V1605" i="1"/>
  <c r="W1605" i="1" s="1"/>
  <c r="Z950" i="1"/>
  <c r="AA760" i="1"/>
  <c r="V644" i="1"/>
  <c r="W644" i="1" s="1"/>
  <c r="V1782" i="1"/>
  <c r="W1782" i="1" s="1"/>
  <c r="V1334" i="1"/>
  <c r="W1334" i="1" s="1"/>
  <c r="AA205" i="1"/>
  <c r="V2140" i="1"/>
  <c r="W2140" i="1" s="1"/>
  <c r="Y939" i="1"/>
  <c r="Y1626" i="1"/>
  <c r="Y1419" i="1"/>
  <c r="AB1419" i="1" s="1"/>
  <c r="V2132" i="1"/>
  <c r="W2132" i="1" s="1"/>
  <c r="V1579" i="1"/>
  <c r="W1579" i="1" s="1"/>
  <c r="Z400" i="1"/>
  <c r="Z2176" i="1"/>
  <c r="Z1381" i="1"/>
  <c r="AA448" i="1"/>
  <c r="AA2301" i="1"/>
  <c r="Z1297" i="1"/>
  <c r="AA2362" i="1"/>
  <c r="Z711" i="1"/>
  <c r="V2112" i="1"/>
  <c r="W2112" i="1" s="1"/>
  <c r="Y188" i="1"/>
  <c r="V396" i="1"/>
  <c r="W396" i="1" s="1"/>
  <c r="AA2279" i="1"/>
  <c r="Z1350" i="1"/>
  <c r="V1594" i="1"/>
  <c r="W1594" i="1" s="1"/>
  <c r="Y2243" i="1"/>
  <c r="AB2243" i="1" s="1"/>
  <c r="Y2097" i="1"/>
  <c r="Z859" i="1"/>
  <c r="Z384" i="1"/>
  <c r="Z1812" i="1"/>
  <c r="Y2088" i="1"/>
  <c r="Y2136" i="1"/>
  <c r="Z313" i="1"/>
  <c r="V1812" i="1"/>
  <c r="W1812" i="1" s="1"/>
  <c r="V2235" i="1"/>
  <c r="W2235" i="1" s="1"/>
  <c r="AA69" i="1"/>
  <c r="AA1055" i="1"/>
  <c r="AA529" i="1"/>
  <c r="AA1187" i="1"/>
  <c r="Y313" i="1"/>
  <c r="Z1814" i="1"/>
  <c r="V815" i="1"/>
  <c r="W815" i="1" s="1"/>
  <c r="Z1793" i="1"/>
  <c r="V1800" i="1"/>
  <c r="W1800" i="1" s="1"/>
  <c r="Y1442" i="1"/>
  <c r="AB1442" i="1" s="1"/>
  <c r="AC1442" i="1" s="1"/>
  <c r="AA313" i="1"/>
  <c r="Z2124" i="1"/>
  <c r="Y815" i="1"/>
  <c r="Z1998" i="1"/>
  <c r="Z2314" i="1"/>
  <c r="V742" i="1"/>
  <c r="W742" i="1" s="1"/>
  <c r="AA1980" i="1"/>
  <c r="AC1980" i="1" s="1"/>
  <c r="Y1725" i="1"/>
  <c r="AA1663" i="1"/>
  <c r="V1888" i="1"/>
  <c r="W1888" i="1" s="1"/>
  <c r="Z2458" i="1"/>
  <c r="AA429" i="1"/>
  <c r="AA1991" i="1"/>
  <c r="Z352" i="1"/>
  <c r="Z1711" i="1"/>
  <c r="Z488" i="1"/>
  <c r="V546" i="1"/>
  <c r="W546" i="1" s="1"/>
  <c r="AA2505" i="1"/>
  <c r="AA1675" i="1"/>
  <c r="V70" i="1"/>
  <c r="W70" i="1" s="1"/>
  <c r="Y263" i="1"/>
  <c r="V1666" i="1"/>
  <c r="W1666" i="1" s="1"/>
  <c r="Y1210" i="1"/>
  <c r="AA733" i="1"/>
  <c r="Y1029" i="1"/>
  <c r="Y674" i="1"/>
  <c r="AB674" i="1" s="1"/>
  <c r="AA868" i="1"/>
  <c r="Y2330" i="1"/>
  <c r="AB2330" i="1" s="1"/>
  <c r="Z2342" i="1"/>
  <c r="AA1326" i="1"/>
  <c r="V2214" i="1"/>
  <c r="W2214" i="1" s="1"/>
  <c r="Z836" i="1"/>
  <c r="AA1496" i="1"/>
  <c r="Z2414" i="1"/>
  <c r="AA517" i="1"/>
  <c r="Z1900" i="1"/>
  <c r="AA487" i="1"/>
  <c r="AA1948" i="1"/>
  <c r="Y1060" i="1"/>
  <c r="AB1060" i="1" s="1"/>
  <c r="AA1778" i="1"/>
  <c r="AA1900" i="1"/>
  <c r="AA878" i="1"/>
  <c r="Y1887" i="1"/>
  <c r="Z1609" i="1"/>
  <c r="Z2401" i="1"/>
  <c r="Y2256" i="1"/>
  <c r="Z2266" i="1"/>
  <c r="V2489" i="1"/>
  <c r="W2489" i="1" s="1"/>
  <c r="Z1035" i="1"/>
  <c r="Y1948" i="1"/>
  <c r="AB1948" i="1" s="1"/>
  <c r="V2223" i="1"/>
  <c r="W2223" i="1" s="1"/>
  <c r="Z389" i="1"/>
  <c r="Z469" i="1"/>
  <c r="AB469" i="1" s="1"/>
  <c r="V1874" i="1"/>
  <c r="W1874" i="1" s="1"/>
  <c r="V71" i="1"/>
  <c r="W71" i="1" s="1"/>
  <c r="Y1358" i="1"/>
  <c r="AA1418" i="1"/>
  <c r="Z733" i="1"/>
  <c r="Z2476" i="1"/>
  <c r="AA753" i="1"/>
  <c r="AA2322" i="1"/>
  <c r="AA2019" i="1"/>
  <c r="Y505" i="1"/>
  <c r="AB505" i="1" s="1"/>
  <c r="Y20" i="1"/>
  <c r="Y2459" i="1"/>
  <c r="AB2459" i="1" s="1"/>
  <c r="AC2459" i="1" s="1"/>
  <c r="Z2131" i="1"/>
  <c r="AB2131" i="1" s="1"/>
  <c r="Y1108" i="1"/>
  <c r="AB1108" i="1" s="1"/>
  <c r="V1930" i="1"/>
  <c r="W1930" i="1" s="1"/>
  <c r="Z2037" i="1"/>
  <c r="V779" i="1"/>
  <c r="W779" i="1" s="1"/>
  <c r="AA1803" i="1"/>
  <c r="V1961" i="1"/>
  <c r="W1961" i="1" s="1"/>
  <c r="AA48" i="1"/>
  <c r="V2459" i="1"/>
  <c r="W2459" i="1" s="1"/>
  <c r="Z1639" i="1"/>
  <c r="V1437" i="1"/>
  <c r="W1437" i="1" s="1"/>
  <c r="Y1988" i="1"/>
  <c r="Z1134" i="1"/>
  <c r="V647" i="1"/>
  <c r="W647" i="1" s="1"/>
  <c r="AA585" i="1"/>
  <c r="Y632" i="1"/>
  <c r="AB632" i="1" s="1"/>
  <c r="Z1595" i="1"/>
  <c r="Y916" i="1"/>
  <c r="AA2004" i="1"/>
  <c r="Y1612" i="1"/>
  <c r="Y285" i="1"/>
  <c r="AA1307" i="1"/>
  <c r="V1816" i="1"/>
  <c r="W1816" i="1" s="1"/>
  <c r="Y243" i="1"/>
  <c r="AA2185" i="1"/>
  <c r="Z47" i="1"/>
  <c r="Z2413" i="1"/>
  <c r="V1401" i="1"/>
  <c r="W1401" i="1" s="1"/>
  <c r="Z1461" i="1"/>
  <c r="Y523" i="1"/>
  <c r="AB523" i="1" s="1"/>
  <c r="Y1153" i="1"/>
  <c r="AB1153" i="1" s="1"/>
  <c r="AA1756" i="1"/>
  <c r="Z933" i="1"/>
  <c r="Y514" i="1"/>
  <c r="AB514" i="1" s="1"/>
  <c r="Y2504" i="1"/>
  <c r="AB2504" i="1" s="1"/>
  <c r="V2021" i="1"/>
  <c r="W2021" i="1" s="1"/>
  <c r="Z777" i="1"/>
  <c r="AA1207" i="1"/>
  <c r="Z21" i="1"/>
  <c r="AA2138" i="1"/>
  <c r="Y2370" i="1"/>
  <c r="V1232" i="1"/>
  <c r="W1232" i="1" s="1"/>
  <c r="Y2388" i="1"/>
  <c r="Y973" i="1"/>
  <c r="V1272" i="1"/>
  <c r="W1272" i="1" s="1"/>
  <c r="Y736" i="1"/>
  <c r="Y2383" i="1"/>
  <c r="Z348" i="1"/>
  <c r="Y1315" i="1"/>
  <c r="Y909" i="1"/>
  <c r="Y970" i="1"/>
  <c r="AB970" i="1" s="1"/>
  <c r="V1974" i="1"/>
  <c r="W1974" i="1" s="1"/>
  <c r="Y360" i="1"/>
  <c r="V2499" i="1"/>
  <c r="W2499" i="1" s="1"/>
  <c r="V1964" i="1"/>
  <c r="W1964" i="1" s="1"/>
  <c r="Z197" i="1"/>
  <c r="Z1301" i="1"/>
  <c r="AA931" i="1"/>
  <c r="Y706" i="1"/>
  <c r="AB706" i="1" s="1"/>
  <c r="V769" i="1"/>
  <c r="W769" i="1" s="1"/>
  <c r="Y1145" i="1"/>
  <c r="AB1145" i="1" s="1"/>
  <c r="AA2037" i="1"/>
  <c r="AA1026" i="1"/>
  <c r="Y347" i="1"/>
  <c r="Z1239" i="1"/>
  <c r="V2202" i="1"/>
  <c r="W2202" i="1" s="1"/>
  <c r="Z597" i="1"/>
  <c r="AA93" i="1"/>
  <c r="Y753" i="1"/>
  <c r="V2072" i="1"/>
  <c r="W2072" i="1" s="1"/>
  <c r="Y2309" i="1"/>
  <c r="AB2309" i="1" s="1"/>
  <c r="AC2309" i="1" s="1"/>
  <c r="AA1472" i="1"/>
  <c r="V1781" i="1"/>
  <c r="W1781" i="1" s="1"/>
  <c r="V942" i="1"/>
  <c r="W942" i="1" s="1"/>
  <c r="Y1030" i="1"/>
  <c r="V1792" i="1"/>
  <c r="W1792" i="1" s="1"/>
  <c r="Z256" i="1"/>
  <c r="Y78" i="1"/>
  <c r="Y1889" i="1"/>
  <c r="AB1889" i="1" s="1"/>
  <c r="AA520" i="1"/>
  <c r="Y238" i="1"/>
  <c r="AA1458" i="1"/>
  <c r="Z2380" i="1"/>
  <c r="AA567" i="1"/>
  <c r="Y1846" i="1"/>
  <c r="AA1135" i="1"/>
  <c r="Y1781" i="1"/>
  <c r="AA234" i="1"/>
  <c r="AA1921" i="1"/>
  <c r="AA894" i="1"/>
  <c r="Y1514" i="1"/>
  <c r="AA1041" i="1"/>
  <c r="Z2333" i="1"/>
  <c r="AA1319" i="1"/>
  <c r="AA1247" i="1"/>
  <c r="AA2040" i="1"/>
  <c r="AA268" i="1"/>
  <c r="V917" i="1"/>
  <c r="W917" i="1" s="1"/>
  <c r="Z214" i="1"/>
  <c r="Y1831" i="1"/>
  <c r="AA339" i="1"/>
  <c r="V650" i="1"/>
  <c r="W650" i="1" s="1"/>
  <c r="Z667" i="1"/>
  <c r="Z2040" i="1"/>
  <c r="V1537" i="1"/>
  <c r="W1537" i="1" s="1"/>
  <c r="AA2051" i="1"/>
  <c r="Z178" i="1"/>
  <c r="AA2503" i="1"/>
  <c r="AA1719" i="1"/>
  <c r="V2175" i="1"/>
  <c r="W2175" i="1" s="1"/>
  <c r="Y1570" i="1"/>
  <c r="Z2020" i="1"/>
  <c r="Z855" i="1"/>
  <c r="Y323" i="1"/>
  <c r="Z2238" i="1"/>
  <c r="AB2238" i="1" s="1"/>
  <c r="V2061" i="1"/>
  <c r="W2061" i="1" s="1"/>
  <c r="Z657" i="1"/>
  <c r="V1163" i="1"/>
  <c r="W1163" i="1" s="1"/>
  <c r="Z1014" i="1"/>
  <c r="V1573" i="1"/>
  <c r="W1573" i="1" s="1"/>
  <c r="Z567" i="1"/>
  <c r="AA2181" i="1"/>
  <c r="V2013" i="1"/>
  <c r="W2013" i="1" s="1"/>
  <c r="Y27" i="1"/>
  <c r="V2496" i="1"/>
  <c r="W2496" i="1" s="1"/>
  <c r="Y2135" i="1"/>
  <c r="AB2135" i="1" s="1"/>
  <c r="Y894" i="1"/>
  <c r="Y1819" i="1"/>
  <c r="Z1634" i="1"/>
  <c r="V2199" i="1"/>
  <c r="W2199" i="1" s="1"/>
  <c r="V1113" i="1"/>
  <c r="W1113" i="1" s="1"/>
  <c r="Y1806" i="1"/>
  <c r="Y1960" i="1"/>
  <c r="Z1751" i="1"/>
  <c r="V157" i="1"/>
  <c r="W157" i="1" s="1"/>
  <c r="V1664" i="1"/>
  <c r="W1664" i="1" s="1"/>
  <c r="Y2316" i="1"/>
  <c r="AA1626" i="1"/>
  <c r="V2439" i="1"/>
  <c r="W2439" i="1" s="1"/>
  <c r="V829" i="1"/>
  <c r="W829" i="1" s="1"/>
  <c r="Y1157" i="1"/>
  <c r="V412" i="1"/>
  <c r="W412" i="1" s="1"/>
  <c r="AA2363" i="1"/>
  <c r="Y1856" i="1"/>
  <c r="V865" i="1"/>
  <c r="W865" i="1" s="1"/>
  <c r="Y1050" i="1"/>
  <c r="Z2399" i="1"/>
  <c r="Y603" i="1"/>
  <c r="V1360" i="1"/>
  <c r="W1360" i="1" s="1"/>
  <c r="AA2134" i="1"/>
  <c r="Z1203" i="1"/>
  <c r="Z300" i="1"/>
  <c r="Z537" i="1"/>
  <c r="V2242" i="1"/>
  <c r="W2242" i="1" s="1"/>
  <c r="AA129" i="1"/>
  <c r="Z1614" i="1"/>
  <c r="Z412" i="1"/>
  <c r="Z1526" i="1"/>
  <c r="V357" i="1"/>
  <c r="W357" i="1" s="1"/>
  <c r="AA329" i="1"/>
  <c r="V1132" i="1"/>
  <c r="W1132" i="1" s="1"/>
  <c r="V1103" i="1"/>
  <c r="W1103" i="1" s="1"/>
  <c r="Y740" i="1"/>
  <c r="Z105" i="1"/>
  <c r="Z210" i="1"/>
  <c r="AA1651" i="1"/>
  <c r="Y537" i="1"/>
  <c r="Z2134" i="1"/>
  <c r="Y593" i="1"/>
  <c r="AB593" i="1" s="1"/>
  <c r="Z38" i="1"/>
  <c r="Y223" i="1"/>
  <c r="AB223" i="1" s="1"/>
  <c r="V2106" i="1"/>
  <c r="W2106" i="1" s="1"/>
  <c r="Z638" i="1"/>
  <c r="Z1043" i="1"/>
  <c r="Z334" i="1"/>
  <c r="Z1819" i="1"/>
  <c r="Z1408" i="1"/>
  <c r="V504" i="1"/>
  <c r="W504" i="1" s="1"/>
  <c r="Z2334" i="1"/>
  <c r="Z1109" i="1"/>
  <c r="Z363" i="1"/>
  <c r="Y2496" i="1"/>
  <c r="Y89" i="1"/>
  <c r="V877" i="1"/>
  <c r="W877" i="1" s="1"/>
  <c r="Y126" i="1"/>
  <c r="AA1212" i="1"/>
  <c r="Y1300" i="1"/>
  <c r="AA1126" i="1"/>
  <c r="V864" i="1"/>
  <c r="W864" i="1" s="1"/>
  <c r="AA1867" i="1"/>
  <c r="V289" i="1"/>
  <c r="W289" i="1" s="1"/>
  <c r="Y1578" i="1"/>
  <c r="Y1474" i="1"/>
  <c r="AB1474" i="1" s="1"/>
  <c r="Y2092" i="1"/>
  <c r="AB2092" i="1" s="1"/>
  <c r="Y1415" i="1"/>
  <c r="Z1589" i="1"/>
  <c r="AA1728" i="1"/>
  <c r="V641" i="1"/>
  <c r="W641" i="1" s="1"/>
  <c r="V2306" i="1"/>
  <c r="W2306" i="1" s="1"/>
  <c r="V56" i="1"/>
  <c r="W56" i="1" s="1"/>
  <c r="Z2456" i="1"/>
  <c r="Y1271" i="1"/>
  <c r="Z346" i="1"/>
  <c r="Z1143" i="1"/>
  <c r="AB1143" i="1" s="1"/>
  <c r="Z1096" i="1"/>
  <c r="Z2433" i="1"/>
  <c r="Z1306" i="1"/>
  <c r="V76" i="1"/>
  <c r="W76" i="1" s="1"/>
  <c r="Y2350" i="1"/>
  <c r="AB2350" i="1" s="1"/>
  <c r="Y2105" i="1"/>
  <c r="Y503" i="1"/>
  <c r="AB503" i="1" s="1"/>
  <c r="Y2001" i="1"/>
  <c r="V1979" i="1"/>
  <c r="W1979" i="1" s="1"/>
  <c r="Z678" i="1"/>
  <c r="Z1767" i="1"/>
  <c r="V1013" i="1"/>
  <c r="W1013" i="1" s="1"/>
  <c r="AA231" i="1"/>
  <c r="Y2230" i="1"/>
  <c r="Z441" i="1"/>
  <c r="V2166" i="1"/>
  <c r="W2166" i="1" s="1"/>
  <c r="V760" i="1"/>
  <c r="W760" i="1" s="1"/>
  <c r="V1840" i="1"/>
  <c r="W1840" i="1" s="1"/>
  <c r="V491" i="1"/>
  <c r="W491" i="1" s="1"/>
  <c r="Y415" i="1"/>
  <c r="V1055" i="1"/>
  <c r="W1055" i="1" s="1"/>
  <c r="AA708" i="1"/>
  <c r="V532" i="1"/>
  <c r="W532" i="1" s="1"/>
  <c r="Z1810" i="1"/>
  <c r="Z1620" i="1"/>
  <c r="AA1363" i="1"/>
  <c r="Z1009" i="1"/>
  <c r="Y1351" i="1"/>
  <c r="Z2452" i="1"/>
  <c r="AA193" i="1"/>
  <c r="V1626" i="1"/>
  <c r="W1626" i="1" s="1"/>
  <c r="V1031" i="1"/>
  <c r="W1031" i="1" s="1"/>
  <c r="AA2142" i="1"/>
  <c r="Y1684" i="1"/>
  <c r="AB1684" i="1" s="1"/>
  <c r="V582" i="1"/>
  <c r="W582" i="1" s="1"/>
  <c r="Z2303" i="1"/>
  <c r="AA1578" i="1"/>
  <c r="Z932" i="1"/>
  <c r="V2301" i="1"/>
  <c r="W2301" i="1" s="1"/>
  <c r="Y205" i="1"/>
  <c r="V2362" i="1"/>
  <c r="W2362" i="1" s="1"/>
  <c r="AA688" i="1"/>
  <c r="V1659" i="1"/>
  <c r="W1659" i="1" s="1"/>
  <c r="Y428" i="1"/>
  <c r="AB428" i="1" s="1"/>
  <c r="AA1007" i="1"/>
  <c r="Y1469" i="1"/>
  <c r="Y884" i="1"/>
  <c r="AB884" i="1" s="1"/>
  <c r="Y1594" i="1"/>
  <c r="Y1701" i="1"/>
  <c r="V2338" i="1"/>
  <c r="W2338" i="1" s="1"/>
  <c r="Y943" i="1"/>
  <c r="AB943" i="1" s="1"/>
  <c r="Z483" i="1"/>
  <c r="AB483" i="1" s="1"/>
  <c r="AA1539" i="1"/>
  <c r="V2088" i="1"/>
  <c r="W2088" i="1" s="1"/>
  <c r="V2102" i="1"/>
  <c r="W2102" i="1" s="1"/>
  <c r="AA33" i="1"/>
  <c r="Z1451" i="1"/>
  <c r="Y2434" i="1"/>
  <c r="AB2434" i="1" s="1"/>
  <c r="AA963" i="1"/>
  <c r="Z2194" i="1"/>
  <c r="AA2006" i="1"/>
  <c r="Y486" i="1"/>
  <c r="AB486" i="1" s="1"/>
  <c r="AC486" i="1" s="1"/>
  <c r="Y429" i="1"/>
  <c r="AA1721" i="1"/>
  <c r="Z243" i="1"/>
  <c r="AA1414" i="1"/>
  <c r="Y1207" i="1"/>
  <c r="AB1207" i="1" s="1"/>
  <c r="Z779" i="1"/>
  <c r="Y1615" i="1"/>
  <c r="AB1615" i="1" s="1"/>
  <c r="AA2039" i="1"/>
  <c r="Z805" i="1"/>
  <c r="Y272" i="1"/>
  <c r="AB272" i="1" s="1"/>
  <c r="AA1666" i="1"/>
  <c r="Y2146" i="1"/>
  <c r="AB2146" i="1" s="1"/>
  <c r="Z1612" i="1"/>
  <c r="AA1029" i="1"/>
  <c r="Z518" i="1"/>
  <c r="Y203" i="1"/>
  <c r="AB203" i="1" s="1"/>
  <c r="V2297" i="1"/>
  <c r="W2297" i="1" s="1"/>
  <c r="Z2490" i="1"/>
  <c r="V1326" i="1"/>
  <c r="W1326" i="1" s="1"/>
  <c r="Z2372" i="1"/>
  <c r="V836" i="1"/>
  <c r="W836" i="1" s="1"/>
  <c r="V2507" i="1"/>
  <c r="W2507" i="1" s="1"/>
  <c r="V1283" i="1"/>
  <c r="W1283" i="1" s="1"/>
  <c r="V1051" i="1"/>
  <c r="W1051" i="1" s="1"/>
  <c r="Y1218" i="1"/>
  <c r="AB1218" i="1" s="1"/>
  <c r="Y487" i="1"/>
  <c r="AA2168" i="1"/>
  <c r="V1887" i="1"/>
  <c r="W1887" i="1" s="1"/>
  <c r="V2440" i="1"/>
  <c r="W2440" i="1" s="1"/>
  <c r="AA1598" i="1"/>
  <c r="Z186" i="1"/>
  <c r="V2138" i="1"/>
  <c r="W2138" i="1" s="1"/>
  <c r="V1943" i="1"/>
  <c r="W1943" i="1" s="1"/>
  <c r="AA1907" i="1"/>
  <c r="Z270" i="1"/>
  <c r="V1387" i="1"/>
  <c r="W1387" i="1" s="1"/>
  <c r="Y2061" i="1"/>
  <c r="AB2061" i="1" s="1"/>
  <c r="V1150" i="1"/>
  <c r="W1150" i="1" s="1"/>
  <c r="V1321" i="1"/>
  <c r="W1321" i="1" s="1"/>
  <c r="Z2351" i="1"/>
  <c r="V389" i="1"/>
  <c r="W389" i="1" s="1"/>
  <c r="V1903" i="1"/>
  <c r="W1903" i="1" s="1"/>
  <c r="AA973" i="1"/>
  <c r="V385" i="1"/>
  <c r="W385" i="1" s="1"/>
  <c r="Y2004" i="1"/>
  <c r="AB2004" i="1" s="1"/>
  <c r="Y1591" i="1"/>
  <c r="V1612" i="1"/>
  <c r="W1612" i="1" s="1"/>
  <c r="Y2224" i="1"/>
  <c r="AB2224" i="1" s="1"/>
  <c r="Z2069" i="1"/>
  <c r="Y1531" i="1"/>
  <c r="AB1531" i="1" s="1"/>
  <c r="Y770" i="1"/>
  <c r="AB770" i="1" s="1"/>
  <c r="Y141" i="1"/>
  <c r="Z553" i="1"/>
  <c r="Z2223" i="1"/>
  <c r="AA1379" i="1"/>
  <c r="AA1108" i="1"/>
  <c r="Y1930" i="1"/>
  <c r="AA2332" i="1"/>
  <c r="Y1087" i="1"/>
  <c r="Y2168" i="1"/>
  <c r="AA1213" i="1"/>
  <c r="Z15" i="1"/>
  <c r="AA1956" i="1"/>
  <c r="Y1171" i="1"/>
  <c r="AB1171" i="1" s="1"/>
  <c r="AC1171" i="1" s="1"/>
  <c r="Z1610" i="1"/>
  <c r="Z1988" i="1"/>
  <c r="Y1833" i="1"/>
  <c r="AB1833" i="1" s="1"/>
  <c r="AC1833" i="1" s="1"/>
  <c r="AA805" i="1"/>
  <c r="Y944" i="1"/>
  <c r="Y340" i="1"/>
  <c r="AB340" i="1" s="1"/>
  <c r="Y1595" i="1"/>
  <c r="Z1445" i="1"/>
  <c r="Z1887" i="1"/>
  <c r="Y332" i="1"/>
  <c r="Z285" i="1"/>
  <c r="Z883" i="1"/>
  <c r="AB883" i="1" s="1"/>
  <c r="AC883" i="1" s="1"/>
  <c r="AA1570" i="1"/>
  <c r="Z838" i="1"/>
  <c r="V1991" i="1"/>
  <c r="W1991" i="1" s="1"/>
  <c r="V47" i="1"/>
  <c r="W47" i="1" s="1"/>
  <c r="Z2294" i="1"/>
  <c r="AB2294" i="1" s="1"/>
  <c r="Z1753" i="1"/>
  <c r="AA2218" i="1"/>
  <c r="V736" i="1"/>
  <c r="W736" i="1" s="1"/>
  <c r="AA1140" i="1"/>
  <c r="AA632" i="1"/>
  <c r="Z2028" i="1"/>
  <c r="AA2098" i="1"/>
  <c r="AA1048" i="1"/>
  <c r="AC1048" i="1" s="1"/>
  <c r="V1754" i="1"/>
  <c r="W1754" i="1" s="1"/>
  <c r="V404" i="1"/>
  <c r="W404" i="1" s="1"/>
  <c r="Y999" i="1"/>
  <c r="AB999" i="1" s="1"/>
  <c r="AA736" i="1"/>
  <c r="Z2320" i="1"/>
  <c r="AA1215" i="1"/>
  <c r="Z153" i="1"/>
  <c r="Y904" i="1"/>
  <c r="Z1778" i="1"/>
  <c r="Z555" i="1"/>
  <c r="Y831" i="1"/>
  <c r="AA1153" i="1"/>
  <c r="AC1153" i="1" s="1"/>
  <c r="Y348" i="1"/>
  <c r="Z1247" i="1"/>
  <c r="AA1494" i="1"/>
  <c r="Z823" i="1"/>
  <c r="V2388" i="1"/>
  <c r="W2388" i="1" s="1"/>
  <c r="V12" i="1"/>
  <c r="W12" i="1" s="1"/>
  <c r="V2198" i="1"/>
  <c r="W2198" i="1" s="1"/>
  <c r="AA1874" i="1"/>
  <c r="V197" i="1"/>
  <c r="W197" i="1" s="1"/>
  <c r="AA901" i="1"/>
  <c r="V139" i="1"/>
  <c r="W139" i="1" s="1"/>
  <c r="AA706" i="1"/>
  <c r="V715" i="1"/>
  <c r="W715" i="1" s="1"/>
  <c r="Y901" i="1"/>
  <c r="AB901" i="1" s="1"/>
  <c r="Y2300" i="1"/>
  <c r="V931" i="1"/>
  <c r="W931" i="1" s="1"/>
  <c r="Z347" i="1"/>
  <c r="Z1500" i="1"/>
  <c r="V2224" i="1"/>
  <c r="W2224" i="1" s="1"/>
  <c r="Z260" i="1"/>
  <c r="AB260" i="1" s="1"/>
  <c r="AA1162" i="1"/>
  <c r="V1390" i="1"/>
  <c r="W1390" i="1" s="1"/>
  <c r="Y2332" i="1"/>
  <c r="AB2332" i="1" s="1"/>
  <c r="AA1792" i="1"/>
  <c r="AC1792" i="1" s="1"/>
  <c r="Y1341" i="1"/>
  <c r="AA2365" i="1"/>
  <c r="V1784" i="1"/>
  <c r="W1784" i="1" s="1"/>
  <c r="V1162" i="1"/>
  <c r="W1162" i="1" s="1"/>
  <c r="AA1536" i="1"/>
  <c r="AA1638" i="1"/>
  <c r="Y256" i="1"/>
  <c r="AA311" i="1"/>
  <c r="V1871" i="1"/>
  <c r="W1871" i="1" s="1"/>
  <c r="V13" i="1"/>
  <c r="W13" i="1" s="1"/>
  <c r="AA1101" i="1"/>
  <c r="V1601" i="1"/>
  <c r="W1601" i="1" s="1"/>
  <c r="Z827" i="1"/>
  <c r="Y364" i="1"/>
  <c r="AB364" i="1" s="1"/>
  <c r="AC364" i="1" s="1"/>
  <c r="Y2162" i="1"/>
  <c r="AB2162" i="1" s="1"/>
  <c r="Z1784" i="1"/>
  <c r="V120" i="1"/>
  <c r="W120" i="1" s="1"/>
  <c r="Z1000" i="1"/>
  <c r="Y1395" i="1"/>
  <c r="V2065" i="1"/>
  <c r="W2065" i="1" s="1"/>
  <c r="Y138" i="1"/>
  <c r="V1899" i="1"/>
  <c r="W1899" i="1" s="1"/>
  <c r="V1206" i="1"/>
  <c r="W1206" i="1" s="1"/>
  <c r="V1332" i="1"/>
  <c r="W1332" i="1" s="1"/>
  <c r="AA2268" i="1"/>
  <c r="V268" i="1"/>
  <c r="W268" i="1" s="1"/>
  <c r="AA917" i="1"/>
  <c r="AA604" i="1"/>
  <c r="V2401" i="1"/>
  <c r="W2401" i="1" s="1"/>
  <c r="Y998" i="1"/>
  <c r="Y541" i="1"/>
  <c r="AB541" i="1" s="1"/>
  <c r="V1035" i="1"/>
  <c r="W1035" i="1" s="1"/>
  <c r="Z1786" i="1"/>
  <c r="Y139" i="1"/>
  <c r="AB139" i="1" s="1"/>
  <c r="Y2404" i="1"/>
  <c r="V589" i="1"/>
  <c r="W589" i="1" s="1"/>
  <c r="V469" i="1"/>
  <c r="W469" i="1" s="1"/>
  <c r="Y1301" i="1"/>
  <c r="AB1301" i="1" s="1"/>
  <c r="Z2198" i="1"/>
  <c r="Z1952" i="1"/>
  <c r="Z2115" i="1"/>
  <c r="Z467" i="1"/>
  <c r="Z323" i="1"/>
  <c r="V1471" i="1"/>
  <c r="W1471" i="1" s="1"/>
  <c r="Y2202" i="1"/>
  <c r="AA32" i="1"/>
  <c r="AA1786" i="1"/>
  <c r="Z1357" i="1"/>
  <c r="AA2271" i="1"/>
  <c r="AA437" i="1"/>
  <c r="Y2221" i="1"/>
  <c r="V2317" i="1"/>
  <c r="W2317" i="1" s="1"/>
  <c r="Y255" i="1"/>
  <c r="AB255" i="1" s="1"/>
  <c r="Y2425" i="1"/>
  <c r="AB2425" i="1" s="1"/>
  <c r="V2245" i="1"/>
  <c r="W2245" i="1" s="1"/>
  <c r="Z603" i="1"/>
  <c r="Y1624" i="1"/>
  <c r="AB1624" i="1" s="1"/>
  <c r="Y2140" i="1"/>
  <c r="AB2140" i="1" s="1"/>
  <c r="Z1261" i="1"/>
  <c r="V814" i="1"/>
  <c r="W814" i="1" s="1"/>
  <c r="AA2500" i="1"/>
  <c r="V2329" i="1"/>
  <c r="W2329" i="1" s="1"/>
  <c r="AA2404" i="1"/>
  <c r="Z997" i="1"/>
  <c r="Y1327" i="1"/>
  <c r="AA2261" i="1"/>
  <c r="AA2264" i="1"/>
  <c r="V1629" i="1"/>
  <c r="W1629" i="1" s="1"/>
  <c r="V134" i="1"/>
  <c r="W134" i="1" s="1"/>
  <c r="Z1674" i="1"/>
  <c r="AA96" i="1"/>
  <c r="Y2455" i="1"/>
  <c r="Y1519" i="1"/>
  <c r="AB1519" i="1" s="1"/>
  <c r="Y720" i="1"/>
  <c r="Y795" i="1"/>
  <c r="AB795" i="1" s="1"/>
  <c r="Y2161" i="1"/>
  <c r="Z1852" i="1"/>
  <c r="AA1113" i="1"/>
  <c r="V1216" i="1"/>
  <c r="W1216" i="1" s="1"/>
  <c r="V1527" i="1"/>
  <c r="W1527" i="1" s="1"/>
  <c r="V136" i="1"/>
  <c r="W136" i="1" s="1"/>
  <c r="Y515" i="1"/>
  <c r="AB515" i="1" s="1"/>
  <c r="AC515" i="1" s="1"/>
  <c r="Y2242" i="1"/>
  <c r="AB2242" i="1" s="1"/>
  <c r="Y2012" i="1"/>
  <c r="AB2012" i="1" s="1"/>
  <c r="Y1471" i="1"/>
  <c r="V613" i="1"/>
  <c r="W613" i="1" s="1"/>
  <c r="V1256" i="1"/>
  <c r="W1256" i="1" s="1"/>
  <c r="AA357" i="1"/>
  <c r="Y1204" i="1"/>
  <c r="AB1204" i="1" s="1"/>
  <c r="AC1204" i="1" s="1"/>
  <c r="Z1328" i="1"/>
  <c r="AA393" i="1"/>
  <c r="AA1071" i="1"/>
  <c r="Y207" i="1"/>
  <c r="V1329" i="1"/>
  <c r="W1329" i="1" s="1"/>
  <c r="Y132" i="1"/>
  <c r="AA613" i="1"/>
  <c r="Y2443" i="1"/>
  <c r="AB2443" i="1" s="1"/>
  <c r="V594" i="1"/>
  <c r="W594" i="1" s="1"/>
  <c r="AA758" i="1"/>
  <c r="AA1329" i="1"/>
  <c r="V2429" i="1"/>
  <c r="W2429" i="1" s="1"/>
  <c r="Y1431" i="1"/>
  <c r="AB1431" i="1" s="1"/>
  <c r="V1311" i="1"/>
  <c r="W1311" i="1" s="1"/>
  <c r="Z154" i="1"/>
  <c r="V2206" i="1"/>
  <c r="W2206" i="1" s="1"/>
  <c r="Y1945" i="1"/>
  <c r="AB1945" i="1" s="1"/>
  <c r="AC1945" i="1" s="1"/>
  <c r="V1065" i="1"/>
  <c r="W1065" i="1" s="1"/>
  <c r="V2022" i="1"/>
  <c r="W2022" i="1" s="1"/>
  <c r="Y287" i="1"/>
  <c r="V377" i="1"/>
  <c r="W377" i="1" s="1"/>
  <c r="V2425" i="1"/>
  <c r="W2425" i="1" s="1"/>
  <c r="Z2001" i="1"/>
  <c r="AB2001" i="1" s="1"/>
  <c r="AA1668" i="1"/>
  <c r="Z730" i="1"/>
  <c r="AA1386" i="1"/>
  <c r="Y610" i="1"/>
  <c r="AA504" i="1"/>
  <c r="AC504" i="1" s="1"/>
  <c r="Z864" i="1"/>
  <c r="Y2341" i="1"/>
  <c r="Z840" i="1"/>
  <c r="Z351" i="1"/>
  <c r="V1002" i="1"/>
  <c r="W1002" i="1" s="1"/>
  <c r="Y1652" i="1"/>
  <c r="AB1652" i="1" s="1"/>
  <c r="AC1652" i="1" s="1"/>
  <c r="AA289" i="1"/>
  <c r="AA1918" i="1"/>
  <c r="Y1877" i="1"/>
  <c r="Y758" i="1"/>
  <c r="V1137" i="1"/>
  <c r="W1137" i="1" s="1"/>
  <c r="Z113" i="1"/>
  <c r="AA2077" i="1"/>
  <c r="Z333" i="1"/>
  <c r="Z180" i="1"/>
  <c r="AB180" i="1" s="1"/>
  <c r="AA1656" i="1"/>
  <c r="V600" i="1"/>
  <c r="W600" i="1" s="1"/>
  <c r="Y2315" i="1"/>
  <c r="AB2315" i="1" s="1"/>
  <c r="V786" i="1"/>
  <c r="W786" i="1" s="1"/>
  <c r="Z76" i="1"/>
  <c r="AB76" i="1" s="1"/>
  <c r="Y2436" i="1"/>
  <c r="AA790" i="1"/>
  <c r="AA379" i="1"/>
  <c r="V2204" i="1"/>
  <c r="W2204" i="1" s="1"/>
  <c r="AA1679" i="1"/>
  <c r="V1668" i="1"/>
  <c r="W1668" i="1" s="1"/>
  <c r="AA1112" i="1"/>
  <c r="Y1297" i="1"/>
  <c r="Z387" i="1"/>
  <c r="V2321" i="1"/>
  <c r="W2321" i="1" s="1"/>
  <c r="Z1230" i="1"/>
  <c r="AB1230" i="1" s="1"/>
  <c r="AC1230" i="1" s="1"/>
  <c r="V1856" i="1"/>
  <c r="W1856" i="1" s="1"/>
  <c r="Z1355" i="1"/>
  <c r="Z2419" i="1"/>
  <c r="V1654" i="1"/>
  <c r="W1654" i="1" s="1"/>
  <c r="Z415" i="1"/>
  <c r="AB415" i="1" s="1"/>
  <c r="Z796" i="1"/>
  <c r="AA1632" i="1"/>
  <c r="AA1297" i="1"/>
  <c r="Y2288" i="1"/>
  <c r="Y1274" i="1"/>
  <c r="V45" i="1"/>
  <c r="W45" i="1" s="1"/>
  <c r="Z2260" i="1"/>
  <c r="AA635" i="1"/>
  <c r="Y1278" i="1"/>
  <c r="Z193" i="1"/>
  <c r="Z1626" i="1"/>
  <c r="Y954" i="1"/>
  <c r="Y1891" i="1"/>
  <c r="Z2066" i="1"/>
  <c r="Y49" i="1"/>
  <c r="Z2349" i="1"/>
  <c r="AB2349" i="1" s="1"/>
  <c r="Y1894" i="1"/>
  <c r="AB1894" i="1" s="1"/>
  <c r="AC1894" i="1" s="1"/>
  <c r="Z290" i="1"/>
  <c r="AA2172" i="1"/>
  <c r="V1351" i="1"/>
  <c r="W1351" i="1" s="1"/>
  <c r="Z2362" i="1"/>
  <c r="Z1397" i="1"/>
  <c r="AA2456" i="1"/>
  <c r="Y289" i="1"/>
  <c r="AA898" i="1"/>
  <c r="V610" i="1"/>
  <c r="W610" i="1" s="1"/>
  <c r="Y1025" i="1"/>
  <c r="AA2036" i="1"/>
  <c r="AA1465" i="1"/>
  <c r="Y2346" i="1"/>
  <c r="V137" i="1"/>
  <c r="W137" i="1" s="1"/>
  <c r="AA298" i="1"/>
  <c r="AA2190" i="1"/>
  <c r="AA304" i="1"/>
  <c r="AA1822" i="1"/>
  <c r="Y384" i="1"/>
  <c r="V565" i="1"/>
  <c r="W565" i="1" s="1"/>
  <c r="AA739" i="1"/>
  <c r="Y1744" i="1"/>
  <c r="Z1427" i="1"/>
  <c r="Z1822" i="1"/>
  <c r="Z1294" i="1"/>
  <c r="Y298" i="1"/>
  <c r="V2350" i="1"/>
  <c r="W2350" i="1" s="1"/>
  <c r="Y1448" i="1"/>
  <c r="AB1448" i="1" s="1"/>
  <c r="AA1568" i="1"/>
  <c r="Z2071" i="1"/>
  <c r="V859" i="1"/>
  <c r="W859" i="1" s="1"/>
  <c r="V163" i="1"/>
  <c r="W163" i="1" s="1"/>
  <c r="AA2350" i="1"/>
  <c r="Z2278" i="1"/>
  <c r="V1092" i="1"/>
  <c r="W1092" i="1" s="1"/>
  <c r="V2041" i="1"/>
  <c r="W2041" i="1" s="1"/>
  <c r="AA1316" i="1"/>
  <c r="AA1302" i="1"/>
  <c r="V330" i="1"/>
  <c r="W330" i="1" s="1"/>
  <c r="AA880" i="1"/>
  <c r="V274" i="1"/>
  <c r="W274" i="1" s="1"/>
  <c r="Z973" i="1"/>
  <c r="V340" i="1"/>
  <c r="W340" i="1" s="1"/>
  <c r="AA248" i="1"/>
  <c r="V802" i="1"/>
  <c r="W802" i="1" s="1"/>
  <c r="Y1185" i="1"/>
  <c r="V804" i="1"/>
  <c r="W804" i="1" s="1"/>
  <c r="AA2025" i="1"/>
  <c r="V2212" i="1"/>
  <c r="W2212" i="1" s="1"/>
  <c r="Z1884" i="1"/>
  <c r="Z1358" i="1"/>
  <c r="AA2361" i="1"/>
  <c r="V1820" i="1"/>
  <c r="W1820" i="1" s="1"/>
  <c r="Y741" i="1"/>
  <c r="V1029" i="1"/>
  <c r="W1029" i="1" s="1"/>
  <c r="V919" i="1"/>
  <c r="W919" i="1" s="1"/>
  <c r="AA1195" i="1"/>
  <c r="Y1650" i="1"/>
  <c r="AA1015" i="1"/>
  <c r="Z253" i="1"/>
  <c r="V2383" i="1"/>
  <c r="W2383" i="1" s="1"/>
  <c r="Y907" i="1"/>
  <c r="AB907" i="1" s="1"/>
  <c r="Z2078" i="1"/>
  <c r="Z1837" i="1"/>
  <c r="AB1837" i="1" s="1"/>
  <c r="AA1051" i="1"/>
  <c r="V252" i="1"/>
  <c r="W252" i="1" s="1"/>
  <c r="Z487" i="1"/>
  <c r="V822" i="1"/>
  <c r="W822" i="1" s="1"/>
  <c r="AA2353" i="1"/>
  <c r="Y2430" i="1"/>
  <c r="AB2430" i="1" s="1"/>
  <c r="AA1949" i="1"/>
  <c r="Y261" i="1"/>
  <c r="Z1955" i="1"/>
  <c r="Y499" i="1"/>
  <c r="AB499" i="1" s="1"/>
  <c r="Y556" i="1"/>
  <c r="AA123" i="1"/>
  <c r="Y1387" i="1"/>
  <c r="AA2144" i="1"/>
  <c r="Z1689" i="1"/>
  <c r="Y2424" i="1"/>
  <c r="Y2266" i="1"/>
  <c r="AB2266" i="1" s="1"/>
  <c r="Y389" i="1"/>
  <c r="Y1968" i="1"/>
  <c r="Z822" i="1"/>
  <c r="V48" i="1"/>
  <c r="W48" i="1" s="1"/>
  <c r="Y2039" i="1"/>
  <c r="AB2039" i="1" s="1"/>
  <c r="V1639" i="1"/>
  <c r="W1639" i="1" s="1"/>
  <c r="AA542" i="1"/>
  <c r="Y1481" i="1"/>
  <c r="AB1481" i="1" s="1"/>
  <c r="Z2397" i="1"/>
  <c r="Z2168" i="1"/>
  <c r="Z2507" i="1"/>
  <c r="V241" i="1"/>
  <c r="W241" i="1" s="1"/>
  <c r="V841" i="1"/>
  <c r="W841" i="1" s="1"/>
  <c r="Y2372" i="1"/>
  <c r="V2339" i="1"/>
  <c r="W2339" i="1" s="1"/>
  <c r="Y83" i="1"/>
  <c r="AB83" i="1" s="1"/>
  <c r="Z1930" i="1"/>
  <c r="Y1978" i="1"/>
  <c r="Z1438" i="1"/>
  <c r="AA229" i="1"/>
  <c r="V754" i="1"/>
  <c r="W754" i="1" s="1"/>
  <c r="Z841" i="1"/>
  <c r="AA1283" i="1"/>
  <c r="AA527" i="1"/>
  <c r="V953" i="1"/>
  <c r="W953" i="1" s="1"/>
  <c r="AA1988" i="1"/>
  <c r="V2396" i="1"/>
  <c r="W2396" i="1" s="1"/>
  <c r="Z2002" i="1"/>
  <c r="Y1554" i="1"/>
  <c r="AB1554" i="1" s="1"/>
  <c r="V542" i="1"/>
  <c r="W542" i="1" s="1"/>
  <c r="Z2286" i="1"/>
  <c r="AB2286" i="1" s="1"/>
  <c r="AC2286" i="1" s="1"/>
  <c r="Z2368" i="1"/>
  <c r="Y1140" i="1"/>
  <c r="AB1140" i="1" s="1"/>
  <c r="V332" i="1"/>
  <c r="W332" i="1" s="1"/>
  <c r="AA285" i="1"/>
  <c r="Y2447" i="1"/>
  <c r="AB2447" i="1" s="1"/>
  <c r="AC2447" i="1" s="1"/>
  <c r="V1921" i="1"/>
  <c r="W1921" i="1" s="1"/>
  <c r="Y1123" i="1"/>
  <c r="AA1392" i="1"/>
  <c r="Y47" i="1"/>
  <c r="AB47" i="1" s="1"/>
  <c r="V1658" i="1"/>
  <c r="W1658" i="1" s="1"/>
  <c r="AA1175" i="1"/>
  <c r="Z1085" i="1"/>
  <c r="Z1210" i="1"/>
  <c r="Y798" i="1"/>
  <c r="AB798" i="1" s="1"/>
  <c r="Y1039" i="1"/>
  <c r="AB1039" i="1" s="1"/>
  <c r="AC1039" i="1" s="1"/>
  <c r="Y2028" i="1"/>
  <c r="Z1781" i="1"/>
  <c r="Z2467" i="1"/>
  <c r="Z2290" i="1"/>
  <c r="Z2019" i="1"/>
  <c r="Z286" i="1"/>
  <c r="Z831" i="1"/>
  <c r="Y2068" i="1"/>
  <c r="Y495" i="1"/>
  <c r="AA117" i="1"/>
  <c r="V1101" i="1"/>
  <c r="W1101" i="1" s="1"/>
  <c r="Y911" i="1"/>
  <c r="Z1185" i="1"/>
  <c r="AA1322" i="1"/>
  <c r="AA1772" i="1"/>
  <c r="Y216" i="1"/>
  <c r="Z7" i="1"/>
  <c r="V1981" i="1"/>
  <c r="W1981" i="1" s="1"/>
  <c r="Y1518" i="1"/>
  <c r="AB1518" i="1" s="1"/>
  <c r="AC1518" i="1" s="1"/>
  <c r="Y1307" i="1"/>
  <c r="Y246" i="1"/>
  <c r="AB246" i="1" s="1"/>
  <c r="V2037" i="1"/>
  <c r="W2037" i="1" s="1"/>
  <c r="Y1416" i="1"/>
  <c r="AA197" i="1"/>
  <c r="Z502" i="1"/>
  <c r="AA1068" i="1"/>
  <c r="V1228" i="1"/>
  <c r="W1228" i="1" s="1"/>
  <c r="V997" i="1"/>
  <c r="W997" i="1" s="1"/>
  <c r="Z1237" i="1"/>
  <c r="AA2072" i="1"/>
  <c r="V1014" i="1"/>
  <c r="W1014" i="1" s="1"/>
  <c r="V437" i="1"/>
  <c r="W437" i="1" s="1"/>
  <c r="Y694" i="1"/>
  <c r="V1393" i="1"/>
  <c r="W1393" i="1" s="1"/>
  <c r="Z1369" i="1"/>
  <c r="V797" i="1"/>
  <c r="W797" i="1" s="1"/>
  <c r="V1030" i="1"/>
  <c r="W1030" i="1" s="1"/>
  <c r="Z1733" i="1"/>
  <c r="V1755" i="1"/>
  <c r="W1755" i="1" s="1"/>
  <c r="V1865" i="1"/>
  <c r="W1865" i="1" s="1"/>
  <c r="AA1611" i="1"/>
  <c r="Z1881" i="1"/>
  <c r="Y451" i="1"/>
  <c r="AA1445" i="1"/>
  <c r="Z599" i="1"/>
  <c r="AB599" i="1" s="1"/>
  <c r="V256" i="1"/>
  <c r="W256" i="1" s="1"/>
  <c r="Y1079" i="1"/>
  <c r="Z2357" i="1"/>
  <c r="V1600" i="1"/>
  <c r="W1600" i="1" s="1"/>
  <c r="Z179" i="1"/>
  <c r="V2017" i="1"/>
  <c r="W2017" i="1" s="1"/>
  <c r="Y328" i="1"/>
  <c r="Z1462" i="1"/>
  <c r="V1022" i="1"/>
  <c r="W1022" i="1" s="1"/>
  <c r="V2228" i="1"/>
  <c r="W2228" i="1" s="1"/>
  <c r="AA511" i="1"/>
  <c r="Y1251" i="1"/>
  <c r="AB1251" i="1" s="1"/>
  <c r="AC1251" i="1" s="1"/>
  <c r="V767" i="1"/>
  <c r="W767" i="1" s="1"/>
  <c r="AA1188" i="1"/>
  <c r="V628" i="1"/>
  <c r="W628" i="1" s="1"/>
  <c r="V28" i="1"/>
  <c r="W28" i="1" s="1"/>
  <c r="AA2187" i="1"/>
  <c r="V556" i="1"/>
  <c r="W556" i="1" s="1"/>
  <c r="Z1454" i="1"/>
  <c r="AA1263" i="1"/>
  <c r="V855" i="1"/>
  <c r="W855" i="1" s="1"/>
  <c r="Y917" i="1"/>
  <c r="AB917" i="1" s="1"/>
  <c r="V363" i="1"/>
  <c r="W363" i="1" s="1"/>
  <c r="Y2165" i="1"/>
  <c r="Z452" i="1"/>
  <c r="Z386" i="1"/>
  <c r="Y32" i="1"/>
  <c r="Y1799" i="1"/>
  <c r="AA1265" i="1"/>
  <c r="Z829" i="1"/>
  <c r="Z501" i="1"/>
  <c r="Y1630" i="1"/>
  <c r="V901" i="1"/>
  <c r="W901" i="1" s="1"/>
  <c r="AA1718" i="1"/>
  <c r="AA2186" i="1"/>
  <c r="Z2262" i="1"/>
  <c r="V734" i="1"/>
  <c r="W734" i="1" s="1"/>
  <c r="AA323" i="1"/>
  <c r="Y1852" i="1"/>
  <c r="AB1852" i="1" s="1"/>
  <c r="AA1490" i="1"/>
  <c r="Z1150" i="1"/>
  <c r="Y1874" i="1"/>
  <c r="AB1874" i="1" s="1"/>
  <c r="Z892" i="1"/>
  <c r="AA638" i="1"/>
  <c r="AA827" i="1"/>
  <c r="Z2106" i="1"/>
  <c r="V1563" i="1"/>
  <c r="W1563" i="1" s="1"/>
  <c r="Y814" i="1"/>
  <c r="AA776" i="1"/>
  <c r="V2453" i="1"/>
  <c r="W2453" i="1" s="1"/>
  <c r="AA214" i="1"/>
  <c r="Y1174" i="1"/>
  <c r="AB1174" i="1" s="1"/>
  <c r="V1623" i="1"/>
  <c r="W1623" i="1" s="1"/>
  <c r="V2404" i="1"/>
  <c r="W2404" i="1" s="1"/>
  <c r="AA94" i="1"/>
  <c r="AA1926" i="1"/>
  <c r="Z1654" i="1"/>
  <c r="AB1654" i="1" s="1"/>
  <c r="AC1654" i="1" s="1"/>
  <c r="Y1647" i="1"/>
  <c r="V1484" i="1"/>
  <c r="W1484" i="1" s="1"/>
  <c r="Z1327" i="1"/>
  <c r="Z600" i="1"/>
  <c r="V1166" i="1"/>
  <c r="W1166" i="1" s="1"/>
  <c r="Y1261" i="1"/>
  <c r="V603" i="1"/>
  <c r="W603" i="1" s="1"/>
  <c r="AA566" i="1"/>
  <c r="Z96" i="1"/>
  <c r="AA2129" i="1"/>
  <c r="Z899" i="1"/>
  <c r="AA932" i="1"/>
  <c r="Z1211" i="1"/>
  <c r="V1120" i="1"/>
  <c r="W1120" i="1" s="1"/>
  <c r="AA1054" i="1"/>
  <c r="V1339" i="1"/>
  <c r="W1339" i="1" s="1"/>
  <c r="Z2026" i="1"/>
  <c r="Y1840" i="1"/>
  <c r="V342" i="1"/>
  <c r="W342" i="1" s="1"/>
  <c r="V515" i="1"/>
  <c r="W515" i="1" s="1"/>
  <c r="AA2242" i="1"/>
  <c r="AA2176" i="1"/>
  <c r="V1308" i="1"/>
  <c r="W1308" i="1" s="1"/>
  <c r="Y613" i="1"/>
  <c r="AA1256" i="1"/>
  <c r="Z1013" i="1"/>
  <c r="Y1259" i="1"/>
  <c r="Y2051" i="1"/>
  <c r="AA1196" i="1"/>
  <c r="Y1071" i="1"/>
  <c r="AB1071" i="1" s="1"/>
  <c r="Z1520" i="1"/>
  <c r="Y1047" i="1"/>
  <c r="AB1047" i="1" s="1"/>
  <c r="Y2317" i="1"/>
  <c r="Y1239" i="1"/>
  <c r="Y2258" i="1"/>
  <c r="V1589" i="1"/>
  <c r="W1589" i="1" s="1"/>
  <c r="Z2321" i="1"/>
  <c r="AA783" i="1"/>
  <c r="Y2334" i="1"/>
  <c r="AA1622" i="1"/>
  <c r="AA906" i="1"/>
  <c r="V331" i="1"/>
  <c r="W331" i="1" s="1"/>
  <c r="Z2240" i="1"/>
  <c r="Z540" i="1"/>
  <c r="Y411" i="1"/>
  <c r="Z2060" i="1"/>
  <c r="V1076" i="1"/>
  <c r="W1076" i="1" s="1"/>
  <c r="V359" i="1"/>
  <c r="W359" i="1" s="1"/>
  <c r="V2371" i="1"/>
  <c r="W2371" i="1" s="1"/>
  <c r="AA2269" i="1"/>
  <c r="Z2301" i="1"/>
  <c r="V1521" i="1"/>
  <c r="W1521" i="1" s="1"/>
  <c r="AA1389" i="1"/>
  <c r="Y1593" i="1"/>
  <c r="AB1593" i="1" s="1"/>
  <c r="Z448" i="1"/>
  <c r="Y864" i="1"/>
  <c r="AB864" i="1" s="1"/>
  <c r="Z2460" i="1"/>
  <c r="Y410" i="1"/>
  <c r="V1126" i="1"/>
  <c r="W1126" i="1" s="1"/>
  <c r="Z26" i="1"/>
  <c r="Y1812" i="1"/>
  <c r="AA1017" i="1"/>
  <c r="V2003" i="1"/>
  <c r="W2003" i="1" s="1"/>
  <c r="Z552" i="1"/>
  <c r="V758" i="1"/>
  <c r="W758" i="1" s="1"/>
  <c r="Y1137" i="1"/>
  <c r="Z621" i="1"/>
  <c r="V887" i="1"/>
  <c r="W887" i="1" s="1"/>
  <c r="AA1288" i="1"/>
  <c r="V358" i="1"/>
  <c r="W358" i="1" s="1"/>
  <c r="Z1252" i="1"/>
  <c r="V2419" i="1"/>
  <c r="W2419" i="1" s="1"/>
  <c r="Z1679" i="1"/>
  <c r="Z1274" i="1"/>
  <c r="AA76" i="1"/>
  <c r="AA1373" i="1"/>
  <c r="Y614" i="1"/>
  <c r="AB614" i="1" s="1"/>
  <c r="V785" i="1"/>
  <c r="W785" i="1" s="1"/>
  <c r="AA2140" i="1"/>
  <c r="AC2140" i="1" s="1"/>
  <c r="V913" i="1"/>
  <c r="W913" i="1" s="1"/>
  <c r="Y1668" i="1"/>
  <c r="AB1668" i="1" s="1"/>
  <c r="AA420" i="1"/>
  <c r="V1017" i="1"/>
  <c r="W1017" i="1" s="1"/>
  <c r="Y622" i="1"/>
  <c r="Y2321" i="1"/>
  <c r="AB2321" i="1" s="1"/>
  <c r="AA908" i="1"/>
  <c r="V1945" i="1"/>
  <c r="W1945" i="1" s="1"/>
  <c r="V1143" i="1"/>
  <c r="W1143" i="1" s="1"/>
  <c r="V1727" i="1"/>
  <c r="W1727" i="1" s="1"/>
  <c r="Z644" i="1"/>
  <c r="AB644" i="1" s="1"/>
  <c r="AC644" i="1" s="1"/>
  <c r="AA415" i="1"/>
  <c r="Z2102" i="1"/>
  <c r="AA432" i="1"/>
  <c r="V291" i="1"/>
  <c r="W291" i="1" s="1"/>
  <c r="Y2453" i="1"/>
  <c r="AB2453" i="1" s="1"/>
  <c r="V387" i="1"/>
  <c r="W387" i="1" s="1"/>
  <c r="Y1294" i="1"/>
  <c r="AA2066" i="1"/>
  <c r="AA207" i="1"/>
  <c r="AA1727" i="1"/>
  <c r="AA292" i="1"/>
  <c r="Z2264" i="1"/>
  <c r="V293" i="1"/>
  <c r="W293" i="1" s="1"/>
  <c r="Y2254" i="1"/>
  <c r="AB2254" i="1" s="1"/>
  <c r="Y1250" i="1"/>
  <c r="AB1250" i="1" s="1"/>
  <c r="AC1250" i="1" s="1"/>
  <c r="V1007" i="1"/>
  <c r="W1007" i="1" s="1"/>
  <c r="AA2442" i="1"/>
  <c r="AA2329" i="1"/>
  <c r="AA654" i="1"/>
  <c r="V1904" i="1"/>
  <c r="W1904" i="1" s="1"/>
  <c r="AA321" i="1"/>
  <c r="Y2362" i="1"/>
  <c r="Z2100" i="1"/>
  <c r="V2077" i="1"/>
  <c r="W2077" i="1" s="1"/>
  <c r="Y601" i="1"/>
  <c r="V1212" i="1"/>
  <c r="W1212" i="1" s="1"/>
  <c r="Y1728" i="1"/>
  <c r="Z1277" i="1"/>
  <c r="Y1544" i="1"/>
  <c r="AB1544" i="1" s="1"/>
  <c r="V2006" i="1"/>
  <c r="W2006" i="1" s="1"/>
  <c r="V1491" i="1"/>
  <c r="W1491" i="1" s="1"/>
  <c r="V1294" i="1"/>
  <c r="W1294" i="1" s="1"/>
  <c r="AA793" i="1"/>
  <c r="V2190" i="1"/>
  <c r="W2190" i="1" s="1"/>
  <c r="Y620" i="1"/>
  <c r="AB620" i="1" s="1"/>
  <c r="Y859" i="1"/>
  <c r="V634" i="1"/>
  <c r="W634" i="1" s="1"/>
  <c r="Y565" i="1"/>
  <c r="Y1925" i="1"/>
  <c r="Y678" i="1"/>
  <c r="AB678" i="1" s="1"/>
  <c r="AC678" i="1" s="1"/>
  <c r="V796" i="1"/>
  <c r="W796" i="1" s="1"/>
  <c r="Y2232" i="1"/>
  <c r="AB2232" i="1" s="1"/>
  <c r="Z961" i="1"/>
  <c r="Y793" i="1"/>
  <c r="AB793" i="1" s="1"/>
  <c r="Y1373" i="1"/>
  <c r="AB1373" i="1" s="1"/>
  <c r="AA1448" i="1"/>
  <c r="V1607" i="1"/>
  <c r="W1607" i="1" s="1"/>
  <c r="AA2230" i="1"/>
  <c r="V1187" i="1"/>
  <c r="W1187" i="1" s="1"/>
  <c r="Y716" i="1"/>
  <c r="Y1932" i="1"/>
  <c r="V461" i="1"/>
  <c r="W461" i="1" s="1"/>
  <c r="Z17" i="1"/>
  <c r="V1767" i="1"/>
  <c r="W1767" i="1" s="1"/>
  <c r="AA1094" i="1"/>
  <c r="V429" i="1"/>
  <c r="W429" i="1" s="1"/>
  <c r="AA2002" i="1"/>
  <c r="AA2423" i="1"/>
  <c r="Z780" i="1"/>
  <c r="V458" i="1"/>
  <c r="W458" i="1" s="1"/>
  <c r="V335" i="1"/>
  <c r="W335" i="1" s="1"/>
  <c r="Y804" i="1"/>
  <c r="AA2277" i="1"/>
  <c r="AA2337" i="1"/>
  <c r="Y1778" i="1"/>
  <c r="Y1950" i="1"/>
  <c r="Y2361" i="1"/>
  <c r="Z2138" i="1"/>
  <c r="Z741" i="1"/>
  <c r="AA1868" i="1"/>
  <c r="Z590" i="1"/>
  <c r="Y542" i="1"/>
  <c r="Z2024" i="1"/>
  <c r="AA1653" i="1"/>
  <c r="AA1511" i="1"/>
  <c r="Z1591" i="1"/>
  <c r="V1227" i="1"/>
  <c r="W1227" i="1" s="1"/>
  <c r="Y1213" i="1"/>
  <c r="Y1317" i="1"/>
  <c r="AB1317" i="1" s="1"/>
  <c r="Y1051" i="1"/>
  <c r="AB1051" i="1" s="1"/>
  <c r="AA241" i="1"/>
  <c r="V58" i="1"/>
  <c r="W58" i="1" s="1"/>
  <c r="AA1794" i="1"/>
  <c r="AA2009" i="1"/>
  <c r="Z911" i="1"/>
  <c r="Z1735" i="1"/>
  <c r="AA21" i="1"/>
  <c r="Z1015" i="1"/>
  <c r="Z868" i="1"/>
  <c r="Y520" i="1"/>
  <c r="Z736" i="1"/>
  <c r="AA1387" i="1"/>
  <c r="Y1958" i="1"/>
  <c r="AB1958" i="1" s="1"/>
  <c r="AA2499" i="1"/>
  <c r="Z1961" i="1"/>
  <c r="Y2222" i="1"/>
  <c r="V172" i="1"/>
  <c r="W172" i="1" s="1"/>
  <c r="Z756" i="1"/>
  <c r="V1627" i="1"/>
  <c r="W1627" i="1" s="1"/>
  <c r="V15" i="1"/>
  <c r="W15" i="1" s="1"/>
  <c r="AA2372" i="1"/>
  <c r="AA1411" i="1"/>
  <c r="V202" i="1"/>
  <c r="W202" i="1" s="1"/>
  <c r="Z1295" i="1"/>
  <c r="Y1733" i="1"/>
  <c r="Y1486" i="1"/>
  <c r="Z1855" i="1"/>
  <c r="Z335" i="1"/>
  <c r="Y975" i="1"/>
  <c r="AB975" i="1" s="1"/>
  <c r="Y1603" i="1"/>
  <c r="AB1603" i="1" s="1"/>
  <c r="AC1603" i="1" s="1"/>
  <c r="Z1411" i="1"/>
  <c r="V478" i="1"/>
  <c r="W478" i="1" s="1"/>
  <c r="V144" i="1"/>
  <c r="W144" i="1" s="1"/>
  <c r="Z266" i="1"/>
  <c r="Z1511" i="1"/>
  <c r="Y1915" i="1"/>
  <c r="AB1915" i="1" s="1"/>
  <c r="AA625" i="1"/>
  <c r="V975" i="1"/>
  <c r="W975" i="1" s="1"/>
  <c r="Y2450" i="1"/>
  <c r="AB2450" i="1" s="1"/>
  <c r="Y1411" i="1"/>
  <c r="Z267" i="1"/>
  <c r="V1988" i="1"/>
  <c r="W1988" i="1" s="1"/>
  <c r="V2155" i="1"/>
  <c r="W2155" i="1" s="1"/>
  <c r="Y2423" i="1"/>
  <c r="AB2423" i="1" s="1"/>
  <c r="V2450" i="1"/>
  <c r="W2450" i="1" s="1"/>
  <c r="Z542" i="1"/>
  <c r="AA1990" i="1"/>
  <c r="V1154" i="1"/>
  <c r="W1154" i="1" s="1"/>
  <c r="Z182" i="1"/>
  <c r="AA953" i="1"/>
  <c r="Y239" i="1"/>
  <c r="V260" i="1"/>
  <c r="W260" i="1" s="1"/>
  <c r="Y772" i="1"/>
  <c r="AB772" i="1" s="1"/>
  <c r="Y2212" i="1"/>
  <c r="Y1414" i="1"/>
  <c r="Y588" i="1"/>
  <c r="Y900" i="1"/>
  <c r="AB900" i="1" s="1"/>
  <c r="V1786" i="1"/>
  <c r="W1786" i="1" s="1"/>
  <c r="V518" i="1"/>
  <c r="W518" i="1" s="1"/>
  <c r="V863" i="1"/>
  <c r="W863" i="1" s="1"/>
  <c r="Y182" i="1"/>
  <c r="V1039" i="1"/>
  <c r="W1039" i="1" s="1"/>
  <c r="AA2028" i="1"/>
  <c r="Z225" i="1"/>
  <c r="Z328" i="1"/>
  <c r="V1646" i="1"/>
  <c r="W1646" i="1" s="1"/>
  <c r="Z1180" i="1"/>
  <c r="AA1333" i="1"/>
  <c r="Z976" i="1"/>
  <c r="AA2481" i="1"/>
  <c r="AA1317" i="1"/>
  <c r="Y117" i="1"/>
  <c r="AA650" i="1"/>
  <c r="Y2462" i="1"/>
  <c r="Z919" i="1"/>
  <c r="Y1426" i="1"/>
  <c r="AB1426" i="1" s="1"/>
  <c r="V2130" i="1"/>
  <c r="W2130" i="1" s="1"/>
  <c r="V872" i="1"/>
  <c r="W872" i="1" s="1"/>
  <c r="Y453" i="1"/>
  <c r="AB453" i="1" s="1"/>
  <c r="Z782" i="1"/>
  <c r="Y1057" i="1"/>
  <c r="V1460" i="1"/>
  <c r="W1460" i="1" s="1"/>
  <c r="V142" i="1"/>
  <c r="W142" i="1" s="1"/>
  <c r="Z2396" i="1"/>
  <c r="V1826" i="1"/>
  <c r="W1826" i="1" s="1"/>
  <c r="Y197" i="1"/>
  <c r="AA284" i="1"/>
  <c r="V467" i="1"/>
  <c r="W467" i="1" s="1"/>
  <c r="Z1629" i="1"/>
  <c r="AA2207" i="1"/>
  <c r="Z942" i="1"/>
  <c r="Z909" i="1"/>
  <c r="V1199" i="1"/>
  <c r="W1199" i="1" s="1"/>
  <c r="V1257" i="1"/>
  <c r="W1257" i="1" s="1"/>
  <c r="V885" i="1"/>
  <c r="W885" i="1" s="1"/>
  <c r="AA1441" i="1"/>
  <c r="Z402" i="1"/>
  <c r="Z100" i="1"/>
  <c r="Z1538" i="1"/>
  <c r="Y1154" i="1"/>
  <c r="AB1154" i="1" s="1"/>
  <c r="AC1154" i="1" s="1"/>
  <c r="V2084" i="1"/>
  <c r="W2084" i="1" s="1"/>
  <c r="Z2231" i="1"/>
  <c r="Y1159" i="1"/>
  <c r="AA1315" i="1"/>
  <c r="V455" i="1"/>
  <c r="W455" i="1" s="1"/>
  <c r="V2030" i="1"/>
  <c r="W2030" i="1" s="1"/>
  <c r="AA712" i="1"/>
  <c r="AA694" i="1"/>
  <c r="V2476" i="1"/>
  <c r="W2476" i="1" s="1"/>
  <c r="AA1784" i="1"/>
  <c r="V1247" i="1"/>
  <c r="W1247" i="1" s="1"/>
  <c r="AA2030" i="1"/>
  <c r="Y1825" i="1"/>
  <c r="AB1825" i="1" s="1"/>
  <c r="V1337" i="1"/>
  <c r="W1337" i="1" s="1"/>
  <c r="V566" i="1"/>
  <c r="W566" i="1" s="1"/>
  <c r="Z2489" i="1"/>
  <c r="Z904" i="1"/>
  <c r="AB904" i="1" s="1"/>
  <c r="Z753" i="1"/>
  <c r="Y767" i="1"/>
  <c r="Y377" i="1"/>
  <c r="Y1332" i="1"/>
  <c r="Y28" i="1"/>
  <c r="V1841" i="1"/>
  <c r="W1841" i="1" s="1"/>
  <c r="Z144" i="1"/>
  <c r="Z1162" i="1"/>
  <c r="Z1163" i="1"/>
  <c r="AA855" i="1"/>
  <c r="AA995" i="1"/>
  <c r="Y982" i="1"/>
  <c r="AA2251" i="1"/>
  <c r="V68" i="1"/>
  <c r="W68" i="1" s="1"/>
  <c r="Z150" i="1"/>
  <c r="AA1401" i="1"/>
  <c r="Z1981" i="1"/>
  <c r="AB1981" i="1" s="1"/>
  <c r="Y892" i="1"/>
  <c r="AA1431" i="1"/>
  <c r="AC1431" i="1" s="1"/>
  <c r="V1040" i="1"/>
  <c r="W1040" i="1" s="1"/>
  <c r="Z2148" i="1"/>
  <c r="AA502" i="1"/>
  <c r="Y2037" i="1"/>
  <c r="AB2037" i="1" s="1"/>
  <c r="AC2037" i="1" s="1"/>
  <c r="Y1964" i="1"/>
  <c r="AB1964" i="1" s="1"/>
  <c r="AC1964" i="1" s="1"/>
  <c r="V1026" i="1"/>
  <c r="W1026" i="1" s="1"/>
  <c r="AA1352" i="1"/>
  <c r="AA210" i="1"/>
  <c r="Y1308" i="1"/>
  <c r="AA2007" i="1"/>
  <c r="V1134" i="1"/>
  <c r="W1134" i="1" s="1"/>
  <c r="Y370" i="1"/>
  <c r="Y855" i="1"/>
  <c r="AB855" i="1" s="1"/>
  <c r="V1493" i="1"/>
  <c r="W1493" i="1" s="1"/>
  <c r="Z1329" i="1"/>
  <c r="AA1693" i="1"/>
  <c r="V1678" i="1"/>
  <c r="W1678" i="1" s="1"/>
  <c r="Z604" i="1"/>
  <c r="AB604" i="1" s="1"/>
  <c r="Z2365" i="1"/>
  <c r="Y1727" i="1"/>
  <c r="AB1727" i="1" s="1"/>
  <c r="AC1727" i="1" s="1"/>
  <c r="Y94" i="1"/>
  <c r="AA1879" i="1"/>
  <c r="AC1879" i="1" s="1"/>
  <c r="Z1037" i="1"/>
  <c r="Y638" i="1"/>
  <c r="V982" i="1"/>
  <c r="W982" i="1" s="1"/>
  <c r="Z1758" i="1"/>
  <c r="AA1306" i="1"/>
  <c r="AA581" i="1"/>
  <c r="Z1484" i="1"/>
  <c r="V1327" i="1"/>
  <c r="W1327" i="1" s="1"/>
  <c r="V1728" i="1"/>
  <c r="W1728" i="1" s="1"/>
  <c r="V320" i="1"/>
  <c r="W320" i="1" s="1"/>
  <c r="Z744" i="1"/>
  <c r="V2141" i="1"/>
  <c r="W2141" i="1" s="1"/>
  <c r="Y1038" i="1"/>
  <c r="AB1038" i="1" s="1"/>
  <c r="Z237" i="1"/>
  <c r="AA1641" i="1"/>
  <c r="Z291" i="1"/>
  <c r="V185" i="1"/>
  <c r="W185" i="1" s="1"/>
  <c r="AA1033" i="1"/>
  <c r="V744" i="1"/>
  <c r="W744" i="1" s="1"/>
  <c r="Z1308" i="1"/>
  <c r="AA143" i="1"/>
  <c r="Z276" i="1"/>
  <c r="AB276" i="1" s="1"/>
  <c r="AC276" i="1" s="1"/>
  <c r="AA1720" i="1"/>
  <c r="V1170" i="1"/>
  <c r="W1170" i="1" s="1"/>
  <c r="V740" i="1"/>
  <c r="W740" i="1" s="1"/>
  <c r="Y790" i="1"/>
  <c r="Y2442" i="1"/>
  <c r="AB2442" i="1" s="1"/>
  <c r="V1395" i="1"/>
  <c r="W1395" i="1" s="1"/>
  <c r="Y962" i="1"/>
  <c r="Z1256" i="1"/>
  <c r="AA785" i="1"/>
  <c r="Z786" i="1"/>
  <c r="AA134" i="1"/>
  <c r="Z715" i="1"/>
  <c r="AA1284" i="1"/>
  <c r="AA2250" i="1"/>
  <c r="AA1141" i="1"/>
  <c r="V1522" i="1"/>
  <c r="W1522" i="1" s="1"/>
  <c r="AA1239" i="1"/>
  <c r="AA2258" i="1"/>
  <c r="Y1252" i="1"/>
  <c r="Y2382" i="1"/>
  <c r="AA1462" i="1"/>
  <c r="Z2418" i="1"/>
  <c r="Z132" i="1"/>
  <c r="V214" i="1"/>
  <c r="W214" i="1" s="1"/>
  <c r="AA359" i="1"/>
  <c r="Z2205" i="1"/>
  <c r="Y898" i="1"/>
  <c r="Z981" i="1"/>
  <c r="Z1341" i="1"/>
  <c r="Y1103" i="1"/>
  <c r="AB1103" i="1" s="1"/>
  <c r="V475" i="1"/>
  <c r="W475" i="1" s="1"/>
  <c r="Y1009" i="1"/>
  <c r="AB1009" i="1" s="1"/>
  <c r="AC1009" i="1" s="1"/>
  <c r="V1278" i="1"/>
  <c r="W1278" i="1" s="1"/>
  <c r="V1740" i="1"/>
  <c r="W1740" i="1" s="1"/>
  <c r="Y408" i="1"/>
  <c r="AB408" i="1" s="1"/>
  <c r="AA985" i="1"/>
  <c r="V2082" i="1"/>
  <c r="W2082" i="1" s="1"/>
  <c r="AA38" i="1"/>
  <c r="Z1391" i="1"/>
  <c r="Z1882" i="1"/>
  <c r="AB1882" i="1" s="1"/>
  <c r="AA1830" i="1"/>
  <c r="Z1025" i="1"/>
  <c r="Z1100" i="1"/>
  <c r="AA690" i="1"/>
  <c r="AA960" i="1"/>
  <c r="AA2135" i="1"/>
  <c r="V1381" i="1"/>
  <c r="W1381" i="1" s="1"/>
  <c r="Z758" i="1"/>
  <c r="Z1137" i="1"/>
  <c r="V793" i="1"/>
  <c r="W793" i="1" s="1"/>
  <c r="Z790" i="1"/>
  <c r="V601" i="1"/>
  <c r="W601" i="1" s="1"/>
  <c r="Z89" i="1"/>
  <c r="Y1634" i="1"/>
  <c r="AB1634" i="1" s="1"/>
  <c r="Y1421" i="1"/>
  <c r="AB1421" i="1" s="1"/>
  <c r="Z2047" i="1"/>
  <c r="Y231" i="1"/>
  <c r="AA2314" i="1"/>
  <c r="AA1811" i="1"/>
  <c r="Y312" i="1"/>
  <c r="V1078" i="1"/>
  <c r="W1078" i="1" s="1"/>
  <c r="Z2250" i="1"/>
  <c r="AB2250" i="1" s="1"/>
  <c r="Y1516" i="1"/>
  <c r="V1637" i="1"/>
  <c r="W1637" i="1" s="1"/>
  <c r="V704" i="1"/>
  <c r="W704" i="1" s="1"/>
  <c r="Z594" i="1"/>
  <c r="AA622" i="1"/>
  <c r="AA2321" i="1"/>
  <c r="V2124" i="1"/>
  <c r="W2124" i="1" s="1"/>
  <c r="AA1519" i="1"/>
  <c r="AC1519" i="1" s="1"/>
  <c r="Y1656" i="1"/>
  <c r="AB1656" i="1" s="1"/>
  <c r="Y2010" i="1"/>
  <c r="AA375" i="1"/>
  <c r="V622" i="1"/>
  <c r="W622" i="1" s="1"/>
  <c r="Z611" i="1"/>
  <c r="V2099" i="1"/>
  <c r="W2099" i="1" s="1"/>
  <c r="AA1351" i="1"/>
  <c r="Y1788" i="1"/>
  <c r="AB1788" i="1" s="1"/>
  <c r="Z51" i="1"/>
  <c r="V313" i="1"/>
  <c r="W313" i="1" s="1"/>
  <c r="V86" i="1"/>
  <c r="W86" i="1" s="1"/>
  <c r="Y400" i="1"/>
  <c r="AB400" i="1" s="1"/>
  <c r="AC400" i="1" s="1"/>
  <c r="AA1356" i="1"/>
  <c r="V292" i="1"/>
  <c r="W292" i="1" s="1"/>
  <c r="V2264" i="1"/>
  <c r="W2264" i="1" s="1"/>
  <c r="Z2075" i="1"/>
  <c r="AA1667" i="1"/>
  <c r="AA188" i="1"/>
  <c r="Z1236" i="1"/>
  <c r="AB1236" i="1" s="1"/>
  <c r="Z1469" i="1"/>
  <c r="Z1886" i="1"/>
  <c r="V835" i="1"/>
  <c r="W835" i="1" s="1"/>
  <c r="Z2431" i="1"/>
  <c r="Y1382" i="1"/>
  <c r="AA2338" i="1"/>
  <c r="Y548" i="1"/>
  <c r="Y887" i="1"/>
  <c r="V800" i="1"/>
  <c r="W800" i="1" s="1"/>
  <c r="V741" i="1"/>
  <c r="W741" i="1" s="1"/>
  <c r="Z1104" i="1"/>
  <c r="AB1104" i="1" s="1"/>
  <c r="Z689" i="1"/>
  <c r="Z816" i="1"/>
  <c r="Y2143" i="1"/>
  <c r="AB2143" i="1" s="1"/>
  <c r="V681" i="1"/>
  <c r="W681" i="1" s="1"/>
  <c r="Z804" i="1"/>
  <c r="Y1855" i="1"/>
  <c r="Y1772" i="1"/>
  <c r="AB1772" i="1" s="1"/>
  <c r="V2345" i="1"/>
  <c r="W2345" i="1" s="1"/>
  <c r="Z1392" i="1"/>
  <c r="Z2361" i="1"/>
  <c r="AA2223" i="1"/>
  <c r="AA741" i="1"/>
  <c r="AA2458" i="1"/>
  <c r="Z264" i="1"/>
  <c r="AB264" i="1" s="1"/>
  <c r="V376" i="1"/>
  <c r="W376" i="1" s="1"/>
  <c r="AA2367" i="1"/>
  <c r="V1418" i="1"/>
  <c r="W1418" i="1" s="1"/>
  <c r="V1773" i="1"/>
  <c r="W1773" i="1" s="1"/>
  <c r="Z275" i="1"/>
  <c r="Z1227" i="1"/>
  <c r="AA1086" i="1"/>
  <c r="V1789" i="1"/>
  <c r="W1789" i="1" s="1"/>
  <c r="Y2208" i="1"/>
  <c r="Y186" i="1"/>
  <c r="AB186" i="1" s="1"/>
  <c r="AC186" i="1" s="1"/>
  <c r="AA70" i="1"/>
  <c r="Y2160" i="1"/>
  <c r="AB2160" i="1" s="1"/>
  <c r="V1609" i="1"/>
  <c r="W1609" i="1" s="1"/>
  <c r="Z2021" i="1"/>
  <c r="Y1344" i="1"/>
  <c r="Y642" i="1"/>
  <c r="AB642" i="1" s="1"/>
  <c r="AC642" i="1" s="1"/>
  <c r="Y2337" i="1"/>
  <c r="Y1241" i="1"/>
  <c r="AB1241" i="1" s="1"/>
  <c r="AC1241" i="1" s="1"/>
  <c r="Y1235" i="1"/>
  <c r="AB1235" i="1" s="1"/>
  <c r="AA831" i="1"/>
  <c r="AA501" i="1"/>
  <c r="V1403" i="1"/>
  <c r="W1403" i="1" s="1"/>
  <c r="V1718" i="1"/>
  <c r="W1718" i="1" s="1"/>
  <c r="AA1272" i="1"/>
  <c r="AA2272" i="1"/>
  <c r="Z162" i="1"/>
  <c r="Z628" i="1"/>
  <c r="Y2407" i="1"/>
  <c r="Z176" i="1"/>
  <c r="V1603" i="1"/>
  <c r="W1603" i="1" s="1"/>
  <c r="AA1609" i="1"/>
  <c r="Z202" i="1"/>
  <c r="V327" i="1"/>
  <c r="W327" i="1" s="1"/>
  <c r="V2307" i="1"/>
  <c r="W2307" i="1" s="1"/>
  <c r="Y822" i="1"/>
  <c r="Y2078" i="1"/>
  <c r="AA305" i="1"/>
  <c r="AA838" i="1"/>
  <c r="Y1283" i="1"/>
  <c r="Z1943" i="1"/>
  <c r="V380" i="1"/>
  <c r="W380" i="1" s="1"/>
  <c r="Z1417" i="1"/>
  <c r="V2273" i="1"/>
  <c r="W2273" i="1" s="1"/>
  <c r="Z1436" i="1"/>
  <c r="Z2407" i="1"/>
  <c r="Y1249" i="1"/>
  <c r="AB1249" i="1" s="1"/>
  <c r="Z1106" i="1"/>
  <c r="AB1106" i="1" s="1"/>
  <c r="V1296" i="1"/>
  <c r="W1296" i="1" s="1"/>
  <c r="Y1991" i="1"/>
  <c r="AA133" i="1"/>
  <c r="Z1545" i="1"/>
  <c r="Y2178" i="1"/>
  <c r="AB2178" i="1" s="1"/>
  <c r="AC2178" i="1" s="1"/>
  <c r="AA1531" i="1"/>
  <c r="V1644" i="1"/>
  <c r="W1644" i="1" s="1"/>
  <c r="Z430" i="1"/>
  <c r="AB430" i="1" s="1"/>
  <c r="Y2393" i="1"/>
  <c r="AB2393" i="1" s="1"/>
  <c r="V1263" i="1"/>
  <c r="W1263" i="1" s="1"/>
  <c r="Y1418" i="1"/>
  <c r="AB1418" i="1" s="1"/>
  <c r="Y953" i="1"/>
  <c r="Z239" i="1"/>
  <c r="Y179" i="1"/>
  <c r="AA1537" i="1"/>
  <c r="AA2068" i="1"/>
  <c r="V1446" i="1"/>
  <c r="W1446" i="1" s="1"/>
  <c r="V588" i="1"/>
  <c r="W588" i="1" s="1"/>
  <c r="AA1206" i="1"/>
  <c r="Y454" i="1"/>
  <c r="AB454" i="1" s="1"/>
  <c r="Y1333" i="1"/>
  <c r="Y1338" i="1"/>
  <c r="Y2130" i="1"/>
  <c r="AB2130" i="1" s="1"/>
  <c r="Y458" i="1"/>
  <c r="V2028" i="1"/>
  <c r="W2028" i="1" s="1"/>
  <c r="Y1162" i="1"/>
  <c r="AA1357" i="1"/>
  <c r="Y1229" i="1"/>
  <c r="AB1229" i="1" s="1"/>
  <c r="AC1229" i="1" s="1"/>
  <c r="V746" i="1"/>
  <c r="W746" i="1" s="1"/>
  <c r="V1127" i="1"/>
  <c r="W1127" i="1" s="1"/>
  <c r="V1210" i="1"/>
  <c r="W1210" i="1" s="1"/>
  <c r="AA1766" i="1"/>
  <c r="AC1766" i="1" s="1"/>
  <c r="Z434" i="1"/>
  <c r="Z117" i="1"/>
  <c r="Y810" i="1"/>
  <c r="AB810" i="1" s="1"/>
  <c r="Y2021" i="1"/>
  <c r="V481" i="1"/>
  <c r="W481" i="1" s="1"/>
  <c r="Y2270" i="1"/>
  <c r="AB2270" i="1" s="1"/>
  <c r="V2210" i="1"/>
  <c r="W2210" i="1" s="1"/>
  <c r="V1902" i="1"/>
  <c r="W1902" i="1" s="1"/>
  <c r="V344" i="1"/>
  <c r="W344" i="1" s="1"/>
  <c r="Y1638" i="1"/>
  <c r="AB1638" i="1" s="1"/>
  <c r="Z1818" i="1"/>
  <c r="Y1295" i="1"/>
  <c r="Y874" i="1"/>
  <c r="Y2368" i="1"/>
  <c r="AB2368" i="1" s="1"/>
  <c r="Z712" i="1"/>
  <c r="Z1986" i="1"/>
  <c r="AB1986" i="1" s="1"/>
  <c r="AA1150" i="1"/>
  <c r="Y467" i="1"/>
  <c r="Z1771" i="1"/>
  <c r="Y2134" i="1"/>
  <c r="AB2134" i="1" s="1"/>
  <c r="V100" i="1"/>
  <c r="W100" i="1" s="1"/>
  <c r="AA2155" i="1"/>
  <c r="V1535" i="1"/>
  <c r="W1535" i="1" s="1"/>
  <c r="V1470" i="1"/>
  <c r="W1470" i="1" s="1"/>
  <c r="Y1131" i="1"/>
  <c r="AB1131" i="1" s="1"/>
  <c r="Y1880" i="1"/>
  <c r="AB1880" i="1" s="1"/>
  <c r="V1501" i="1"/>
  <c r="W1501" i="1" s="1"/>
  <c r="Y175" i="1"/>
  <c r="Z1095" i="1"/>
  <c r="V909" i="1"/>
  <c r="W909" i="1" s="1"/>
  <c r="Y712" i="1"/>
  <c r="V581" i="1"/>
  <c r="W581" i="1" s="1"/>
  <c r="AA1542" i="1"/>
  <c r="AA1501" i="1"/>
  <c r="AC1501" i="1" s="1"/>
  <c r="AA100" i="1"/>
  <c r="Z2122" i="1"/>
  <c r="AB2122" i="1" s="1"/>
  <c r="AC2122" i="1" s="1"/>
  <c r="Y174" i="1"/>
  <c r="AB174" i="1" s="1"/>
  <c r="AA2405" i="1"/>
  <c r="V535" i="1"/>
  <c r="W535" i="1" s="1"/>
  <c r="Y1549" i="1"/>
  <c r="AB1549" i="1" s="1"/>
  <c r="AA1881" i="1"/>
  <c r="Y646" i="1"/>
  <c r="AB646" i="1" s="1"/>
  <c r="AA2397" i="1"/>
  <c r="AA1797" i="1"/>
  <c r="Z1857" i="1"/>
  <c r="AA255" i="1"/>
  <c r="V2393" i="1"/>
  <c r="W2393" i="1" s="1"/>
  <c r="Z327" i="1"/>
  <c r="V1833" i="1"/>
  <c r="W1833" i="1" s="1"/>
  <c r="AA118" i="1"/>
  <c r="AA740" i="1"/>
  <c r="AA175" i="1"/>
  <c r="AA28" i="1"/>
  <c r="AA2475" i="1"/>
  <c r="V2251" i="1"/>
  <c r="W2251" i="1" s="1"/>
  <c r="Z301" i="1"/>
  <c r="V1799" i="1"/>
  <c r="W1799" i="1" s="1"/>
  <c r="Z1166" i="1"/>
  <c r="Y1329" i="1"/>
  <c r="AA153" i="1"/>
  <c r="V1581" i="1"/>
  <c r="W1581" i="1" s="1"/>
  <c r="AA327" i="1"/>
  <c r="V680" i="1"/>
  <c r="W680" i="1" s="1"/>
  <c r="V1169" i="1"/>
  <c r="W1169" i="1" s="1"/>
  <c r="V1952" i="1"/>
  <c r="W1952" i="1" s="1"/>
  <c r="Z1068" i="1"/>
  <c r="V132" i="1"/>
  <c r="W132" i="1" s="1"/>
  <c r="AA765" i="1"/>
  <c r="Z2388" i="1"/>
  <c r="AA1332" i="1"/>
  <c r="Z2300" i="1"/>
  <c r="AB2300" i="1" s="1"/>
  <c r="Y1422" i="1"/>
  <c r="AA1014" i="1"/>
  <c r="Y1352" i="1"/>
  <c r="Y685" i="1"/>
  <c r="AA539" i="1"/>
  <c r="AA1895" i="1"/>
  <c r="Y1689" i="1"/>
  <c r="V2305" i="1"/>
  <c r="W2305" i="1" s="1"/>
  <c r="AA165" i="1"/>
  <c r="Z1196" i="1"/>
  <c r="Y783" i="1"/>
  <c r="AB783" i="1" s="1"/>
  <c r="AA2492" i="1"/>
  <c r="Y1493" i="1"/>
  <c r="Y997" i="1"/>
  <c r="Z2343" i="1"/>
  <c r="V1851" i="1"/>
  <c r="W1851" i="1" s="1"/>
  <c r="AA84" i="1"/>
  <c r="Z188" i="1"/>
  <c r="AA1300" i="1"/>
  <c r="Y581" i="1"/>
  <c r="Z982" i="1"/>
  <c r="Z126" i="1"/>
  <c r="AA342" i="1"/>
  <c r="Y2187" i="1"/>
  <c r="V1472" i="1"/>
  <c r="W1472" i="1" s="1"/>
  <c r="V596" i="1"/>
  <c r="W596" i="1" s="1"/>
  <c r="V87" i="1"/>
  <c r="W87" i="1" s="1"/>
  <c r="Z437" i="1"/>
  <c r="AA1865" i="1"/>
  <c r="Z1841" i="1"/>
  <c r="Y1179" i="1"/>
  <c r="Z740" i="1"/>
  <c r="Z1641" i="1"/>
  <c r="V960" i="1"/>
  <c r="W960" i="1" s="1"/>
  <c r="Z1098" i="1"/>
  <c r="V1801" i="1"/>
  <c r="W1801" i="1" s="1"/>
  <c r="Y1865" i="1"/>
  <c r="AB1865" i="1" s="1"/>
  <c r="AA1395" i="1"/>
  <c r="Y96" i="1"/>
  <c r="Z532" i="1"/>
  <c r="AA1877" i="1"/>
  <c r="Y2408" i="1"/>
  <c r="AA1484" i="1"/>
  <c r="Y1309" i="1"/>
  <c r="Z1507" i="1"/>
  <c r="Y766" i="1"/>
  <c r="V962" i="1"/>
  <c r="W962" i="1" s="1"/>
  <c r="V2080" i="1"/>
  <c r="W2080" i="1" s="1"/>
  <c r="Z578" i="1"/>
  <c r="AB578" i="1" s="1"/>
  <c r="V280" i="1"/>
  <c r="W280" i="1" s="1"/>
  <c r="Z2344" i="1"/>
  <c r="Y1021" i="1"/>
  <c r="Z1284" i="1"/>
  <c r="V2288" i="1"/>
  <c r="W2288" i="1" s="1"/>
  <c r="Y1957" i="1"/>
  <c r="Z230" i="1"/>
  <c r="AA1396" i="1"/>
  <c r="V2258" i="1"/>
  <c r="W2258" i="1" s="1"/>
  <c r="V1724" i="1"/>
  <c r="W1724" i="1" s="1"/>
  <c r="AA1420" i="1"/>
  <c r="V1047" i="1"/>
  <c r="W1047" i="1" s="1"/>
  <c r="V2238" i="1"/>
  <c r="W2238" i="1" s="1"/>
  <c r="Y2013" i="1"/>
  <c r="AB2013" i="1" s="1"/>
  <c r="Z769" i="1"/>
  <c r="Y475" i="1"/>
  <c r="AB475" i="1" s="1"/>
  <c r="Y2205" i="1"/>
  <c r="Z1918" i="1"/>
  <c r="V567" i="1"/>
  <c r="W567" i="1" s="1"/>
  <c r="AA2238" i="1"/>
  <c r="Y214" i="1"/>
  <c r="AA982" i="1"/>
  <c r="V1611" i="1"/>
  <c r="W1611" i="1" s="1"/>
  <c r="Z1835" i="1"/>
  <c r="AA2371" i="1"/>
  <c r="AA840" i="1"/>
  <c r="V2135" i="1"/>
  <c r="W2135" i="1" s="1"/>
  <c r="Y1383" i="1"/>
  <c r="Z177" i="1"/>
  <c r="Z1130" i="1"/>
  <c r="Z1926" i="1"/>
  <c r="AA2349" i="1"/>
  <c r="Y1277" i="1"/>
  <c r="AB1277" i="1" s="1"/>
  <c r="Y319" i="1"/>
  <c r="AB319" i="1" s="1"/>
  <c r="Z1659" i="1"/>
  <c r="AB1659" i="1" s="1"/>
  <c r="AC1659" i="1" s="1"/>
  <c r="V840" i="1"/>
  <c r="W840" i="1" s="1"/>
  <c r="V2123" i="1"/>
  <c r="W2123" i="1" s="1"/>
  <c r="AA258" i="1"/>
  <c r="AA1388" i="1"/>
  <c r="AA1137" i="1"/>
  <c r="AA991" i="1"/>
  <c r="V614" i="1"/>
  <c r="W614" i="1" s="1"/>
  <c r="V126" i="1"/>
  <c r="W126" i="1" s="1"/>
  <c r="V655" i="1"/>
  <c r="W655" i="1" s="1"/>
  <c r="AA2003" i="1"/>
  <c r="AC2003" i="1" s="1"/>
  <c r="Z1728" i="1"/>
  <c r="V2211" i="1"/>
  <c r="W2211" i="1" s="1"/>
  <c r="Y813" i="1"/>
  <c r="Y2058" i="1"/>
  <c r="AB2058" i="1" s="1"/>
  <c r="AC2058" i="1" s="1"/>
  <c r="V1917" i="1"/>
  <c r="W1917" i="1" s="1"/>
  <c r="Y596" i="1"/>
  <c r="AB596" i="1" s="1"/>
  <c r="AC596" i="1" s="1"/>
  <c r="V408" i="1"/>
  <c r="W408" i="1" s="1"/>
  <c r="V1788" i="1"/>
  <c r="W1788" i="1" s="1"/>
  <c r="V720" i="1"/>
  <c r="W720" i="1" s="1"/>
  <c r="Y1637" i="1"/>
  <c r="AB1637" i="1" s="1"/>
  <c r="Z298" i="1"/>
  <c r="Y760" i="1"/>
  <c r="Z622" i="1"/>
  <c r="V2194" i="1"/>
  <c r="W2194" i="1" s="1"/>
  <c r="Y2373" i="1"/>
  <c r="AB2373" i="1" s="1"/>
  <c r="AA1090" i="1"/>
  <c r="AA1508" i="1"/>
  <c r="V2104" i="1"/>
  <c r="W2104" i="1" s="1"/>
  <c r="Y1620" i="1"/>
  <c r="AB1620" i="1" s="1"/>
  <c r="Y877" i="1"/>
  <c r="V927" i="1"/>
  <c r="W927" i="1" s="1"/>
  <c r="AA2086" i="1"/>
  <c r="Z321" i="1"/>
  <c r="Z1840" i="1"/>
  <c r="AA371" i="1"/>
  <c r="AA716" i="1"/>
  <c r="Z1288" i="1"/>
  <c r="Z1007" i="1"/>
  <c r="AA1723" i="1"/>
  <c r="V290" i="1"/>
  <c r="W290" i="1" s="1"/>
  <c r="Y2264" i="1"/>
  <c r="Y2107" i="1"/>
  <c r="AB2107" i="1" s="1"/>
  <c r="AC2107" i="1" s="1"/>
  <c r="AA2080" i="1"/>
  <c r="AA899" i="1"/>
  <c r="Y1212" i="1"/>
  <c r="AB1212" i="1" s="1"/>
  <c r="AC1212" i="1" s="1"/>
  <c r="AA1278" i="1"/>
  <c r="V1993" i="1"/>
  <c r="W1993" i="1" s="1"/>
  <c r="AA835" i="1"/>
  <c r="Y446" i="1"/>
  <c r="V1386" i="1"/>
  <c r="W1386" i="1" s="1"/>
  <c r="Z948" i="1"/>
  <c r="V1980" i="1"/>
  <c r="W1980" i="1" s="1"/>
  <c r="Z2284" i="1"/>
  <c r="V205" i="1"/>
  <c r="W205" i="1" s="1"/>
  <c r="V985" i="1"/>
  <c r="W985" i="1" s="1"/>
  <c r="V2209" i="1"/>
  <c r="W2209" i="1" s="1"/>
  <c r="AA619" i="1"/>
  <c r="Z1845" i="1"/>
  <c r="Z1187" i="1"/>
  <c r="V1091" i="1"/>
  <c r="W1091" i="1" s="1"/>
  <c r="AA1287" i="1"/>
  <c r="Y945" i="1"/>
  <c r="AB945" i="1" s="1"/>
  <c r="Z2219" i="1"/>
  <c r="V1636" i="1"/>
  <c r="W1636" i="1" s="1"/>
  <c r="AA948" i="1"/>
  <c r="Z908" i="1"/>
  <c r="V388" i="1"/>
  <c r="W388" i="1" s="1"/>
  <c r="AA2011" i="1"/>
  <c r="Z1492" i="1"/>
  <c r="AA1491" i="1"/>
  <c r="V1058" i="1"/>
  <c r="W1058" i="1" s="1"/>
  <c r="Y1320" i="1"/>
  <c r="V521" i="1"/>
  <c r="W521" i="1" s="1"/>
  <c r="Z1746" i="1"/>
  <c r="V110" i="1"/>
  <c r="W110" i="1" s="1"/>
  <c r="V2179" i="1"/>
  <c r="W2179" i="1" s="1"/>
  <c r="AA1173" i="1"/>
  <c r="Y948" i="1"/>
  <c r="V1094" i="1"/>
  <c r="W1094" i="1" s="1"/>
  <c r="Y2460" i="1"/>
  <c r="AB2460" i="1" s="1"/>
  <c r="Y372" i="1"/>
  <c r="AA265" i="1"/>
  <c r="Y45" i="1"/>
  <c r="AB45" i="1" s="1"/>
  <c r="V2410" i="1"/>
  <c r="W2410" i="1" s="1"/>
  <c r="V645" i="1"/>
  <c r="W645" i="1" s="1"/>
  <c r="Y440" i="1"/>
  <c r="AB440" i="1" s="1"/>
  <c r="Z163" i="1"/>
  <c r="AA1574" i="1"/>
  <c r="V1122" i="1"/>
  <c r="W1122" i="1" s="1"/>
  <c r="Y247" i="1"/>
  <c r="Y2041" i="1"/>
  <c r="Y1666" i="1"/>
  <c r="AA404" i="1"/>
  <c r="Y1560" i="1"/>
  <c r="AB1560" i="1" s="1"/>
  <c r="AA976" i="1"/>
  <c r="AA2143" i="1"/>
  <c r="V270" i="1"/>
  <c r="W270" i="1" s="1"/>
  <c r="Y1082" i="1"/>
  <c r="AA141" i="1"/>
  <c r="Y1943" i="1"/>
  <c r="Z2256" i="1"/>
  <c r="AB2256" i="1" s="1"/>
  <c r="Y1225" i="1"/>
  <c r="AB1225" i="1" s="1"/>
  <c r="AC1225" i="1" s="1"/>
  <c r="V2361" i="1"/>
  <c r="W2361" i="1" s="1"/>
  <c r="AA922" i="1"/>
  <c r="V191" i="1"/>
  <c r="W191" i="1" s="1"/>
  <c r="V2458" i="1"/>
  <c r="W2458" i="1" s="1"/>
  <c r="V398" i="1"/>
  <c r="W398" i="1" s="1"/>
  <c r="Y1258" i="1"/>
  <c r="Z1272" i="1"/>
  <c r="AB1272" i="1" s="1"/>
  <c r="Y2170" i="1"/>
  <c r="AB2170" i="1" s="1"/>
  <c r="AA735" i="1"/>
  <c r="V1411" i="1"/>
  <c r="W1411" i="1" s="1"/>
  <c r="AA1227" i="1"/>
  <c r="V811" i="1"/>
  <c r="W811" i="1" s="1"/>
  <c r="V2272" i="1"/>
  <c r="W2272" i="1" s="1"/>
  <c r="V2093" i="1"/>
  <c r="W2093" i="1" s="1"/>
  <c r="Z1580" i="1"/>
  <c r="Y517" i="1"/>
  <c r="AB517" i="1" s="1"/>
  <c r="AC517" i="1" s="1"/>
  <c r="V1461" i="1"/>
  <c r="W1461" i="1" s="1"/>
  <c r="AA499" i="1"/>
  <c r="AA1754" i="1"/>
  <c r="AA616" i="1"/>
  <c r="Y976" i="1"/>
  <c r="V1766" i="1"/>
  <c r="W1766" i="1" s="1"/>
  <c r="Y362" i="1"/>
  <c r="AA1145" i="1"/>
  <c r="AC1145" i="1" s="1"/>
  <c r="V1950" i="1"/>
  <c r="W1950" i="1" s="1"/>
  <c r="Y535" i="1"/>
  <c r="AB535" i="1" s="1"/>
  <c r="AC535" i="1" s="1"/>
  <c r="AA1600" i="1"/>
  <c r="Z2328" i="1"/>
  <c r="V1407" i="1"/>
  <c r="W1407" i="1" s="1"/>
  <c r="AA1267" i="1"/>
  <c r="AA30" i="1"/>
  <c r="Y923" i="1"/>
  <c r="Z2424" i="1"/>
  <c r="Y510" i="1"/>
  <c r="AB510" i="1" s="1"/>
  <c r="AC510" i="1" s="1"/>
  <c r="Z1283" i="1"/>
  <c r="AA1943" i="1"/>
  <c r="Y202" i="1"/>
  <c r="V977" i="1"/>
  <c r="W977" i="1" s="1"/>
  <c r="AA1755" i="1"/>
  <c r="Z2297" i="1"/>
  <c r="AA1961" i="1"/>
  <c r="Y155" i="1"/>
  <c r="V1106" i="1"/>
  <c r="W1106" i="1" s="1"/>
  <c r="AA2450" i="1"/>
  <c r="AC2450" i="1" s="1"/>
  <c r="AA2222" i="1"/>
  <c r="Z380" i="1"/>
  <c r="Z13" i="1"/>
  <c r="Z187" i="1"/>
  <c r="V2125" i="1"/>
  <c r="W2125" i="1" s="1"/>
  <c r="Z1483" i="1"/>
  <c r="V844" i="1"/>
  <c r="W844" i="1" s="1"/>
  <c r="Z1338" i="1"/>
  <c r="Z2009" i="1"/>
  <c r="Y1717" i="1"/>
  <c r="AA845" i="1"/>
  <c r="Y1393" i="1"/>
  <c r="AB1393" i="1" s="1"/>
  <c r="Y2305" i="1"/>
  <c r="AB2305" i="1" s="1"/>
  <c r="AA2488" i="1"/>
  <c r="Y608" i="1"/>
  <c r="AB608" i="1" s="1"/>
  <c r="Z897" i="1"/>
  <c r="AA1399" i="1"/>
  <c r="Y2186" i="1"/>
  <c r="AB2186" i="1" s="1"/>
  <c r="Y1559" i="1"/>
  <c r="AB1559" i="1" s="1"/>
  <c r="AC1559" i="1" s="1"/>
  <c r="V114" i="1"/>
  <c r="W114" i="1" s="1"/>
  <c r="V239" i="1"/>
  <c r="W239" i="1" s="1"/>
  <c r="AA1454" i="1"/>
  <c r="Y2290" i="1"/>
  <c r="Y1015" i="1"/>
  <c r="V626" i="1"/>
  <c r="W626" i="1" s="1"/>
  <c r="AA588" i="1"/>
  <c r="Z2251" i="1"/>
  <c r="V1265" i="1"/>
  <c r="W1265" i="1" s="1"/>
  <c r="Y732" i="1"/>
  <c r="V1028" i="1"/>
  <c r="W1028" i="1" s="1"/>
  <c r="AA2210" i="1"/>
  <c r="AA458" i="1"/>
  <c r="AA1655" i="1"/>
  <c r="Y142" i="1"/>
  <c r="AB142" i="1" s="1"/>
  <c r="AA550" i="1"/>
  <c r="AA2256" i="1"/>
  <c r="AA1599" i="1"/>
  <c r="AA383" i="1"/>
  <c r="Y863" i="1"/>
  <c r="V1153" i="1"/>
  <c r="W1153" i="1" s="1"/>
  <c r="Y1609" i="1"/>
  <c r="AA34" i="1"/>
  <c r="Z1536" i="1"/>
  <c r="AB1536" i="1" s="1"/>
  <c r="AA1270" i="1"/>
  <c r="V264" i="1"/>
  <c r="W264" i="1" s="1"/>
  <c r="Z1950" i="1"/>
  <c r="Z1972" i="1"/>
  <c r="V2171" i="1"/>
  <c r="W2171" i="1" s="1"/>
  <c r="V39" i="1"/>
  <c r="W39" i="1" s="1"/>
  <c r="Z268" i="1"/>
  <c r="Y1902" i="1"/>
  <c r="AB1902" i="1" s="1"/>
  <c r="AA514" i="1"/>
  <c r="AC514" i="1" s="1"/>
  <c r="AA559" i="1"/>
  <c r="AA1733" i="1"/>
  <c r="V892" i="1"/>
  <c r="W892" i="1" s="1"/>
  <c r="Z1120" i="1"/>
  <c r="Z2072" i="1"/>
  <c r="AA467" i="1"/>
  <c r="Y1836" i="1"/>
  <c r="AB1836" i="1" s="1"/>
  <c r="V1533" i="1"/>
  <c r="W1533" i="1" s="1"/>
  <c r="AA166" i="1"/>
  <c r="Y1816" i="1"/>
  <c r="AB1816" i="1" s="1"/>
  <c r="AA1535" i="1"/>
  <c r="Z2408" i="1"/>
  <c r="AB2408" i="1" s="1"/>
  <c r="V2114" i="1"/>
  <c r="W2114" i="1" s="1"/>
  <c r="Y1417" i="1"/>
  <c r="Y1105" i="1"/>
  <c r="V360" i="1"/>
  <c r="W360" i="1" s="1"/>
  <c r="Y2177" i="1"/>
  <c r="Y2155" i="1"/>
  <c r="AB2155" i="1" s="1"/>
  <c r="V1041" i="1"/>
  <c r="W1041" i="1" s="1"/>
  <c r="V658" i="1"/>
  <c r="W658" i="1" s="1"/>
  <c r="Z2171" i="1"/>
  <c r="AA713" i="1"/>
  <c r="Z175" i="1"/>
  <c r="V2174" i="1"/>
  <c r="W2174" i="1" s="1"/>
  <c r="Y1041" i="1"/>
  <c r="V208" i="1"/>
  <c r="W208" i="1" s="1"/>
  <c r="Y648" i="1"/>
  <c r="AB648" i="1" s="1"/>
  <c r="Z2165" i="1"/>
  <c r="Z511" i="1"/>
  <c r="AA453" i="1"/>
  <c r="AA2174" i="1"/>
  <c r="Y1561" i="1"/>
  <c r="Z1957" i="1"/>
  <c r="Y876" i="1"/>
  <c r="V2432" i="1"/>
  <c r="W2432" i="1" s="1"/>
  <c r="Z743" i="1"/>
  <c r="Y1562" i="1"/>
  <c r="AB1562" i="1" s="1"/>
  <c r="Y181" i="1"/>
  <c r="Z1396" i="1"/>
  <c r="AA1030" i="1"/>
  <c r="Z28" i="1"/>
  <c r="AA1522" i="1"/>
  <c r="Z1307" i="1"/>
  <c r="AA236" i="1"/>
  <c r="AA1981" i="1"/>
  <c r="AC1981" i="1" s="1"/>
  <c r="V423" i="1"/>
  <c r="W423" i="1" s="1"/>
  <c r="V1614" i="1"/>
  <c r="W1614" i="1" s="1"/>
  <c r="V994" i="1"/>
  <c r="W994" i="1" s="1"/>
  <c r="AA2388" i="1"/>
  <c r="AA1269" i="1"/>
  <c r="Y301" i="1"/>
  <c r="AB301" i="1" s="1"/>
  <c r="AA1935" i="1"/>
  <c r="V454" i="1"/>
  <c r="W454" i="1" s="1"/>
  <c r="V1264" i="1"/>
  <c r="W1264" i="1" s="1"/>
  <c r="V1109" i="1"/>
  <c r="W1109" i="1" s="1"/>
  <c r="V524" i="1"/>
  <c r="W524" i="1" s="1"/>
  <c r="AA1481" i="1"/>
  <c r="AC1481" i="1" s="1"/>
  <c r="AA541" i="1"/>
  <c r="AC541" i="1" s="1"/>
  <c r="AA2396" i="1"/>
  <c r="Z1168" i="1"/>
  <c r="AA139" i="1"/>
  <c r="V1352" i="1"/>
  <c r="W1352" i="1" s="1"/>
  <c r="V685" i="1"/>
  <c r="W685" i="1" s="1"/>
  <c r="AA537" i="1"/>
  <c r="V1719" i="1"/>
  <c r="W1719" i="1" s="1"/>
  <c r="AA1941" i="1"/>
  <c r="V1416" i="1"/>
  <c r="W1416" i="1" s="1"/>
  <c r="AA390" i="1"/>
  <c r="Z40" i="1"/>
  <c r="V1462" i="1"/>
  <c r="W1462" i="1" s="1"/>
  <c r="AA1341" i="1"/>
  <c r="Z658" i="1"/>
  <c r="AB658" i="1" s="1"/>
  <c r="V1219" i="1"/>
  <c r="W1219" i="1" s="1"/>
  <c r="AA2343" i="1"/>
  <c r="Y695" i="1"/>
  <c r="AB695" i="1" s="1"/>
  <c r="AC695" i="1" s="1"/>
  <c r="AA377" i="1"/>
  <c r="V1349" i="1"/>
  <c r="W1349" i="1" s="1"/>
  <c r="AA2010" i="1"/>
  <c r="AA603" i="1"/>
  <c r="Z876" i="1"/>
  <c r="AA1378" i="1"/>
  <c r="Y1161" i="1"/>
  <c r="AA1493" i="1"/>
  <c r="Z1472" i="1"/>
  <c r="Y86" i="1"/>
  <c r="AA1381" i="1"/>
  <c r="Z1161" i="1"/>
  <c r="AA1328" i="1"/>
  <c r="V1852" i="1"/>
  <c r="W1852" i="1" s="1"/>
  <c r="Y1113" i="1"/>
  <c r="AB1113" i="1" s="1"/>
  <c r="Y1476" i="1"/>
  <c r="V1641" i="1"/>
  <c r="W1641" i="1" s="1"/>
  <c r="Z547" i="1"/>
  <c r="V1760" i="1"/>
  <c r="W1760" i="1" s="1"/>
  <c r="AA1614" i="1"/>
  <c r="V1328" i="1"/>
  <c r="W1328" i="1" s="1"/>
  <c r="V636" i="1"/>
  <c r="W636" i="1" s="1"/>
  <c r="AA570" i="1"/>
  <c r="Y730" i="1"/>
  <c r="AB730" i="1" s="1"/>
  <c r="V1356" i="1"/>
  <c r="W1356" i="1" s="1"/>
  <c r="Y2199" i="1"/>
  <c r="AB2199" i="1" s="1"/>
  <c r="Y1790" i="1"/>
  <c r="AB1790" i="1" s="1"/>
  <c r="AA1309" i="1"/>
  <c r="Y2419" i="1"/>
  <c r="AB2419" i="1" s="1"/>
  <c r="Z1157" i="1"/>
  <c r="Z807" i="1"/>
  <c r="AB807" i="1" s="1"/>
  <c r="AA1936" i="1"/>
  <c r="AA582" i="1"/>
  <c r="V1161" i="1"/>
  <c r="W1161" i="1" s="1"/>
  <c r="Z2317" i="1"/>
  <c r="V498" i="1"/>
  <c r="W498" i="1" s="1"/>
  <c r="V2207" i="1"/>
  <c r="W2207" i="1" s="1"/>
  <c r="Y1096" i="1"/>
  <c r="AA2429" i="1"/>
  <c r="V1043" i="1"/>
  <c r="W1043" i="1" s="1"/>
  <c r="Y1396" i="1"/>
  <c r="V1534" i="1"/>
  <c r="W1534" i="1" s="1"/>
  <c r="V2454" i="1"/>
  <c r="W2454" i="1" s="1"/>
  <c r="Y858" i="1"/>
  <c r="AB858" i="1" s="1"/>
  <c r="V1141" i="1"/>
  <c r="W1141" i="1" s="1"/>
  <c r="Z1132" i="1"/>
  <c r="Y1563" i="1"/>
  <c r="AB1563" i="1" s="1"/>
  <c r="AC1563" i="1" s="1"/>
  <c r="AA213" i="1"/>
  <c r="Z613" i="1"/>
  <c r="AA2205" i="1"/>
  <c r="Z2474" i="1"/>
  <c r="AB2474" i="1" s="1"/>
  <c r="AA794" i="1"/>
  <c r="Y472" i="1"/>
  <c r="Y773" i="1"/>
  <c r="AA997" i="1"/>
  <c r="Y1611" i="1"/>
  <c r="AA1916" i="1"/>
  <c r="AA2254" i="1"/>
  <c r="Z149" i="1"/>
  <c r="Y2123" i="1"/>
  <c r="AB2123" i="1" s="1"/>
  <c r="AA1795" i="1"/>
  <c r="AA683" i="1"/>
  <c r="Z2036" i="1"/>
  <c r="AA1579" i="1"/>
  <c r="Y2454" i="1"/>
  <c r="Z813" i="1"/>
  <c r="Y281" i="1"/>
  <c r="Y2077" i="1"/>
  <c r="AB2077" i="1" s="1"/>
  <c r="V410" i="1"/>
  <c r="W410" i="1" s="1"/>
  <c r="Z2316" i="1"/>
  <c r="AA1273" i="1"/>
  <c r="AA1592" i="1"/>
  <c r="V2409" i="1"/>
  <c r="W2409" i="1" s="1"/>
  <c r="V847" i="1"/>
  <c r="W847" i="1" s="1"/>
  <c r="AA1662" i="1"/>
  <c r="Y1378" i="1"/>
  <c r="AA691" i="1"/>
  <c r="AA2123" i="1"/>
  <c r="AA1850" i="1"/>
  <c r="AA913" i="1"/>
  <c r="V63" i="1"/>
  <c r="W63" i="1" s="1"/>
  <c r="Y1822" i="1"/>
  <c r="AB1822" i="1" s="1"/>
  <c r="AC1822" i="1" s="1"/>
  <c r="V686" i="1"/>
  <c r="W686" i="1" s="1"/>
  <c r="AA1671" i="1"/>
  <c r="V450" i="1"/>
  <c r="W450" i="1" s="1"/>
  <c r="Y1037" i="1"/>
  <c r="AB1037" i="1" s="1"/>
  <c r="Z1146" i="1"/>
  <c r="AA1637" i="1"/>
  <c r="Y476" i="1"/>
  <c r="Z2454" i="1"/>
  <c r="Z1222" i="1"/>
  <c r="Z338" i="1"/>
  <c r="Y2149" i="1"/>
  <c r="AA993" i="1"/>
  <c r="AA2001" i="1"/>
  <c r="Y1916" i="1"/>
  <c r="AB1916" i="1" s="1"/>
  <c r="Z530" i="1"/>
  <c r="Z877" i="1"/>
  <c r="V1165" i="1"/>
  <c r="W1165" i="1" s="1"/>
  <c r="AA2026" i="1"/>
  <c r="Y346" i="1"/>
  <c r="Z2438" i="1"/>
  <c r="V371" i="1"/>
  <c r="W371" i="1" s="1"/>
  <c r="AA945" i="1"/>
  <c r="Z379" i="1"/>
  <c r="AA888" i="1"/>
  <c r="V1894" i="1"/>
  <c r="W1894" i="1" s="1"/>
  <c r="AA290" i="1"/>
  <c r="Z2477" i="1"/>
  <c r="Y2302" i="1"/>
  <c r="AB2302" i="1" s="1"/>
  <c r="Z1936" i="1"/>
  <c r="AA1330" i="1"/>
  <c r="V1389" i="1"/>
  <c r="W1389" i="1" s="1"/>
  <c r="Z1300" i="1"/>
  <c r="Y865" i="1"/>
  <c r="AB865" i="1" s="1"/>
  <c r="Y835" i="1"/>
  <c r="AB835" i="1" s="1"/>
  <c r="AA384" i="1"/>
  <c r="Z2082" i="1"/>
  <c r="AA424" i="1"/>
  <c r="Y2278" i="1"/>
  <c r="AB2278" i="1" s="1"/>
  <c r="V2417" i="1"/>
  <c r="W2417" i="1" s="1"/>
  <c r="Y1521" i="1"/>
  <c r="V1830" i="1"/>
  <c r="W1830" i="1" s="1"/>
  <c r="Z1383" i="1"/>
  <c r="Y193" i="1"/>
  <c r="AA1845" i="1"/>
  <c r="V880" i="1"/>
  <c r="W880" i="1" s="1"/>
  <c r="V1822" i="1"/>
  <c r="W1822" i="1" s="1"/>
  <c r="AA1530" i="1"/>
  <c r="AA2378" i="1"/>
  <c r="AA1488" i="1"/>
  <c r="Y1077" i="1"/>
  <c r="Z880" i="1"/>
  <c r="AA1657" i="1"/>
  <c r="V57" i="1"/>
  <c r="W57" i="1" s="1"/>
  <c r="Z1440" i="1"/>
  <c r="V1967" i="1"/>
  <c r="W1967" i="1" s="1"/>
  <c r="Y586" i="1"/>
  <c r="V707" i="1"/>
  <c r="W707" i="1" s="1"/>
  <c r="Y1287" i="1"/>
  <c r="V1230" i="1"/>
  <c r="W1230" i="1" s="1"/>
  <c r="V2216" i="1"/>
  <c r="W2216" i="1" s="1"/>
  <c r="Y110" i="1"/>
  <c r="AA63" i="1"/>
  <c r="AA2352" i="1"/>
  <c r="Y1031" i="1"/>
  <c r="AB1031" i="1" s="1"/>
  <c r="Z1318" i="1"/>
  <c r="Z2149" i="1"/>
  <c r="Z925" i="1"/>
  <c r="Z489" i="1"/>
  <c r="AA1031" i="1"/>
  <c r="AA2341" i="1"/>
  <c r="Y645" i="1"/>
  <c r="V1706" i="1"/>
  <c r="W1706" i="1" s="1"/>
  <c r="V425" i="1"/>
  <c r="W425" i="1" s="1"/>
  <c r="Z191" i="1"/>
  <c r="Y337" i="1"/>
  <c r="Y2241" i="1"/>
  <c r="AB2241" i="1" s="1"/>
  <c r="AC2241" i="1" s="1"/>
  <c r="V1322" i="1"/>
  <c r="W1322" i="1" s="1"/>
  <c r="V1984" i="1"/>
  <c r="W1984" i="1" s="1"/>
  <c r="AA176" i="1"/>
  <c r="AA1082" i="1"/>
  <c r="AA356" i="1"/>
  <c r="V2222" i="1"/>
  <c r="W2222" i="1" s="1"/>
  <c r="V2119" i="1"/>
  <c r="W2119" i="1" s="1"/>
  <c r="AA1947" i="1"/>
  <c r="Y2019" i="1"/>
  <c r="AB2019" i="1" s="1"/>
  <c r="Y1716" i="1"/>
  <c r="AB1716" i="1" s="1"/>
  <c r="Z274" i="1"/>
  <c r="Y2458" i="1"/>
  <c r="AB2458" i="1" s="1"/>
  <c r="Y123" i="1"/>
  <c r="AB123" i="1" s="1"/>
  <c r="AC123" i="1" s="1"/>
  <c r="V1258" i="1"/>
  <c r="W1258" i="1" s="1"/>
  <c r="AA768" i="1"/>
  <c r="AA495" i="1"/>
  <c r="Y1270" i="1"/>
  <c r="AB1270" i="1" s="1"/>
  <c r="V632" i="1"/>
  <c r="W632" i="1" s="1"/>
  <c r="Y1227" i="1"/>
  <c r="Z732" i="1"/>
  <c r="AB732" i="1" s="1"/>
  <c r="V598" i="1"/>
  <c r="W598" i="1" s="1"/>
  <c r="AA2093" i="1"/>
  <c r="AA182" i="1"/>
  <c r="V964" i="1"/>
  <c r="W964" i="1" s="1"/>
  <c r="Z616" i="1"/>
  <c r="Z1205" i="1"/>
  <c r="Y689" i="1"/>
  <c r="Y1085" i="1"/>
  <c r="Z863" i="1"/>
  <c r="V1837" i="1"/>
  <c r="W1837" i="1" s="1"/>
  <c r="Z362" i="1"/>
  <c r="AA120" i="1"/>
  <c r="AA2320" i="1"/>
  <c r="V162" i="1"/>
  <c r="W162" i="1" s="1"/>
  <c r="Y713" i="1"/>
  <c r="AB713" i="1" s="1"/>
  <c r="Z2268" i="1"/>
  <c r="V505" i="1"/>
  <c r="W505" i="1" s="1"/>
  <c r="Z1195" i="1"/>
  <c r="V1404" i="1"/>
  <c r="W1404" i="1" s="1"/>
  <c r="Y1538" i="1"/>
  <c r="AB1538" i="1" s="1"/>
  <c r="AC1538" i="1" s="1"/>
  <c r="Z1086" i="1"/>
  <c r="AB1086" i="1" s="1"/>
  <c r="Y553" i="1"/>
  <c r="AB553" i="1" s="1"/>
  <c r="Y2351" i="1"/>
  <c r="AB2351" i="1" s="1"/>
  <c r="V2266" i="1"/>
  <c r="W2266" i="1" s="1"/>
  <c r="AA389" i="1"/>
  <c r="Z234" i="1"/>
  <c r="Z2234" i="1"/>
  <c r="V2121" i="1"/>
  <c r="W2121" i="1" s="1"/>
  <c r="Z1213" i="1"/>
  <c r="Z471" i="1"/>
  <c r="AB471" i="1" s="1"/>
  <c r="AA1338" i="1"/>
  <c r="Z2337" i="1"/>
  <c r="Y2272" i="1"/>
  <c r="AB2272" i="1" s="1"/>
  <c r="Y380" i="1"/>
  <c r="Z1895" i="1"/>
  <c r="AA58" i="1"/>
  <c r="V2220" i="1"/>
  <c r="W2220" i="1" s="1"/>
  <c r="Y2046" i="1"/>
  <c r="AB2046" i="1" s="1"/>
  <c r="Z263" i="1"/>
  <c r="V2004" i="1"/>
  <c r="W2004" i="1" s="1"/>
  <c r="Z1798" i="1"/>
  <c r="Z1414" i="1"/>
  <c r="AB1414" i="1" s="1"/>
  <c r="Y845" i="1"/>
  <c r="AB845" i="1" s="1"/>
  <c r="AA1974" i="1"/>
  <c r="Z1826" i="1"/>
  <c r="Z1599" i="1"/>
  <c r="V2113" i="1"/>
  <c r="W2113" i="1" s="1"/>
  <c r="V897" i="1"/>
  <c r="W897" i="1" s="1"/>
  <c r="Z2202" i="1"/>
  <c r="V1229" i="1"/>
  <c r="W1229" i="1" s="1"/>
  <c r="V2185" i="1"/>
  <c r="W2185" i="1" s="1"/>
  <c r="Y114" i="1"/>
  <c r="AA239" i="1"/>
  <c r="V175" i="1"/>
  <c r="W175" i="1" s="1"/>
  <c r="AA2046" i="1"/>
  <c r="Z2383" i="1"/>
  <c r="AB2383" i="1" s="1"/>
  <c r="Y1246" i="1"/>
  <c r="Z588" i="1"/>
  <c r="AB588" i="1" s="1"/>
  <c r="Y452" i="1"/>
  <c r="AB452" i="1" s="1"/>
  <c r="AA727" i="1"/>
  <c r="Z383" i="1"/>
  <c r="AB383" i="1" s="1"/>
  <c r="V1123" i="1"/>
  <c r="W1123" i="1" s="1"/>
  <c r="V2170" i="1"/>
  <c r="W2170" i="1" s="1"/>
  <c r="Z332" i="1"/>
  <c r="AB332" i="1" s="1"/>
  <c r="AC332" i="1" s="1"/>
  <c r="Y2228" i="1"/>
  <c r="AB2228" i="1" s="1"/>
  <c r="V607" i="1"/>
  <c r="W607" i="1" s="1"/>
  <c r="AA81" i="1"/>
  <c r="Y1794" i="1"/>
  <c r="Y1335" i="1"/>
  <c r="Z878" i="1"/>
  <c r="AA1123" i="1"/>
  <c r="AA1837" i="1"/>
  <c r="Y1756" i="1"/>
  <c r="AB1756" i="1" s="1"/>
  <c r="Y526" i="1"/>
  <c r="AA2177" i="1"/>
  <c r="V2256" i="1"/>
  <c r="W2256" i="1" s="1"/>
  <c r="Y385" i="1"/>
  <c r="AB385" i="1" s="1"/>
  <c r="Z2214" i="1"/>
  <c r="V1721" i="1"/>
  <c r="W1721" i="1" s="1"/>
  <c r="AA1889" i="1"/>
  <c r="V559" i="1"/>
  <c r="W559" i="1" s="1"/>
  <c r="Z767" i="1"/>
  <c r="Y2171" i="1"/>
  <c r="V1514" i="1"/>
  <c r="W1514" i="1" s="1"/>
  <c r="V916" i="1"/>
  <c r="W916" i="1" s="1"/>
  <c r="V1048" i="1"/>
  <c r="W1048" i="1" s="1"/>
  <c r="AA108" i="1"/>
  <c r="Z1347" i="1"/>
  <c r="Y1163" i="1"/>
  <c r="Z631" i="1"/>
  <c r="Z1447" i="1"/>
  <c r="Z1319" i="1"/>
  <c r="Y657" i="1"/>
  <c r="AB657" i="1" s="1"/>
  <c r="AC657" i="1" s="1"/>
  <c r="AA1978" i="1"/>
  <c r="Y1535" i="1"/>
  <c r="AA2374" i="1"/>
  <c r="V2053" i="1"/>
  <c r="W2053" i="1" s="1"/>
  <c r="Y853" i="1"/>
  <c r="AB853" i="1" s="1"/>
  <c r="AC853" i="1" s="1"/>
  <c r="AA1235" i="1"/>
  <c r="AC1235" i="1" s="1"/>
  <c r="Z166" i="1"/>
  <c r="Y1601" i="1"/>
  <c r="Z473" i="1"/>
  <c r="Y320" i="1"/>
  <c r="AB320" i="1" s="1"/>
  <c r="V766" i="1"/>
  <c r="W766" i="1" s="1"/>
  <c r="V2413" i="1"/>
  <c r="W2413" i="1" s="1"/>
  <c r="AA628" i="1"/>
  <c r="AA317" i="1"/>
  <c r="V2295" i="1"/>
  <c r="W2295" i="1" s="1"/>
  <c r="AA767" i="1"/>
  <c r="Z1651" i="1"/>
  <c r="Z1312" i="1"/>
  <c r="AB1312" i="1" s="1"/>
  <c r="Z1206" i="1"/>
  <c r="Z1315" i="1"/>
  <c r="AA142" i="1"/>
  <c r="Y2295" i="1"/>
  <c r="AB2295" i="1" s="1"/>
  <c r="AA858" i="1"/>
  <c r="Z2492" i="1"/>
  <c r="AA1790" i="1"/>
  <c r="Y1319" i="1"/>
  <c r="Z923" i="1"/>
  <c r="AB923" i="1" s="1"/>
  <c r="Z2177" i="1"/>
  <c r="AA181" i="1"/>
  <c r="Y1256" i="1"/>
  <c r="AB1256" i="1" s="1"/>
  <c r="Z2111" i="1"/>
  <c r="Y672" i="1"/>
  <c r="V1157" i="1"/>
  <c r="W1157" i="1" s="1"/>
  <c r="AA1903" i="1"/>
  <c r="V284" i="1"/>
  <c r="W284" i="1" s="1"/>
  <c r="AA1509" i="1"/>
  <c r="Z423" i="1"/>
  <c r="AA1982" i="1"/>
  <c r="V1529" i="1"/>
  <c r="W1529" i="1" s="1"/>
  <c r="Y1403" i="1"/>
  <c r="AB1403" i="1" s="1"/>
  <c r="Y1142" i="1"/>
  <c r="AA407" i="1"/>
  <c r="AA2198" i="1"/>
  <c r="AA2305" i="1"/>
  <c r="Y1264" i="1"/>
  <c r="Y906" i="1"/>
  <c r="V823" i="1"/>
  <c r="W823" i="1" s="1"/>
  <c r="AA2369" i="1"/>
  <c r="V301" i="1"/>
  <c r="W301" i="1" s="1"/>
  <c r="Z2426" i="1"/>
  <c r="AA454" i="1"/>
  <c r="AC454" i="1" s="1"/>
  <c r="Z538" i="1"/>
  <c r="Z1352" i="1"/>
  <c r="AA685" i="1"/>
  <c r="Z359" i="1"/>
  <c r="AA1301" i="1"/>
  <c r="AC1301" i="1" s="1"/>
  <c r="Y2499" i="1"/>
  <c r="V2234" i="1"/>
  <c r="W2234" i="1" s="1"/>
  <c r="Y390" i="1"/>
  <c r="AB390" i="1" s="1"/>
  <c r="AA962" i="1"/>
  <c r="AA1047" i="1"/>
  <c r="Y2418" i="1"/>
  <c r="Y230" i="1"/>
  <c r="V1239" i="1"/>
  <c r="W1239" i="1" s="1"/>
  <c r="V2343" i="1"/>
  <c r="W2343" i="1" s="1"/>
  <c r="AA701" i="1"/>
  <c r="Z377" i="1"/>
  <c r="V1415" i="1"/>
  <c r="W1415" i="1" s="1"/>
  <c r="V1944" i="1"/>
  <c r="W1944" i="1" s="1"/>
  <c r="Y1522" i="1"/>
  <c r="Z1260" i="1"/>
  <c r="Z1351" i="1"/>
  <c r="Z1337" i="1"/>
  <c r="Z766" i="1"/>
  <c r="Y2063" i="1"/>
  <c r="Y1288" i="1"/>
  <c r="AB1288" i="1" s="1"/>
  <c r="Y913" i="1"/>
  <c r="Y1228" i="1"/>
  <c r="V2051" i="1"/>
  <c r="W2051" i="1" s="1"/>
  <c r="Z2201" i="1"/>
  <c r="Y1339" i="1"/>
  <c r="AB1339" i="1" s="1"/>
  <c r="Z1476" i="1"/>
  <c r="Z928" i="1"/>
  <c r="V825" i="1"/>
  <c r="W825" i="1" s="1"/>
  <c r="Y1166" i="1"/>
  <c r="AB1166" i="1" s="1"/>
  <c r="V1986" i="1"/>
  <c r="W1986" i="1" s="1"/>
  <c r="Z2051" i="1"/>
  <c r="Y107" i="1"/>
  <c r="AB107" i="1" s="1"/>
  <c r="AA157" i="1"/>
  <c r="Y840" i="1"/>
  <c r="AB840" i="1" s="1"/>
  <c r="AC840" i="1" s="1"/>
  <c r="AA2315" i="1"/>
  <c r="Z2394" i="1"/>
  <c r="V1790" i="1"/>
  <c r="W1790" i="1" s="1"/>
  <c r="V1309" i="1"/>
  <c r="W1309" i="1" s="1"/>
  <c r="Z2104" i="1"/>
  <c r="V393" i="1"/>
  <c r="W393" i="1" s="1"/>
  <c r="V2455" i="1"/>
  <c r="W2455" i="1" s="1"/>
  <c r="V1209" i="1"/>
  <c r="W1209" i="1" s="1"/>
  <c r="Z760" i="1"/>
  <c r="AA1211" i="1"/>
  <c r="V1846" i="1"/>
  <c r="W1846" i="1" s="1"/>
  <c r="Z849" i="1"/>
  <c r="Y2207" i="1"/>
  <c r="AB2207" i="1" s="1"/>
  <c r="AA2438" i="1"/>
  <c r="Z2374" i="1"/>
  <c r="AB2374" i="1" s="1"/>
  <c r="Z1311" i="1"/>
  <c r="AB1311" i="1" s="1"/>
  <c r="V1396" i="1"/>
  <c r="W1396" i="1" s="1"/>
  <c r="Z1534" i="1"/>
  <c r="Y2265" i="1"/>
  <c r="AB2265" i="1" s="1"/>
  <c r="AC2265" i="1" s="1"/>
  <c r="Z750" i="1"/>
  <c r="Y1450" i="1"/>
  <c r="AB1450" i="1" s="1"/>
  <c r="AC1450" i="1" s="1"/>
  <c r="V1771" i="1"/>
  <c r="W1771" i="1" s="1"/>
  <c r="Z1861" i="1"/>
  <c r="AA1255" i="1"/>
  <c r="V522" i="1"/>
  <c r="W522" i="1" s="1"/>
  <c r="V2205" i="1"/>
  <c r="W2205" i="1" s="1"/>
  <c r="Z1686" i="1"/>
  <c r="AB1686" i="1" s="1"/>
  <c r="Y1257" i="1"/>
  <c r="AB1257" i="1" s="1"/>
  <c r="V894" i="1"/>
  <c r="W894" i="1" s="1"/>
  <c r="Y1255" i="1"/>
  <c r="AA876" i="1"/>
  <c r="Z1611" i="1"/>
  <c r="AA1759" i="1"/>
  <c r="Y2260" i="1"/>
  <c r="AB2260" i="1" s="1"/>
  <c r="Z410" i="1"/>
  <c r="Y2176" i="1"/>
  <c r="AB2176" i="1" s="1"/>
  <c r="Y1381" i="1"/>
  <c r="AB1381" i="1" s="1"/>
  <c r="Y438" i="1"/>
  <c r="Y2036" i="1"/>
  <c r="AA1013" i="1"/>
  <c r="V1507" i="1"/>
  <c r="W1507" i="1" s="1"/>
  <c r="AA411" i="1"/>
  <c r="Z336" i="1"/>
  <c r="Z1216" i="1"/>
  <c r="V89" i="1"/>
  <c r="W89" i="1" s="1"/>
  <c r="Y1623" i="1"/>
  <c r="V1453" i="1"/>
  <c r="W1453" i="1" s="1"/>
  <c r="V1592" i="1"/>
  <c r="W1592" i="1" s="1"/>
  <c r="Z1491" i="1"/>
  <c r="Y2441" i="1"/>
  <c r="V2026" i="1"/>
  <c r="W2026" i="1" s="1"/>
  <c r="Y1017" i="1"/>
  <c r="AB1017" i="1" s="1"/>
  <c r="Z129" i="1"/>
  <c r="V1810" i="1"/>
  <c r="W1810" i="1" s="1"/>
  <c r="Z2209" i="1"/>
  <c r="Z1516" i="1"/>
  <c r="AA310" i="1"/>
  <c r="Y1738" i="1"/>
  <c r="V807" i="1"/>
  <c r="W807" i="1" s="1"/>
  <c r="AA1758" i="1"/>
  <c r="Y891" i="1"/>
  <c r="AB891" i="1" s="1"/>
  <c r="V2438" i="1"/>
  <c r="W2438" i="1" s="1"/>
  <c r="Z939" i="1"/>
  <c r="AB939" i="1" s="1"/>
  <c r="AA1553" i="1"/>
  <c r="Y1897" i="1"/>
  <c r="Z1479" i="1"/>
  <c r="Y1222" i="1"/>
  <c r="AA2232" i="1"/>
  <c r="AA164" i="1"/>
  <c r="Z1378" i="1"/>
  <c r="Y2245" i="1"/>
  <c r="AB2245" i="1" s="1"/>
  <c r="Z1877" i="1"/>
  <c r="Y1306" i="1"/>
  <c r="AA877" i="1"/>
  <c r="V1528" i="1"/>
  <c r="W1528" i="1" s="1"/>
  <c r="V1879" i="1"/>
  <c r="W1879" i="1" s="1"/>
  <c r="Z207" i="1"/>
  <c r="AB207" i="1" s="1"/>
  <c r="Z87" i="1"/>
  <c r="Z371" i="1"/>
  <c r="AB371" i="1" s="1"/>
  <c r="AC371" i="1" s="1"/>
  <c r="V1814" i="1"/>
  <c r="W1814" i="1" s="1"/>
  <c r="Z839" i="1"/>
  <c r="Z898" i="1"/>
  <c r="AA1575" i="1"/>
  <c r="Y290" i="1"/>
  <c r="AB290" i="1" s="1"/>
  <c r="Z2163" i="1"/>
  <c r="V2247" i="1"/>
  <c r="W2247" i="1" s="1"/>
  <c r="AA2417" i="1"/>
  <c r="Y532" i="1"/>
  <c r="Z985" i="1"/>
  <c r="Z610" i="1"/>
  <c r="AB610" i="1" s="1"/>
  <c r="V918" i="1"/>
  <c r="W918" i="1" s="1"/>
  <c r="Y1266" i="1"/>
  <c r="Z521" i="1"/>
  <c r="Y1575" i="1"/>
  <c r="Z1287" i="1"/>
  <c r="V1926" i="1"/>
  <c r="W1926" i="1" s="1"/>
  <c r="V35" i="1"/>
  <c r="W35" i="1" s="1"/>
  <c r="V1918" i="1"/>
  <c r="W1918" i="1" s="1"/>
  <c r="V1723" i="1"/>
  <c r="W1723" i="1" s="1"/>
  <c r="AA438" i="1"/>
  <c r="V1845" i="1"/>
  <c r="W1845" i="1" s="1"/>
  <c r="Z2360" i="1"/>
  <c r="V1738" i="1"/>
  <c r="W1738" i="1" s="1"/>
  <c r="Y1016" i="1"/>
  <c r="AA2360" i="1"/>
  <c r="Z1488" i="1"/>
  <c r="V158" i="1"/>
  <c r="W158" i="1" s="1"/>
  <c r="Z670" i="1"/>
  <c r="AA2075" i="1"/>
  <c r="AA852" i="1"/>
  <c r="Y1913" i="1"/>
  <c r="Y1800" i="1"/>
  <c r="AB1800" i="1" s="1"/>
  <c r="AC1800" i="1" s="1"/>
  <c r="Z2136" i="1"/>
  <c r="Z235" i="1"/>
  <c r="V487" i="1"/>
  <c r="W487" i="1" s="1"/>
  <c r="Y1005" i="1"/>
  <c r="AB1005" i="1" s="1"/>
  <c r="AC1005" i="1" s="1"/>
  <c r="Y1961" i="1"/>
  <c r="AB1961" i="1" s="1"/>
  <c r="AC1961" i="1" s="1"/>
  <c r="AA1554" i="1"/>
  <c r="AC1554" i="1" s="1"/>
  <c r="V911" i="1"/>
  <c r="W911" i="1" s="1"/>
  <c r="V1140" i="1"/>
  <c r="W1140" i="1" s="1"/>
  <c r="Z1082" i="1"/>
  <c r="AA261" i="1"/>
  <c r="V1325" i="1"/>
  <c r="W1325" i="1" s="1"/>
  <c r="V770" i="1"/>
  <c r="W770" i="1" s="1"/>
  <c r="Z168" i="1"/>
  <c r="AA146" i="1"/>
  <c r="Y563" i="1"/>
  <c r="AA274" i="1"/>
  <c r="V2322" i="1"/>
  <c r="W2322" i="1" s="1"/>
  <c r="AA975" i="1"/>
  <c r="AA1258" i="1"/>
  <c r="Z305" i="1"/>
  <c r="Y1639" i="1"/>
  <c r="AB1639" i="1" s="1"/>
  <c r="AC1639" i="1" s="1"/>
  <c r="V2046" i="1"/>
  <c r="W2046" i="1" s="1"/>
  <c r="Z953" i="1"/>
  <c r="Z2208" i="1"/>
  <c r="AB2208" i="1" s="1"/>
  <c r="Z48" i="1"/>
  <c r="Z429" i="1"/>
  <c r="Z2093" i="1"/>
  <c r="AA449" i="1"/>
  <c r="Z1504" i="1"/>
  <c r="Z1333" i="1"/>
  <c r="AA114" i="1"/>
  <c r="Y2277" i="1"/>
  <c r="AB2277" i="1" s="1"/>
  <c r="V999" i="1"/>
  <c r="W999" i="1" s="1"/>
  <c r="V1463" i="1"/>
  <c r="W1463" i="1" s="1"/>
  <c r="V922" i="1"/>
  <c r="W922" i="1" s="1"/>
  <c r="V946" i="1"/>
  <c r="W946" i="1" s="1"/>
  <c r="Z949" i="1"/>
  <c r="Z2068" i="1"/>
  <c r="Y162" i="1"/>
  <c r="AB162" i="1" s="1"/>
  <c r="V1189" i="1"/>
  <c r="W1189" i="1" s="1"/>
  <c r="Z2257" i="1"/>
  <c r="AA1185" i="1"/>
  <c r="Y1195" i="1"/>
  <c r="Z1404" i="1"/>
  <c r="Y1458" i="1"/>
  <c r="AA9" i="1"/>
  <c r="Z944" i="1"/>
  <c r="Y1580" i="1"/>
  <c r="Z2222" i="1"/>
  <c r="V516" i="1"/>
  <c r="W516" i="1" s="1"/>
  <c r="Y100" i="1"/>
  <c r="AA599" i="1"/>
  <c r="Z1627" i="1"/>
  <c r="V561" i="1"/>
  <c r="W561" i="1" s="1"/>
  <c r="AA418" i="1"/>
  <c r="V2146" i="1"/>
  <c r="W2146" i="1" s="1"/>
  <c r="Z1653" i="1"/>
  <c r="V1414" i="1"/>
  <c r="W1414" i="1" s="1"/>
  <c r="V745" i="1"/>
  <c r="W745" i="1" s="1"/>
  <c r="Y511" i="1"/>
  <c r="AA907" i="1"/>
  <c r="AC907" i="1" s="1"/>
  <c r="AA2096" i="1"/>
  <c r="AA1321" i="1"/>
  <c r="V1566" i="1"/>
  <c r="W1566" i="1" s="1"/>
  <c r="Z1564" i="1"/>
  <c r="AA2131" i="1"/>
  <c r="AC2131" i="1" s="1"/>
  <c r="AA340" i="1"/>
  <c r="AC340" i="1" s="1"/>
  <c r="V845" i="1"/>
  <c r="W845" i="1" s="1"/>
  <c r="Z2065" i="1"/>
  <c r="V893" i="1"/>
  <c r="W893" i="1" s="1"/>
  <c r="V2367" i="1"/>
  <c r="W2367" i="1" s="1"/>
  <c r="V1379" i="1"/>
  <c r="W1379" i="1" s="1"/>
  <c r="Y897" i="1"/>
  <c r="AA743" i="1"/>
  <c r="AA822" i="1"/>
  <c r="Z1991" i="1"/>
  <c r="Z114" i="1"/>
  <c r="Y994" i="1"/>
  <c r="AB994" i="1" s="1"/>
  <c r="V52" i="1"/>
  <c r="W52" i="1" s="1"/>
  <c r="Y1461" i="1"/>
  <c r="AB1461" i="1" s="1"/>
  <c r="V2009" i="1"/>
  <c r="W2009" i="1" s="1"/>
  <c r="AA54" i="1"/>
  <c r="AA996" i="1"/>
  <c r="AA1237" i="1"/>
  <c r="V2290" i="1"/>
  <c r="W2290" i="1" s="1"/>
  <c r="Y481" i="1"/>
  <c r="Z1524" i="1"/>
  <c r="Z495" i="1"/>
  <c r="AA362" i="1"/>
  <c r="AA2432" i="1"/>
  <c r="Y1023" i="1"/>
  <c r="AB1023" i="1" s="1"/>
  <c r="V727" i="1"/>
  <c r="W727" i="1" s="1"/>
  <c r="V2277" i="1"/>
  <c r="W2277" i="1" s="1"/>
  <c r="V1344" i="1"/>
  <c r="W1344" i="1" s="1"/>
  <c r="Z481" i="1"/>
  <c r="AA1524" i="1"/>
  <c r="AA798" i="1"/>
  <c r="AC798" i="1" s="1"/>
  <c r="Z447" i="1"/>
  <c r="Z526" i="1"/>
  <c r="Z2017" i="1"/>
  <c r="AA2121" i="1"/>
  <c r="AA270" i="1"/>
  <c r="V2320" i="1"/>
  <c r="W2320" i="1" s="1"/>
  <c r="AA1325" i="1"/>
  <c r="AA2184" i="1"/>
  <c r="Y1286" i="1"/>
  <c r="AB1286" i="1" s="1"/>
  <c r="AC1286" i="1" s="1"/>
  <c r="Z181" i="1"/>
  <c r="V2503" i="1"/>
  <c r="W2503" i="1" s="1"/>
  <c r="Z1105" i="1"/>
  <c r="AA1035" i="1"/>
  <c r="V2268" i="1"/>
  <c r="W2268" i="1" s="1"/>
  <c r="V108" i="1"/>
  <c r="W108" i="1" s="1"/>
  <c r="V287" i="1"/>
  <c r="W287" i="1" s="1"/>
  <c r="Y631" i="1"/>
  <c r="Y134" i="1"/>
  <c r="AB134" i="1" s="1"/>
  <c r="AC134" i="1" s="1"/>
  <c r="V1481" i="1"/>
  <c r="W1481" i="1" s="1"/>
  <c r="Z916" i="1"/>
  <c r="AB916" i="1" s="1"/>
  <c r="Y1952" i="1"/>
  <c r="AB1952" i="1" s="1"/>
  <c r="Z1535" i="1"/>
  <c r="Z472" i="1"/>
  <c r="AB472" i="1" s="1"/>
  <c r="Y1655" i="1"/>
  <c r="AB1655" i="1" s="1"/>
  <c r="AC1655" i="1" s="1"/>
  <c r="Y895" i="1"/>
  <c r="Y394" i="1"/>
  <c r="AB394" i="1" s="1"/>
  <c r="Z534" i="1"/>
  <c r="AA2017" i="1"/>
  <c r="AA1816" i="1"/>
  <c r="Z127" i="1"/>
  <c r="Z466" i="1"/>
  <c r="V1490" i="1"/>
  <c r="W1490" i="1" s="1"/>
  <c r="V743" i="1"/>
  <c r="W743" i="1" s="1"/>
  <c r="AA534" i="1"/>
  <c r="AA2504" i="1"/>
  <c r="AC2504" i="1" s="1"/>
  <c r="Z463" i="1"/>
  <c r="AB463" i="1" s="1"/>
  <c r="AC463" i="1" s="1"/>
  <c r="AA2344" i="1"/>
  <c r="Z1159" i="1"/>
  <c r="Z556" i="1"/>
  <c r="Y756" i="1"/>
  <c r="Y166" i="1"/>
  <c r="Y2328" i="1"/>
  <c r="Y1067" i="1"/>
  <c r="AB1067" i="1" s="1"/>
  <c r="AC1067" i="1" s="1"/>
  <c r="Z1499" i="1"/>
  <c r="Z1040" i="1"/>
  <c r="V1417" i="1"/>
  <c r="W1417" i="1" s="1"/>
  <c r="AA238" i="1"/>
  <c r="V2426" i="1"/>
  <c r="W2426" i="1" s="1"/>
  <c r="V181" i="1"/>
  <c r="W181" i="1" s="1"/>
  <c r="Y1664" i="1"/>
  <c r="AB1664" i="1" s="1"/>
  <c r="AC1664" i="1" s="1"/>
  <c r="AA2295" i="1"/>
  <c r="Z672" i="1"/>
  <c r="Y393" i="1"/>
  <c r="AB393" i="1" s="1"/>
  <c r="AC393" i="1" s="1"/>
  <c r="V1315" i="1"/>
  <c r="W1315" i="1" s="1"/>
  <c r="Y2397" i="1"/>
  <c r="AB2397" i="1" s="1"/>
  <c r="AC2397" i="1" s="1"/>
  <c r="V2262" i="1"/>
  <c r="W2262" i="1" s="1"/>
  <c r="Z138" i="1"/>
  <c r="V1693" i="1"/>
  <c r="W1693" i="1" s="1"/>
  <c r="AA1934" i="1"/>
  <c r="AC1934" i="1" s="1"/>
  <c r="Y1903" i="1"/>
  <c r="AB1903" i="1" s="1"/>
  <c r="AA508" i="1"/>
  <c r="Z236" i="1"/>
  <c r="V2397" i="1"/>
  <c r="W2397" i="1" s="1"/>
  <c r="V1160" i="1"/>
  <c r="W1160" i="1" s="1"/>
  <c r="Z1264" i="1"/>
  <c r="V1021" i="1"/>
  <c r="W1021" i="1" s="1"/>
  <c r="V1518" i="1"/>
  <c r="W1518" i="1" s="1"/>
  <c r="Z1514" i="1"/>
  <c r="Y236" i="1"/>
  <c r="Z1523" i="1"/>
  <c r="AA1416" i="1"/>
  <c r="Y538" i="1"/>
  <c r="AB538" i="1" s="1"/>
  <c r="Y952" i="1"/>
  <c r="AB952" i="1" s="1"/>
  <c r="Z685" i="1"/>
  <c r="AA172" i="1"/>
  <c r="Y502" i="1"/>
  <c r="AB502" i="1" s="1"/>
  <c r="Z1718" i="1"/>
  <c r="AB1718" i="1" s="1"/>
  <c r="AA2234" i="1"/>
  <c r="V390" i="1"/>
  <c r="W390" i="1" s="1"/>
  <c r="V1625" i="1"/>
  <c r="W1625" i="1" s="1"/>
  <c r="Z1141" i="1"/>
  <c r="Z1873" i="1"/>
  <c r="AA1043" i="1"/>
  <c r="V2142" i="1"/>
  <c r="W2142" i="1" s="1"/>
  <c r="Y2343" i="1"/>
  <c r="AB2343" i="1" s="1"/>
  <c r="AC2343" i="1" s="1"/>
  <c r="AA1620" i="1"/>
  <c r="Y359" i="1"/>
  <c r="AA869" i="1"/>
  <c r="Y2047" i="1"/>
  <c r="AB2047" i="1" s="1"/>
  <c r="AC2047" i="1" s="1"/>
  <c r="AA1109" i="1"/>
  <c r="Y1625" i="1"/>
  <c r="AB1625" i="1" s="1"/>
  <c r="Z1382" i="1"/>
  <c r="Z1457" i="1"/>
  <c r="AA1157" i="1"/>
  <c r="AA2063" i="1"/>
  <c r="V839" i="1"/>
  <c r="W839" i="1" s="1"/>
  <c r="AA918" i="1"/>
  <c r="Y1337" i="1"/>
  <c r="Y2333" i="1"/>
  <c r="AB2333" i="1" s="1"/>
  <c r="AA1846" i="1"/>
  <c r="Z498" i="1"/>
  <c r="V1119" i="1"/>
  <c r="W1119" i="1" s="1"/>
  <c r="Y928" i="1"/>
  <c r="V1656" i="1"/>
  <c r="W1656" i="1" s="1"/>
  <c r="AA1199" i="1"/>
  <c r="AC1199" i="1" s="1"/>
  <c r="AA1957" i="1"/>
  <c r="AA1836" i="1"/>
  <c r="AC1836" i="1" s="1"/>
  <c r="Y1275" i="1"/>
  <c r="Y1484" i="1"/>
  <c r="V180" i="1"/>
  <c r="W180" i="1" s="1"/>
  <c r="AA1453" i="1"/>
  <c r="Y1899" i="1"/>
  <c r="AB1899" i="1" s="1"/>
  <c r="AC1899" i="1" s="1"/>
  <c r="Y1500" i="1"/>
  <c r="Z1309" i="1"/>
  <c r="V2433" i="1"/>
  <c r="W2433" i="1" s="1"/>
  <c r="Y466" i="1"/>
  <c r="AA2455" i="1"/>
  <c r="Y1209" i="1"/>
  <c r="AB1209" i="1" s="1"/>
  <c r="AA1236" i="1"/>
  <c r="Z1228" i="1"/>
  <c r="AA230" i="1"/>
  <c r="Z102" i="1"/>
  <c r="V1919" i="1"/>
  <c r="W1919" i="1" s="1"/>
  <c r="AA2082" i="1"/>
  <c r="Z2022" i="1"/>
  <c r="Z906" i="1"/>
  <c r="Y1582" i="1"/>
  <c r="AB1582" i="1" s="1"/>
  <c r="AA1534" i="1"/>
  <c r="V1679" i="1"/>
  <c r="W1679" i="1" s="1"/>
  <c r="V282" i="1"/>
  <c r="W282" i="1" s="1"/>
  <c r="Z2180" i="1"/>
  <c r="AB2180" i="1" s="1"/>
  <c r="AC2180" i="1" s="1"/>
  <c r="Y1873" i="1"/>
  <c r="Z1522" i="1"/>
  <c r="Z1021" i="1"/>
  <c r="Y1260" i="1"/>
  <c r="V2101" i="1"/>
  <c r="W2101" i="1" s="1"/>
  <c r="Y1479" i="1"/>
  <c r="Y1462" i="1"/>
  <c r="AB1462" i="1" s="1"/>
  <c r="Z581" i="1"/>
  <c r="AA27" i="1"/>
  <c r="AA1260" i="1"/>
  <c r="V1662" i="1"/>
  <c r="W1662" i="1" s="1"/>
  <c r="Z29" i="1"/>
  <c r="AA1681" i="1"/>
  <c r="AA655" i="1"/>
  <c r="Z1842" i="1"/>
  <c r="Y1886" i="1"/>
  <c r="AB1886" i="1" s="1"/>
  <c r="AC1886" i="1" s="1"/>
  <c r="V438" i="1"/>
  <c r="W438" i="1" s="1"/>
  <c r="V2036" i="1"/>
  <c r="W2036" i="1" s="1"/>
  <c r="V276" i="1"/>
  <c r="W276" i="1" s="1"/>
  <c r="V1479" i="1"/>
  <c r="W1479" i="1" s="1"/>
  <c r="Z411" i="1"/>
  <c r="AA483" i="1"/>
  <c r="AC483" i="1" s="1"/>
  <c r="Y1013" i="1"/>
  <c r="AB1013" i="1" s="1"/>
  <c r="Z691" i="1"/>
  <c r="AA2454" i="1"/>
  <c r="Y1126" i="1"/>
  <c r="AB1126" i="1" s="1"/>
  <c r="AC1126" i="1" s="1"/>
  <c r="Y1592" i="1"/>
  <c r="AA1928" i="1"/>
  <c r="Z1745" i="1"/>
  <c r="Z762" i="1"/>
  <c r="Y960" i="1"/>
  <c r="Y540" i="1"/>
  <c r="AA2245" i="1"/>
  <c r="V552" i="1"/>
  <c r="W552" i="1" s="1"/>
  <c r="V701" i="1"/>
  <c r="W701" i="1" s="1"/>
  <c r="V310" i="1"/>
  <c r="W310" i="1" s="1"/>
  <c r="V1442" i="1"/>
  <c r="W1442" i="1" s="1"/>
  <c r="Z1741" i="1"/>
  <c r="Y1435" i="1"/>
  <c r="AA11" i="1"/>
  <c r="Y824" i="1"/>
  <c r="AB824" i="1" s="1"/>
  <c r="AC824" i="1" s="1"/>
  <c r="AA387" i="1"/>
  <c r="Y1553" i="1"/>
  <c r="AB1553" i="1" s="1"/>
  <c r="Y2087" i="1"/>
  <c r="V1877" i="1"/>
  <c r="W1877" i="1" s="1"/>
  <c r="V1222" i="1"/>
  <c r="W1222" i="1" s="1"/>
  <c r="AA1478" i="1"/>
  <c r="Z2206" i="1"/>
  <c r="Y321" i="1"/>
  <c r="AB321" i="1" s="1"/>
  <c r="AC321" i="1" s="1"/>
  <c r="AA2452" i="1"/>
  <c r="Z115" i="1"/>
  <c r="Y786" i="1"/>
  <c r="Y1149" i="1"/>
  <c r="AB1149" i="1" s="1"/>
  <c r="Z1016" i="1"/>
  <c r="Y2066" i="1"/>
  <c r="Y273" i="1"/>
  <c r="AB273" i="1" s="1"/>
  <c r="V1960" i="1"/>
  <c r="W1960" i="1" s="1"/>
  <c r="AA1885" i="1"/>
  <c r="V1906" i="1"/>
  <c r="W1906" i="1" s="1"/>
  <c r="Z785" i="1"/>
  <c r="V1382" i="1"/>
  <c r="W1382" i="1" s="1"/>
  <c r="Z720" i="1"/>
  <c r="Y910" i="1"/>
  <c r="AB910" i="1" s="1"/>
  <c r="Z367" i="1"/>
  <c r="Z2298" i="1"/>
  <c r="Y1926" i="1"/>
  <c r="AB1926" i="1" s="1"/>
  <c r="AA1521" i="1"/>
  <c r="Z1506" i="1"/>
  <c r="V1593" i="1"/>
  <c r="W1593" i="1" s="1"/>
  <c r="AA1350" i="1"/>
  <c r="V1266" i="1"/>
  <c r="W1266" i="1" s="1"/>
  <c r="Z2237" i="1"/>
  <c r="Z1259" i="1"/>
  <c r="Z373" i="1"/>
  <c r="Z1340" i="1"/>
  <c r="Y1579" i="1"/>
  <c r="AB1579" i="1" s="1"/>
  <c r="AC1579" i="1" s="1"/>
  <c r="V308" i="1"/>
  <c r="W308" i="1" s="1"/>
  <c r="AA2016" i="1"/>
  <c r="V1578" i="1"/>
  <c r="W1578" i="1" s="1"/>
  <c r="Y292" i="1"/>
  <c r="AB292" i="1" s="1"/>
  <c r="AA2478" i="1"/>
  <c r="Y2386" i="1"/>
  <c r="AB2386" i="1" s="1"/>
  <c r="Y1058" i="1"/>
  <c r="V954" i="1"/>
  <c r="W954" i="1" s="1"/>
  <c r="AA2436" i="1"/>
  <c r="V820" i="1"/>
  <c r="W820" i="1" s="1"/>
  <c r="Z854" i="1"/>
  <c r="V420" i="1"/>
  <c r="W420" i="1" s="1"/>
  <c r="AA1814" i="1"/>
  <c r="V549" i="1"/>
  <c r="W549" i="1" s="1"/>
  <c r="V627" i="1"/>
  <c r="W627" i="1" s="1"/>
  <c r="AA2280" i="1"/>
  <c r="Y1091" i="1"/>
  <c r="AB1091" i="1" s="1"/>
  <c r="V1363" i="1"/>
  <c r="W1363" i="1" s="1"/>
  <c r="Z954" i="1"/>
  <c r="AA936" i="1"/>
  <c r="Y1574" i="1"/>
  <c r="AB1574" i="1" s="1"/>
  <c r="AC1574" i="1" s="1"/>
  <c r="V801" i="1"/>
  <c r="W801" i="1" s="1"/>
  <c r="Z1388" i="1"/>
  <c r="Y2163" i="1"/>
  <c r="AA1016" i="1"/>
  <c r="V1556" i="1"/>
  <c r="W1556" i="1" s="1"/>
  <c r="AA1281" i="1"/>
  <c r="AA2465" i="1"/>
  <c r="Y617" i="1"/>
  <c r="V373" i="1"/>
  <c r="W373" i="1" s="1"/>
  <c r="Z1632" i="1"/>
  <c r="Z1072" i="1"/>
  <c r="V2428" i="1"/>
  <c r="W2428" i="1" s="1"/>
  <c r="Y908" i="1"/>
  <c r="AB908" i="1" s="1"/>
  <c r="AC908" i="1" s="1"/>
  <c r="Z1386" i="1"/>
  <c r="Y774" i="1"/>
  <c r="AB774" i="1" s="1"/>
  <c r="AA2149" i="1"/>
  <c r="AA45" i="1"/>
  <c r="AC45" i="1" s="1"/>
  <c r="Y1102" i="1"/>
  <c r="AB1102" i="1" s="1"/>
  <c r="V1302" i="1"/>
  <c r="W1302" i="1" s="1"/>
  <c r="Y704" i="1"/>
  <c r="AB704" i="1" s="1"/>
  <c r="AC704" i="1" s="1"/>
  <c r="V1424" i="1"/>
  <c r="W1424" i="1" s="1"/>
  <c r="AA1354" i="1"/>
  <c r="AA1402" i="1"/>
  <c r="V941" i="1"/>
  <c r="W941" i="1" s="1"/>
  <c r="Z2247" i="1"/>
  <c r="V1558" i="1"/>
  <c r="W1558" i="1" s="1"/>
  <c r="V2150" i="1"/>
  <c r="W2150" i="1" s="1"/>
  <c r="Y1429" i="1"/>
  <c r="Y731" i="1"/>
  <c r="AB731" i="1" s="1"/>
  <c r="V2087" i="1"/>
  <c r="W2087" i="1" s="1"/>
  <c r="AA1917" i="1"/>
  <c r="AA1208" i="1"/>
  <c r="V1847" i="1"/>
  <c r="W1847" i="1" s="1"/>
  <c r="V2197" i="1"/>
  <c r="W2197" i="1" s="1"/>
  <c r="V1875" i="1"/>
  <c r="W1875" i="1" s="1"/>
  <c r="Y424" i="1"/>
  <c r="AB424" i="1" s="1"/>
  <c r="AC424" i="1" s="1"/>
  <c r="V1394" i="1"/>
  <c r="W1394" i="1" s="1"/>
  <c r="Y1669" i="1"/>
  <c r="AB1669" i="1" s="1"/>
  <c r="AA1366" i="1"/>
  <c r="Z1124" i="1"/>
  <c r="AA2346" i="1"/>
  <c r="Y860" i="1"/>
  <c r="AB860" i="1" s="1"/>
  <c r="V384" i="1"/>
  <c r="W384" i="1" s="1"/>
  <c r="Y2219" i="1"/>
  <c r="AB2219" i="1" s="1"/>
  <c r="V1224" i="1"/>
  <c r="W1224" i="1" s="1"/>
  <c r="V2384" i="1"/>
  <c r="W2384" i="1" s="1"/>
  <c r="AA1100" i="1"/>
  <c r="Z1313" i="1"/>
  <c r="Y1254" i="1"/>
  <c r="Y2102" i="1"/>
  <c r="V319" i="1"/>
  <c r="W319" i="1" s="1"/>
  <c r="V1006" i="1"/>
  <c r="W1006" i="1" s="1"/>
  <c r="Y1488" i="1"/>
  <c r="Y513" i="1"/>
  <c r="Y747" i="1"/>
  <c r="V852" i="1"/>
  <c r="W852" i="1" s="1"/>
  <c r="AA1077" i="1"/>
  <c r="V1064" i="1"/>
  <c r="W1064" i="1" s="1"/>
  <c r="V2126" i="1"/>
  <c r="W2126" i="1" s="1"/>
  <c r="Y771" i="1"/>
  <c r="AB771" i="1" s="1"/>
  <c r="Z439" i="1"/>
  <c r="Y2428" i="1"/>
  <c r="Y1502" i="1"/>
  <c r="AB1502" i="1" s="1"/>
  <c r="AA461" i="1"/>
  <c r="Z1052" i="1"/>
  <c r="Y1827" i="1"/>
  <c r="Y963" i="1"/>
  <c r="AA1099" i="1"/>
  <c r="Y2291" i="1"/>
  <c r="Y218" i="1"/>
  <c r="Y965" i="1"/>
  <c r="V1032" i="1"/>
  <c r="W1032" i="1" s="1"/>
  <c r="V2471" i="1"/>
  <c r="W2471" i="1" s="1"/>
  <c r="V1464" i="1"/>
  <c r="W1464" i="1" s="1"/>
  <c r="V1787" i="1"/>
  <c r="W1787" i="1" s="1"/>
  <c r="Y1691" i="1"/>
  <c r="AB1691" i="1" s="1"/>
  <c r="V560" i="1"/>
  <c r="W560" i="1" s="1"/>
  <c r="Y1455" i="1"/>
  <c r="AB1455" i="1" s="1"/>
  <c r="Y1354" i="1"/>
  <c r="V972" i="1"/>
  <c r="W972" i="1" s="1"/>
  <c r="Y1191" i="1"/>
  <c r="AA1942" i="1"/>
  <c r="AA1398" i="1"/>
  <c r="V882" i="1"/>
  <c r="W882" i="1" s="1"/>
  <c r="V1072" i="1"/>
  <c r="W1072" i="1" s="1"/>
  <c r="Z2465" i="1"/>
  <c r="AA857" i="1"/>
  <c r="AA821" i="1"/>
  <c r="Z91" i="1"/>
  <c r="Z956" i="1"/>
  <c r="AA1439" i="1"/>
  <c r="AA572" i="1"/>
  <c r="Z1365" i="1"/>
  <c r="Z2379" i="1"/>
  <c r="Z1584" i="1"/>
  <c r="AB1584" i="1" s="1"/>
  <c r="AA574" i="1"/>
  <c r="AA1044" i="1"/>
  <c r="V439" i="1"/>
  <c r="W439" i="1" s="1"/>
  <c r="V1365" i="1"/>
  <c r="W1365" i="1" s="1"/>
  <c r="Y787" i="1"/>
  <c r="AB787" i="1" s="1"/>
  <c r="Z1406" i="1"/>
  <c r="AA170" i="1"/>
  <c r="Z1044" i="1"/>
  <c r="V215" i="1"/>
  <c r="W215" i="1" s="1"/>
  <c r="Z1372" i="1"/>
  <c r="V492" i="1"/>
  <c r="W492" i="1" s="1"/>
  <c r="Y427" i="1"/>
  <c r="Y1607" i="1"/>
  <c r="AA111" i="1"/>
  <c r="AA2031" i="1"/>
  <c r="AA183" i="1"/>
  <c r="Z1467" i="1"/>
  <c r="AA427" i="1"/>
  <c r="V1597" i="1"/>
  <c r="W1597" i="1" s="1"/>
  <c r="AA1606" i="1"/>
  <c r="V151" i="1"/>
  <c r="W151" i="1" s="1"/>
  <c r="AA2402" i="1"/>
  <c r="Z1152" i="1"/>
  <c r="V2427" i="1"/>
  <c r="W2427" i="1" s="1"/>
  <c r="V1839" i="1"/>
  <c r="W1839" i="1" s="1"/>
  <c r="V494" i="1"/>
  <c r="W494" i="1" s="1"/>
  <c r="Z2054" i="1"/>
  <c r="Y1547" i="1"/>
  <c r="Z2014" i="1"/>
  <c r="AA1878" i="1"/>
  <c r="Z705" i="1"/>
  <c r="V915" i="1"/>
  <c r="W915" i="1" s="1"/>
  <c r="V1186" i="1"/>
  <c r="W1186" i="1" s="1"/>
  <c r="V325" i="1"/>
  <c r="W325" i="1" s="1"/>
  <c r="AA1018" i="1"/>
  <c r="V271" i="1"/>
  <c r="W271" i="1" s="1"/>
  <c r="AA442" i="1"/>
  <c r="V349" i="1"/>
  <c r="W349" i="1" s="1"/>
  <c r="V1303" i="1"/>
  <c r="W1303" i="1" s="1"/>
  <c r="Y1070" i="1"/>
  <c r="AB1070" i="1" s="1"/>
  <c r="AC1070" i="1" s="1"/>
  <c r="AA2486" i="1"/>
  <c r="Z951" i="1"/>
  <c r="V2502" i="1"/>
  <c r="W2502" i="1" s="1"/>
  <c r="Z788" i="1"/>
  <c r="V2377" i="1"/>
  <c r="W2377" i="1" s="1"/>
  <c r="V693" i="1"/>
  <c r="W693" i="1" s="1"/>
  <c r="V1985" i="1"/>
  <c r="W1985" i="1" s="1"/>
  <c r="AA90" i="1"/>
  <c r="AA1769" i="1"/>
  <c r="Y2473" i="1"/>
  <c r="Y1700" i="1"/>
  <c r="V1697" i="1"/>
  <c r="W1697" i="1" s="1"/>
  <c r="Z1487" i="1"/>
  <c r="V940" i="1"/>
  <c r="W940" i="1" s="1"/>
  <c r="Z543" i="1"/>
  <c r="V2387" i="1"/>
  <c r="W2387" i="1" s="1"/>
  <c r="AA764" i="1"/>
  <c r="AA1167" i="1"/>
  <c r="AA2427" i="1"/>
  <c r="V1093" i="1"/>
  <c r="W1093" i="1" s="1"/>
  <c r="Y1292" i="1"/>
  <c r="AB1292" i="1" s="1"/>
  <c r="Y1062" i="1"/>
  <c r="AA2296" i="1"/>
  <c r="Y73" i="1"/>
  <c r="V169" i="1"/>
  <c r="W169" i="1" s="1"/>
  <c r="Z2285" i="1"/>
  <c r="Z326" i="1"/>
  <c r="V2196" i="1"/>
  <c r="W2196" i="1" s="1"/>
  <c r="Z161" i="1"/>
  <c r="Z1121" i="1"/>
  <c r="Z1850" i="1"/>
  <c r="Y2073" i="1"/>
  <c r="AB2073" i="1" s="1"/>
  <c r="Z1539" i="1"/>
  <c r="Y56" i="1"/>
  <c r="Z968" i="1"/>
  <c r="Z645" i="1"/>
  <c r="Z293" i="1"/>
  <c r="Y1371" i="1"/>
  <c r="V544" i="1"/>
  <c r="W544" i="1" s="1"/>
  <c r="AA367" i="1"/>
  <c r="Z669" i="1"/>
  <c r="AA2327" i="1"/>
  <c r="AA851" i="1"/>
  <c r="V278" i="1"/>
  <c r="W278" i="1" s="1"/>
  <c r="Z1375" i="1"/>
  <c r="Z88" i="1"/>
  <c r="AB88" i="1" s="1"/>
  <c r="Y2215" i="1"/>
  <c r="Z164" i="1"/>
  <c r="AA82" i="1"/>
  <c r="Z2483" i="1"/>
  <c r="AA2195" i="1"/>
  <c r="V1465" i="1"/>
  <c r="W1465" i="1" s="1"/>
  <c r="AA1528" i="1"/>
  <c r="Z1897" i="1"/>
  <c r="Y432" i="1"/>
  <c r="Z1596" i="1"/>
  <c r="Y23" i="1"/>
  <c r="AA2409" i="1"/>
  <c r="AC2409" i="1" s="1"/>
  <c r="V1112" i="1"/>
  <c r="W1112" i="1" s="1"/>
  <c r="Y464" i="1"/>
  <c r="AB464" i="1" s="1"/>
  <c r="Y1893" i="1"/>
  <c r="Y1224" i="1"/>
  <c r="Z2253" i="1"/>
  <c r="V5" i="1"/>
  <c r="W5" i="1" s="1"/>
  <c r="Y1032" i="1"/>
  <c r="AB1032" i="1" s="1"/>
  <c r="Y1583" i="1"/>
  <c r="AA2156" i="1"/>
  <c r="AA435" i="1"/>
  <c r="AA1673" i="1"/>
  <c r="AA548" i="1"/>
  <c r="AA679" i="1"/>
  <c r="AA1073" i="1"/>
  <c r="Y583" i="1"/>
  <c r="AB583" i="1" s="1"/>
  <c r="AA1245" i="1"/>
  <c r="Z1289" i="1"/>
  <c r="AA2289" i="1"/>
  <c r="Y748" i="1"/>
  <c r="Z111" i="1"/>
  <c r="Z2428" i="1"/>
  <c r="V2062" i="1"/>
  <c r="W2062" i="1" s="1"/>
  <c r="AA774" i="1"/>
  <c r="AA965" i="1"/>
  <c r="V2244" i="1"/>
  <c r="W2244" i="1" s="1"/>
  <c r="Y1234" i="1"/>
  <c r="Z1099" i="1"/>
  <c r="Y1965" i="1"/>
  <c r="AA843" i="1"/>
  <c r="V1687" i="1"/>
  <c r="W1687" i="1" s="1"/>
  <c r="AA703" i="1"/>
  <c r="AC703" i="1" s="1"/>
  <c r="AA1192" i="1"/>
  <c r="V696" i="1"/>
  <c r="W696" i="1" s="1"/>
  <c r="V2225" i="1"/>
  <c r="W2225" i="1" s="1"/>
  <c r="V702" i="1"/>
  <c r="W702" i="1" s="1"/>
  <c r="Z218" i="1"/>
  <c r="V2253" i="1"/>
  <c r="W2253" i="1" s="1"/>
  <c r="Z562" i="1"/>
  <c r="Z972" i="1"/>
  <c r="Y2449" i="1"/>
  <c r="AB2449" i="1" s="1"/>
  <c r="Z1925" i="1"/>
  <c r="Y1996" i="1"/>
  <c r="Y929" i="1"/>
  <c r="AB929" i="1" s="1"/>
  <c r="Z560" i="1"/>
  <c r="Y1323" i="1"/>
  <c r="AB1323" i="1" s="1"/>
  <c r="AC1323" i="1" s="1"/>
  <c r="Z1703" i="1"/>
  <c r="Z1398" i="1"/>
  <c r="V609" i="1"/>
  <c r="W609" i="1" s="1"/>
  <c r="V90" i="1"/>
  <c r="W90" i="1" s="1"/>
  <c r="AA2226" i="1"/>
  <c r="Y714" i="1"/>
  <c r="AB714" i="1" s="1"/>
  <c r="V1987" i="1"/>
  <c r="W1987" i="1" s="1"/>
  <c r="Y2469" i="1"/>
  <c r="AB2469" i="1" s="1"/>
  <c r="AC2469" i="1" s="1"/>
  <c r="V2457" i="1"/>
  <c r="W2457" i="1" s="1"/>
  <c r="V195" i="1"/>
  <c r="W195" i="1" s="1"/>
  <c r="V699" i="1"/>
  <c r="W699" i="1" s="1"/>
  <c r="Y200" i="1"/>
  <c r="Z1843" i="1"/>
  <c r="Y1018" i="1"/>
  <c r="AB1018" i="1" s="1"/>
  <c r="Y1121" i="1"/>
  <c r="AA799" i="1"/>
  <c r="AA699" i="1"/>
  <c r="AA1064" i="1"/>
  <c r="Z247" i="1"/>
  <c r="V828" i="1"/>
  <c r="W828" i="1" s="1"/>
  <c r="V679" i="1"/>
  <c r="W679" i="1" s="1"/>
  <c r="Y978" i="1"/>
  <c r="V440" i="1"/>
  <c r="W440" i="1" s="1"/>
  <c r="Z2031" i="1"/>
  <c r="Y303" i="1"/>
  <c r="Z2056" i="1"/>
  <c r="AB2056" i="1" s="1"/>
  <c r="Z170" i="1"/>
  <c r="W206" i="1"/>
  <c r="Z1293" i="1"/>
  <c r="Z158" i="1"/>
  <c r="Y1557" i="1"/>
  <c r="Z378" i="1"/>
  <c r="AA2227" i="1"/>
  <c r="AA2225" i="1"/>
  <c r="Y378" i="1"/>
  <c r="Z2358" i="1"/>
  <c r="AA2035" i="1"/>
  <c r="Y294" i="1"/>
  <c r="Y956" i="1"/>
  <c r="Y698" i="1"/>
  <c r="V1432" i="1"/>
  <c r="W1432" i="1" s="1"/>
  <c r="V856" i="1"/>
  <c r="W856" i="1" s="1"/>
  <c r="Z1649" i="1"/>
  <c r="Y1992" i="1"/>
  <c r="AB1992" i="1" s="1"/>
  <c r="V1901" i="1"/>
  <c r="W1901" i="1" s="1"/>
  <c r="V723" i="1"/>
  <c r="W723" i="1" s="1"/>
  <c r="Y1787" i="1"/>
  <c r="AB1787" i="1" s="1"/>
  <c r="V536" i="1"/>
  <c r="W536" i="1" s="1"/>
  <c r="AA1432" i="1"/>
  <c r="Z1198" i="1"/>
  <c r="AA325" i="1"/>
  <c r="V350" i="1"/>
  <c r="W350" i="1" s="1"/>
  <c r="Y190" i="1"/>
  <c r="AA1584" i="1"/>
  <c r="AA2188" i="1"/>
  <c r="Z2062" i="1"/>
  <c r="V902" i="1"/>
  <c r="W902" i="1" s="1"/>
  <c r="V862" i="1"/>
  <c r="W862" i="1" s="1"/>
  <c r="V2420" i="1"/>
  <c r="W2420" i="1" s="1"/>
  <c r="Z140" i="1"/>
  <c r="Y2391" i="1"/>
  <c r="AB2391" i="1" s="1"/>
  <c r="AA1829" i="1"/>
  <c r="Z19" i="1"/>
  <c r="AA781" i="1"/>
  <c r="AA1459" i="1"/>
  <c r="AA2347" i="1"/>
  <c r="AA1128" i="1"/>
  <c r="Y2227" i="1"/>
  <c r="AB2227" i="1" s="1"/>
  <c r="Y1114" i="1"/>
  <c r="Y1555" i="1"/>
  <c r="Z1428" i="1"/>
  <c r="AA1939" i="1"/>
  <c r="AA1183" i="1"/>
  <c r="AA755" i="1"/>
  <c r="Y1572" i="1"/>
  <c r="AB1572" i="1" s="1"/>
  <c r="Y59" i="1"/>
  <c r="V1226" i="1"/>
  <c r="W1226" i="1" s="1"/>
  <c r="Y2027" i="1"/>
  <c r="V199" i="1"/>
  <c r="W199" i="1" s="1"/>
  <c r="Y448" i="1"/>
  <c r="AB448" i="1" s="1"/>
  <c r="AA1391" i="1"/>
  <c r="Z815" i="1"/>
  <c r="V220" i="1"/>
  <c r="W220" i="1" s="1"/>
  <c r="Y611" i="1"/>
  <c r="AB611" i="1" s="1"/>
  <c r="Z1046" i="1"/>
  <c r="V991" i="1"/>
  <c r="W991" i="1" s="1"/>
  <c r="Z700" i="1"/>
  <c r="AB700" i="1" s="1"/>
  <c r="Y151" i="1"/>
  <c r="Z1362" i="1"/>
  <c r="Z24" i="1"/>
  <c r="Y2237" i="1"/>
  <c r="V1577" i="1"/>
  <c r="W1577" i="1" s="1"/>
  <c r="V403" i="1"/>
  <c r="W403" i="1" s="1"/>
  <c r="Y2352" i="1"/>
  <c r="AB2352" i="1" s="1"/>
  <c r="V424" i="1"/>
  <c r="W424" i="1" s="1"/>
  <c r="Y2327" i="1"/>
  <c r="V659" i="1"/>
  <c r="W659" i="1" s="1"/>
  <c r="Z82" i="1"/>
  <c r="AA1734" i="1"/>
  <c r="V2246" i="1"/>
  <c r="W2246" i="1" s="1"/>
  <c r="V984" i="1"/>
  <c r="W984" i="1" s="1"/>
  <c r="V345" i="1"/>
  <c r="W345" i="1" s="1"/>
  <c r="Z2032" i="1"/>
  <c r="V1750" i="1"/>
  <c r="W1750" i="1" s="1"/>
  <c r="Z2451" i="1"/>
  <c r="V204" i="1"/>
  <c r="W204" i="1" s="1"/>
  <c r="Z1844" i="1"/>
  <c r="AA137" i="1"/>
  <c r="Z476" i="1"/>
  <c r="AB476" i="1" s="1"/>
  <c r="V1893" i="1"/>
  <c r="W1893" i="1" s="1"/>
  <c r="Z1224" i="1"/>
  <c r="AA1248" i="1"/>
  <c r="Y2075" i="1"/>
  <c r="Z554" i="1"/>
  <c r="AA2287" i="1"/>
  <c r="V1084" i="1"/>
  <c r="W1084" i="1" s="1"/>
  <c r="Y670" i="1"/>
  <c r="AB670" i="1" s="1"/>
  <c r="V2075" i="1"/>
  <c r="W2075" i="1" s="1"/>
  <c r="Y1757" i="1"/>
  <c r="AB1757" i="1" s="1"/>
  <c r="AA2064" i="1"/>
  <c r="AA890" i="1"/>
  <c r="AA551" i="1"/>
  <c r="AC551" i="1" s="1"/>
  <c r="V1827" i="1"/>
  <c r="W1827" i="1" s="1"/>
  <c r="AA710" i="1"/>
  <c r="Y2289" i="1"/>
  <c r="AB2289" i="1" s="1"/>
  <c r="AA2463" i="1"/>
  <c r="V23" i="1"/>
  <c r="W23" i="1" s="1"/>
  <c r="AA989" i="1"/>
  <c r="AA2420" i="1"/>
  <c r="Y851" i="1"/>
  <c r="Y1687" i="1"/>
  <c r="AB1687" i="1" s="1"/>
  <c r="AC1687" i="1" s="1"/>
  <c r="V1423" i="1"/>
  <c r="W1423" i="1" s="1"/>
  <c r="AA1234" i="1"/>
  <c r="V1099" i="1"/>
  <c r="W1099" i="1" s="1"/>
  <c r="AA1186" i="1"/>
  <c r="AA729" i="1"/>
  <c r="Y1616" i="1"/>
  <c r="Y2147" i="1"/>
  <c r="Y1092" i="1"/>
  <c r="Z696" i="1"/>
  <c r="Z698" i="1"/>
  <c r="V1631" i="1"/>
  <c r="W1631" i="1" s="1"/>
  <c r="AA388" i="1"/>
  <c r="V664" i="1"/>
  <c r="W664" i="1" s="1"/>
  <c r="AA812" i="1"/>
  <c r="Z2308" i="1"/>
  <c r="Y2502" i="1"/>
  <c r="AA1725" i="1"/>
  <c r="V1996" i="1"/>
  <c r="W1996" i="1" s="1"/>
  <c r="Z1012" i="1"/>
  <c r="V295" i="1"/>
  <c r="W295" i="1" s="1"/>
  <c r="Y1793" i="1"/>
  <c r="AB1793" i="1" s="1"/>
  <c r="AA714" i="1"/>
  <c r="Y1444" i="1"/>
  <c r="V326" i="1"/>
  <c r="W326" i="1" s="1"/>
  <c r="AA1640" i="1"/>
  <c r="Y1596" i="1"/>
  <c r="AB1596" i="1" s="1"/>
  <c r="AA200" i="1"/>
  <c r="Y1987" i="1"/>
  <c r="AB1987" i="1" s="1"/>
  <c r="Y2188" i="1"/>
  <c r="Z1116" i="1"/>
  <c r="V427" i="1"/>
  <c r="W427" i="1" s="1"/>
  <c r="Y2495" i="1"/>
  <c r="AB2495" i="1" s="1"/>
  <c r="Y1064" i="1"/>
  <c r="V2120" i="1"/>
  <c r="W2120" i="1" s="1"/>
  <c r="V1858" i="1"/>
  <c r="W1858" i="1" s="1"/>
  <c r="V1046" i="1"/>
  <c r="W1046" i="1" s="1"/>
  <c r="V757" i="1"/>
  <c r="W757" i="1" s="1"/>
  <c r="Y1690" i="1"/>
  <c r="Y1289" i="1"/>
  <c r="AA247" i="1"/>
  <c r="V2473" i="1"/>
  <c r="W2473" i="1" s="1"/>
  <c r="V1052" i="1"/>
  <c r="W1052" i="1" s="1"/>
  <c r="V1077" i="1"/>
  <c r="W1077" i="1" s="1"/>
  <c r="Z23" i="1"/>
  <c r="V2031" i="1"/>
  <c r="W2031" i="1" s="1"/>
  <c r="Z575" i="1"/>
  <c r="Z46" i="1"/>
  <c r="V583" i="1"/>
  <c r="W583" i="1" s="1"/>
  <c r="Y1636" i="1"/>
  <c r="AA1147" i="1"/>
  <c r="AA484" i="1"/>
  <c r="AA1557" i="1"/>
  <c r="AA477" i="1"/>
  <c r="Y1468" i="1"/>
  <c r="AB1468" i="1" s="1"/>
  <c r="Y95" i="1"/>
  <c r="Z124" i="1"/>
  <c r="Z1226" i="1"/>
  <c r="Y1186" i="1"/>
  <c r="Y819" i="1"/>
  <c r="V1148" i="1"/>
  <c r="W1148" i="1" s="1"/>
  <c r="Y254" i="1"/>
  <c r="Y1704" i="1"/>
  <c r="Y184" i="1"/>
  <c r="AB184" i="1" s="1"/>
  <c r="Y1242" i="1"/>
  <c r="Y2109" i="1"/>
  <c r="Y1158" i="1"/>
  <c r="Y1172" i="1"/>
  <c r="AB1172" i="1" s="1"/>
  <c r="Y2293" i="1"/>
  <c r="AB2293" i="1" s="1"/>
  <c r="AA406" i="1"/>
  <c r="Z2128" i="1"/>
  <c r="V2468" i="1"/>
  <c r="W2468" i="1" s="1"/>
  <c r="Y1525" i="1"/>
  <c r="AB1525" i="1" s="1"/>
  <c r="Y1116" i="1"/>
  <c r="V479" i="1"/>
  <c r="W479" i="1" s="1"/>
  <c r="AA2457" i="1"/>
  <c r="Z1571" i="1"/>
  <c r="Y2420" i="1"/>
  <c r="V755" i="1"/>
  <c r="W755" i="1" s="1"/>
  <c r="Z1298" i="1"/>
  <c r="Z1459" i="1"/>
  <c r="Z580" i="1"/>
  <c r="Y2497" i="1"/>
  <c r="Z343" i="1"/>
  <c r="V1292" i="1"/>
  <c r="W1292" i="1" s="1"/>
  <c r="Z1062" i="1"/>
  <c r="AA1027" i="1"/>
  <c r="V2045" i="1"/>
  <c r="W2045" i="1" s="1"/>
  <c r="Z169" i="1"/>
  <c r="V1276" i="1"/>
  <c r="W1276" i="1" s="1"/>
  <c r="AA1839" i="1"/>
  <c r="Y183" i="1"/>
  <c r="Z1400" i="1"/>
  <c r="Y1027" i="1"/>
  <c r="V764" i="1"/>
  <c r="W764" i="1" s="1"/>
  <c r="Z1342" i="1"/>
  <c r="Z1551" i="1"/>
  <c r="V232" i="1"/>
  <c r="W232" i="1" s="1"/>
  <c r="V1139" i="1"/>
  <c r="W1139" i="1" s="1"/>
  <c r="Y2466" i="1"/>
  <c r="Y1342" i="1"/>
  <c r="AA2071" i="1"/>
  <c r="AA2059" i="1"/>
  <c r="V1448" i="1"/>
  <c r="W1448" i="1" s="1"/>
  <c r="AA612" i="1"/>
  <c r="Z707" i="1"/>
  <c r="V421" i="1"/>
  <c r="W421" i="1" s="1"/>
  <c r="Y1657" i="1"/>
  <c r="Y718" i="1"/>
  <c r="Y821" i="1"/>
  <c r="V1663" i="1"/>
  <c r="W1663" i="1" s="1"/>
  <c r="AA293" i="1"/>
  <c r="AA2460" i="1"/>
  <c r="AC2460" i="1" s="1"/>
  <c r="Y25" i="1"/>
  <c r="Y1200" i="1"/>
  <c r="AB1200" i="1" s="1"/>
  <c r="AC1200" i="1" s="1"/>
  <c r="Z1904" i="1"/>
  <c r="Y1100" i="1"/>
  <c r="AB1100" i="1" s="1"/>
  <c r="AA2373" i="1"/>
  <c r="AC2373" i="1" s="1"/>
  <c r="Y659" i="1"/>
  <c r="V82" i="1"/>
  <c r="W82" i="1" s="1"/>
  <c r="Z2147" i="1"/>
  <c r="Z2338" i="1"/>
  <c r="AB2338" i="1" s="1"/>
  <c r="Z2041" i="1"/>
  <c r="AA446" i="1"/>
  <c r="Z2087" i="1"/>
  <c r="Y1361" i="1"/>
  <c r="AB1361" i="1" s="1"/>
  <c r="AA1455" i="1"/>
  <c r="Z1074" i="1"/>
  <c r="AA1429" i="1"/>
  <c r="Y1528" i="1"/>
  <c r="AB1528" i="1" s="1"/>
  <c r="V1897" i="1"/>
  <c r="W1897" i="1" s="1"/>
  <c r="Z565" i="1"/>
  <c r="V1279" i="1"/>
  <c r="W1279" i="1" s="1"/>
  <c r="Z1817" i="1"/>
  <c r="AA2087" i="1"/>
  <c r="Z1192" i="1"/>
  <c r="AA1890" i="1"/>
  <c r="V2081" i="1"/>
  <c r="W2081" i="1" s="1"/>
  <c r="Z420" i="1"/>
  <c r="AB420" i="1" s="1"/>
  <c r="AA1951" i="1"/>
  <c r="AA1757" i="1"/>
  <c r="V1715" i="1"/>
  <c r="W1715" i="1" s="1"/>
  <c r="Z156" i="1"/>
  <c r="Z1324" i="1"/>
  <c r="Z2471" i="1"/>
  <c r="AB2471" i="1" s="1"/>
  <c r="AA152" i="1"/>
  <c r="V2289" i="1"/>
  <c r="W2289" i="1" s="1"/>
  <c r="AA1088" i="1"/>
  <c r="AA23" i="1"/>
  <c r="Z2083" i="1"/>
  <c r="V1459" i="1"/>
  <c r="W1459" i="1" s="1"/>
  <c r="Y1233" i="1"/>
  <c r="AB1233" i="1" s="1"/>
  <c r="Z1449" i="1"/>
  <c r="AA330" i="1"/>
  <c r="Z1234" i="1"/>
  <c r="V1821" i="1"/>
  <c r="W1821" i="1" s="1"/>
  <c r="V938" i="1"/>
  <c r="W938" i="1" s="1"/>
  <c r="Z388" i="1"/>
  <c r="V1752" i="1"/>
  <c r="W1752" i="1" s="1"/>
  <c r="Y2253" i="1"/>
  <c r="Z990" i="1"/>
  <c r="AA696" i="1"/>
  <c r="AA1019" i="1"/>
  <c r="Y755" i="1"/>
  <c r="V98" i="1"/>
  <c r="W98" i="1" s="1"/>
  <c r="AA1489" i="1"/>
  <c r="Y201" i="1"/>
  <c r="V1739" i="1"/>
  <c r="W1739" i="1" s="1"/>
  <c r="Y2403" i="1"/>
  <c r="AB2403" i="1" s="1"/>
  <c r="AA2073" i="1"/>
  <c r="Z1996" i="1"/>
  <c r="V2435" i="1"/>
  <c r="W2435" i="1" s="1"/>
  <c r="Z195" i="1"/>
  <c r="V1455" i="1"/>
  <c r="W1455" i="1" s="1"/>
  <c r="Z212" i="1"/>
  <c r="V1444" i="1"/>
  <c r="W1444" i="1" s="1"/>
  <c r="AA493" i="1"/>
  <c r="V80" i="1"/>
  <c r="W80" i="1" s="1"/>
  <c r="Y2412" i="1"/>
  <c r="AA1289" i="1"/>
  <c r="AA1987" i="1"/>
  <c r="Z1702" i="1"/>
  <c r="Z1167" i="1"/>
  <c r="Y194" i="1"/>
  <c r="Y1532" i="1"/>
  <c r="AB1532" i="1" s="1"/>
  <c r="AC1532" i="1" s="1"/>
  <c r="AA660" i="1"/>
  <c r="Y2179" i="1"/>
  <c r="V1676" i="1"/>
  <c r="W1676" i="1" s="1"/>
  <c r="AA747" i="1"/>
  <c r="AA879" i="1"/>
  <c r="V739" i="1"/>
  <c r="W739" i="1" s="1"/>
  <c r="V1049" i="1"/>
  <c r="W1049" i="1" s="1"/>
  <c r="V247" i="1"/>
  <c r="W247" i="1" s="1"/>
  <c r="V1823" i="1"/>
  <c r="W1823" i="1" s="1"/>
  <c r="Y1313" i="1"/>
  <c r="Y1364" i="1"/>
  <c r="AB1364" i="1" s="1"/>
  <c r="AA158" i="1"/>
  <c r="Z2427" i="1"/>
  <c r="Z2387" i="1"/>
  <c r="Z747" i="1"/>
  <c r="V1324" i="1"/>
  <c r="W1324" i="1" s="1"/>
  <c r="V1807" i="1"/>
  <c r="W1807" i="1" s="1"/>
  <c r="V1061" i="1"/>
  <c r="W1061" i="1" s="1"/>
  <c r="V854" i="1"/>
  <c r="W854" i="1" s="1"/>
  <c r="Z1557" i="1"/>
  <c r="V717" i="1"/>
  <c r="W717" i="1" s="1"/>
  <c r="Y1276" i="1"/>
  <c r="AA1156" i="1"/>
  <c r="V477" i="1"/>
  <c r="W477" i="1" s="1"/>
  <c r="Y2366" i="1"/>
  <c r="AB2366" i="1" s="1"/>
  <c r="AA580" i="1"/>
  <c r="V303" i="1"/>
  <c r="W303" i="1" s="1"/>
  <c r="V2319" i="1"/>
  <c r="W2319" i="1" s="1"/>
  <c r="Z1244" i="1"/>
  <c r="AA2054" i="1"/>
  <c r="AA1148" i="1"/>
  <c r="Z871" i="1"/>
  <c r="V1512" i="1"/>
  <c r="W1512" i="1" s="1"/>
  <c r="Z257" i="1"/>
  <c r="Y1774" i="1"/>
  <c r="AA1649" i="1"/>
  <c r="Z436" i="1"/>
  <c r="AA1512" i="1"/>
  <c r="AC1512" i="1" s="1"/>
  <c r="V1828" i="1"/>
  <c r="W1828" i="1" s="1"/>
  <c r="Z1661" i="1"/>
  <c r="V2152" i="1"/>
  <c r="W2152" i="1" s="1"/>
  <c r="Z496" i="1"/>
  <c r="Z1456" i="1"/>
  <c r="Y1661" i="1"/>
  <c r="Z1939" i="1"/>
  <c r="Z77" i="1"/>
  <c r="V1353" i="1"/>
  <c r="W1353" i="1" s="1"/>
  <c r="V1939" i="1"/>
  <c r="W1939" i="1" s="1"/>
  <c r="Y1167" i="1"/>
  <c r="AA2448" i="1"/>
  <c r="Y2079" i="1"/>
  <c r="AA1110" i="1"/>
  <c r="V587" i="1"/>
  <c r="W587" i="1" s="1"/>
  <c r="Y1089" i="1"/>
  <c r="AB1089" i="1" s="1"/>
  <c r="AA2027" i="1"/>
  <c r="V533" i="1"/>
  <c r="W533" i="1" s="1"/>
  <c r="AA2355" i="1"/>
  <c r="Y2225" i="1"/>
  <c r="AA595" i="1"/>
  <c r="Y1409" i="1"/>
  <c r="AB1409" i="1" s="1"/>
  <c r="V2169" i="1"/>
  <c r="W2169" i="1" s="1"/>
  <c r="Z2347" i="1"/>
  <c r="Z1164" i="1"/>
  <c r="Y862" i="1"/>
  <c r="Y543" i="1"/>
  <c r="Z1709" i="1"/>
  <c r="V1406" i="1"/>
  <c r="W1406" i="1" s="1"/>
  <c r="AA1164" i="1"/>
  <c r="V1940" i="1"/>
  <c r="W1940" i="1" s="1"/>
  <c r="AA1738" i="1"/>
  <c r="Z110" i="1"/>
  <c r="AA1605" i="1"/>
  <c r="Z56" i="1"/>
  <c r="AA757" i="1"/>
  <c r="Y1814" i="1"/>
  <c r="AB1814" i="1" s="1"/>
  <c r="AC1814" i="1" s="1"/>
  <c r="Y1730" i="1"/>
  <c r="AA1910" i="1"/>
  <c r="Y1970" i="1"/>
  <c r="AB1970" i="1" s="1"/>
  <c r="Z5" i="1"/>
  <c r="Y861" i="1"/>
  <c r="AB861" i="1" s="1"/>
  <c r="V881" i="1"/>
  <c r="W881" i="1" s="1"/>
  <c r="V1147" i="1"/>
  <c r="W1147" i="1" s="1"/>
  <c r="AA2163" i="1"/>
  <c r="V113" i="1"/>
  <c r="W113" i="1" s="1"/>
  <c r="Y1231" i="1"/>
  <c r="Z659" i="1"/>
  <c r="Z1008" i="1"/>
  <c r="Y673" i="1"/>
  <c r="V2172" i="1"/>
  <c r="W2172" i="1" s="1"/>
  <c r="AA1970" i="1"/>
  <c r="AC1970" i="1" s="1"/>
  <c r="V669" i="1"/>
  <c r="W669" i="1" s="1"/>
  <c r="AA2215" i="1"/>
  <c r="Y751" i="1"/>
  <c r="AB751" i="1" s="1"/>
  <c r="AA1762" i="1"/>
  <c r="Y1398" i="1"/>
  <c r="AB1398" i="1" s="1"/>
  <c r="Y1928" i="1"/>
  <c r="AA319" i="1"/>
  <c r="Z2215" i="1"/>
  <c r="AA1882" i="1"/>
  <c r="AC1882" i="1" s="1"/>
  <c r="Z1279" i="1"/>
  <c r="AA1423" i="1"/>
  <c r="Z2327" i="1"/>
  <c r="V857" i="1"/>
  <c r="W857" i="1" s="1"/>
  <c r="Z2354" i="1"/>
  <c r="AA1617" i="1"/>
  <c r="AC1617" i="1" s="1"/>
  <c r="Z665" i="1"/>
  <c r="Y1177" i="1"/>
  <c r="AB1177" i="1" s="1"/>
  <c r="Z2088" i="1"/>
  <c r="Y1942" i="1"/>
  <c r="AA1238" i="1"/>
  <c r="AA925" i="1"/>
  <c r="Z2191" i="1"/>
  <c r="Y152" i="1"/>
  <c r="Z1975" i="1"/>
  <c r="Y1148" i="1"/>
  <c r="Y158" i="1"/>
  <c r="V661" i="1"/>
  <c r="W661" i="1" s="1"/>
  <c r="AA2366" i="1"/>
  <c r="AA792" i="1"/>
  <c r="Z1715" i="1"/>
  <c r="Z1606" i="1"/>
  <c r="V1425" i="1"/>
  <c r="W1425" i="1" s="1"/>
  <c r="V1001" i="1"/>
  <c r="W1001" i="1" s="1"/>
  <c r="Z497" i="1"/>
  <c r="Z421" i="1"/>
  <c r="AA1449" i="1"/>
  <c r="Z1725" i="1"/>
  <c r="AB1725" i="1" s="1"/>
  <c r="Z627" i="1"/>
  <c r="Y696" i="1"/>
  <c r="Y406" i="1"/>
  <c r="AB406" i="1" s="1"/>
  <c r="V171" i="1"/>
  <c r="W171" i="1" s="1"/>
  <c r="Y421" i="1"/>
  <c r="Z1809" i="1"/>
  <c r="AA201" i="1"/>
  <c r="AA1739" i="1"/>
  <c r="V2347" i="1"/>
  <c r="W2347" i="1" s="1"/>
  <c r="V1364" i="1"/>
  <c r="W1364" i="1" s="1"/>
  <c r="V2461" i="1"/>
  <c r="W2461" i="1" s="1"/>
  <c r="Y2377" i="1"/>
  <c r="AB2377" i="1" s="1"/>
  <c r="AA57" i="1"/>
  <c r="Z1734" i="1"/>
  <c r="Z809" i="1"/>
  <c r="AA1443" i="1"/>
  <c r="Y224" i="1"/>
  <c r="AB224" i="1" s="1"/>
  <c r="Z456" i="1"/>
  <c r="AA2446" i="1"/>
  <c r="Y660" i="1"/>
  <c r="Z2094" i="1"/>
  <c r="Z95" i="1"/>
  <c r="Y2416" i="1"/>
  <c r="AB2416" i="1" s="1"/>
  <c r="V1313" i="1"/>
  <c r="W1313" i="1" s="1"/>
  <c r="AA1607" i="1"/>
  <c r="Z912" i="1"/>
  <c r="Y1920" i="1"/>
  <c r="AB1920" i="1" s="1"/>
  <c r="AA1985" i="1"/>
  <c r="Y1558" i="1"/>
  <c r="AB1558" i="1" s="1"/>
  <c r="Y1052" i="1"/>
  <c r="V1568" i="1"/>
  <c r="W1568" i="1" s="1"/>
  <c r="V152" i="1"/>
  <c r="W152" i="1" s="1"/>
  <c r="V1485" i="1"/>
  <c r="W1485" i="1" s="1"/>
  <c r="Z2045" i="1"/>
  <c r="AA1596" i="1"/>
  <c r="Z673" i="1"/>
  <c r="AA1706" i="1"/>
  <c r="Z1497" i="1"/>
  <c r="Z1158" i="1"/>
  <c r="V890" i="1"/>
  <c r="W890" i="1" s="1"/>
  <c r="Z881" i="1"/>
  <c r="V579" i="1"/>
  <c r="W579" i="1" s="1"/>
  <c r="AA215" i="1"/>
  <c r="Z826" i="1"/>
  <c r="V1557" i="1"/>
  <c r="W1557" i="1" s="1"/>
  <c r="AA915" i="1"/>
  <c r="Z2355" i="1"/>
  <c r="Z1290" i="1"/>
  <c r="AA624" i="1"/>
  <c r="V789" i="1"/>
  <c r="W789" i="1" s="1"/>
  <c r="AA1749" i="1"/>
  <c r="V59" i="1"/>
  <c r="W59" i="1" s="1"/>
  <c r="Z2052" i="1"/>
  <c r="AA294" i="1"/>
  <c r="Y2387" i="1"/>
  <c r="AB2387" i="1" s="1"/>
  <c r="AA1080" i="1"/>
  <c r="AA738" i="1"/>
  <c r="AA2200" i="1"/>
  <c r="V1645" i="1"/>
  <c r="W1645" i="1" s="1"/>
  <c r="Z2319" i="1"/>
  <c r="AA698" i="1"/>
  <c r="V787" i="1"/>
  <c r="W787" i="1" s="1"/>
  <c r="Z2420" i="1"/>
  <c r="AB2420" i="1" s="1"/>
  <c r="Z1648" i="1"/>
  <c r="AA1242" i="1"/>
  <c r="Z90" i="1"/>
  <c r="AA1012" i="1"/>
  <c r="V2486" i="1"/>
  <c r="W2486" i="1" s="1"/>
  <c r="Y1298" i="1"/>
  <c r="AA1823" i="1"/>
  <c r="V1975" i="1"/>
  <c r="W1975" i="1" s="1"/>
  <c r="Z1303" i="1"/>
  <c r="Z1027" i="1"/>
  <c r="Y169" i="1"/>
  <c r="Y2427" i="1"/>
  <c r="V1114" i="1"/>
  <c r="W1114" i="1" s="1"/>
  <c r="Z159" i="1"/>
  <c r="AA1190" i="1"/>
  <c r="AA2377" i="1"/>
  <c r="V2466" i="1"/>
  <c r="W2466" i="1" s="1"/>
  <c r="Z755" i="1"/>
  <c r="AA1413" i="1"/>
  <c r="AA862" i="1"/>
  <c r="Z303" i="1"/>
  <c r="Z1510" i="1"/>
  <c r="Z789" i="1"/>
  <c r="Y2045" i="1"/>
  <c r="AA269" i="1"/>
  <c r="Y147" i="1"/>
  <c r="V640" i="1"/>
  <c r="W640" i="1" s="1"/>
  <c r="Z2169" i="1"/>
  <c r="Z1878" i="1"/>
  <c r="Y221" i="1"/>
  <c r="AB221" i="1" s="1"/>
  <c r="AC221" i="1" s="1"/>
  <c r="Z1928" i="1"/>
  <c r="V948" i="1"/>
  <c r="W948" i="1" s="1"/>
  <c r="Z2470" i="1"/>
  <c r="AB2470" i="1" s="1"/>
  <c r="AA1804" i="1"/>
  <c r="V33" i="1"/>
  <c r="W33" i="1" s="1"/>
  <c r="V92" i="1"/>
  <c r="W92" i="1" s="1"/>
  <c r="AA1888" i="1"/>
  <c r="AA1933" i="1"/>
  <c r="AA1130" i="1"/>
  <c r="Y1782" i="1"/>
  <c r="AA353" i="1"/>
  <c r="Y1917" i="1"/>
  <c r="Y1367" i="1"/>
  <c r="AA500" i="1"/>
  <c r="V986" i="1"/>
  <c r="W986" i="1" s="1"/>
  <c r="Y293" i="1"/>
  <c r="V1231" i="1"/>
  <c r="W1231" i="1" s="1"/>
  <c r="AA659" i="1"/>
  <c r="Z462" i="1"/>
  <c r="AA306" i="1"/>
  <c r="V2346" i="1"/>
  <c r="W2346" i="1" s="1"/>
  <c r="AA749" i="1"/>
  <c r="AA417" i="1"/>
  <c r="V2378" i="1"/>
  <c r="W2378" i="1" s="1"/>
  <c r="Y690" i="1"/>
  <c r="Y2267" i="1"/>
  <c r="AB2267" i="1" s="1"/>
  <c r="AA1920" i="1"/>
  <c r="AA2136" i="1"/>
  <c r="Y435" i="1"/>
  <c r="AB435" i="1" s="1"/>
  <c r="Y2378" i="1"/>
  <c r="AB2378" i="1" s="1"/>
  <c r="AC2378" i="1" s="1"/>
  <c r="Z548" i="1"/>
  <c r="AA1279" i="1"/>
  <c r="Z572" i="1"/>
  <c r="V2237" i="1"/>
  <c r="W2237" i="1" s="1"/>
  <c r="Z660" i="1"/>
  <c r="AB660" i="1" s="1"/>
  <c r="Y1677" i="1"/>
  <c r="AB1677" i="1" s="1"/>
  <c r="Y1713" i="1"/>
  <c r="AB1713" i="1" s="1"/>
  <c r="Y417" i="1"/>
  <c r="AB417" i="1" s="1"/>
  <c r="Y2182" i="1"/>
  <c r="AB2182" i="1" s="1"/>
  <c r="AA110" i="1"/>
  <c r="Y2446" i="1"/>
  <c r="AB2446" i="1" s="1"/>
  <c r="V125" i="1"/>
  <c r="W125" i="1" s="1"/>
  <c r="Z549" i="1"/>
  <c r="Z1927" i="1"/>
  <c r="AA440" i="1"/>
  <c r="AC440" i="1" s="1"/>
  <c r="V2052" i="1"/>
  <c r="W2052" i="1" s="1"/>
  <c r="V307" i="1"/>
  <c r="W307" i="1" s="1"/>
  <c r="V484" i="1"/>
  <c r="W484" i="1" s="1"/>
  <c r="V2479" i="1"/>
  <c r="W2479" i="1" s="1"/>
  <c r="AA1129" i="1"/>
  <c r="Y121" i="1"/>
  <c r="Y739" i="1"/>
  <c r="V1124" i="1"/>
  <c r="W1124" i="1" s="1"/>
  <c r="Z1736" i="1"/>
  <c r="Y940" i="1"/>
  <c r="AB940" i="1" s="1"/>
  <c r="Y1424" i="1"/>
  <c r="Z513" i="1"/>
  <c r="Y2050" i="1"/>
  <c r="AA1122" i="1"/>
  <c r="Y1703" i="1"/>
  <c r="AB1703" i="1" s="1"/>
  <c r="Z1282" i="1"/>
  <c r="Z219" i="1"/>
  <c r="AA8" i="1"/>
  <c r="AA195" i="1"/>
  <c r="Z1959" i="1"/>
  <c r="Z401" i="1"/>
  <c r="Z1739" i="1"/>
  <c r="AA934" i="1"/>
  <c r="Y2011" i="1"/>
  <c r="Z1114" i="1"/>
  <c r="Y2486" i="1"/>
  <c r="AB2486" i="1" s="1"/>
  <c r="Z372" i="1"/>
  <c r="AA1032" i="1"/>
  <c r="Z265" i="1"/>
  <c r="V1413" i="1"/>
  <c r="W1413" i="1" s="1"/>
  <c r="AA2358" i="1"/>
  <c r="Z1424" i="1"/>
  <c r="AA2147" i="1"/>
  <c r="AA912" i="1"/>
  <c r="V2094" i="1"/>
  <c r="W2094" i="1" s="1"/>
  <c r="V615" i="1"/>
  <c r="W615" i="1" s="1"/>
  <c r="Y299" i="1"/>
  <c r="Y1908" i="1"/>
  <c r="Z978" i="1"/>
  <c r="Y489" i="1"/>
  <c r="AB489" i="1" s="1"/>
  <c r="AC489" i="1" s="1"/>
  <c r="V1920" i="1"/>
  <c r="W1920" i="1" s="1"/>
  <c r="AA2057" i="1"/>
  <c r="Z1073" i="1"/>
  <c r="AA1125" i="1"/>
  <c r="V1602" i="1"/>
  <c r="W1602" i="1" s="1"/>
  <c r="Y69" i="1"/>
  <c r="AA1117" i="1"/>
  <c r="Y140" i="1"/>
  <c r="V2375" i="1"/>
  <c r="W2375" i="1" s="1"/>
  <c r="Z1827" i="1"/>
  <c r="AB1827" i="1" s="1"/>
  <c r="Y1706" i="1"/>
  <c r="AA1497" i="1"/>
  <c r="AA2468" i="1"/>
  <c r="Y1045" i="1"/>
  <c r="Z1590" i="1"/>
  <c r="Y2244" i="1"/>
  <c r="AB2244" i="1" s="1"/>
  <c r="Z1064" i="1"/>
  <c r="AA920" i="1"/>
  <c r="Y1743" i="1"/>
  <c r="AB1743" i="1" s="1"/>
  <c r="Y1190" i="1"/>
  <c r="AB1190" i="1" s="1"/>
  <c r="AC1190" i="1" s="1"/>
  <c r="Z2276" i="1"/>
  <c r="Z254" i="1"/>
  <c r="AA1062" i="1"/>
  <c r="AA1691" i="1"/>
  <c r="Y1128" i="1"/>
  <c r="Z1432" i="1"/>
  <c r="AA1136" i="1"/>
  <c r="V677" i="1"/>
  <c r="W677" i="1" s="1"/>
  <c r="V2164" i="1"/>
  <c r="W2164" i="1" s="1"/>
  <c r="V1380" i="1"/>
  <c r="W1380" i="1" s="1"/>
  <c r="V819" i="1"/>
  <c r="W819" i="1" s="1"/>
  <c r="Y1985" i="1"/>
  <c r="V1116" i="1"/>
  <c r="W1116" i="1" s="1"/>
  <c r="V1443" i="1"/>
  <c r="W1443" i="1" s="1"/>
  <c r="V725" i="1"/>
  <c r="W725" i="1" s="1"/>
  <c r="Z477" i="1"/>
  <c r="Y2164" i="1"/>
  <c r="V1475" i="1"/>
  <c r="W1475" i="1" s="1"/>
  <c r="AA1298" i="1"/>
  <c r="Y1640" i="1"/>
  <c r="Y2200" i="1"/>
  <c r="AB2200" i="1" s="1"/>
  <c r="AA1198" i="1"/>
  <c r="V19" i="1"/>
  <c r="W19" i="1" s="1"/>
  <c r="Y947" i="1"/>
  <c r="Z2335" i="1"/>
  <c r="V378" i="1"/>
  <c r="W378" i="1" s="1"/>
  <c r="Z1552" i="1"/>
  <c r="Y533" i="1"/>
  <c r="AB533" i="1" s="1"/>
  <c r="V2227" i="1"/>
  <c r="W2227" i="1" s="1"/>
  <c r="Z2225" i="1"/>
  <c r="Z609" i="1"/>
  <c r="V1400" i="1"/>
  <c r="W1400" i="1" s="1"/>
  <c r="Y1552" i="1"/>
  <c r="V1878" i="1"/>
  <c r="W1878" i="1" s="1"/>
  <c r="AA1342" i="1"/>
  <c r="AA656" i="1"/>
  <c r="V95" i="1"/>
  <c r="W95" i="1" s="1"/>
  <c r="Z494" i="1"/>
  <c r="Y2311" i="1"/>
  <c r="AA980" i="1"/>
  <c r="V2027" i="1"/>
  <c r="W2027" i="1" s="1"/>
  <c r="Y934" i="1"/>
  <c r="AA1244" i="1"/>
  <c r="Y915" i="1"/>
  <c r="V980" i="1"/>
  <c r="W980" i="1" s="1"/>
  <c r="AA1547" i="1"/>
  <c r="AA914" i="1"/>
  <c r="AC914" i="1" s="1"/>
  <c r="V26" i="1"/>
  <c r="W26" i="1" s="1"/>
  <c r="Y26" i="1"/>
  <c r="AA2244" i="1"/>
  <c r="AA1932" i="1"/>
  <c r="V688" i="1"/>
  <c r="W688" i="1" s="1"/>
  <c r="AA1703" i="1"/>
  <c r="Z2441" i="1"/>
  <c r="V2015" i="1"/>
  <c r="W2015" i="1" s="1"/>
  <c r="Z2230" i="1"/>
  <c r="Y749" i="1"/>
  <c r="AB749" i="1" s="1"/>
  <c r="Z425" i="1"/>
  <c r="V2100" i="1"/>
  <c r="W2100" i="1" s="1"/>
  <c r="AA2108" i="1"/>
  <c r="Z710" i="1"/>
  <c r="Z984" i="1"/>
  <c r="Y5" i="1"/>
  <c r="V2298" i="1"/>
  <c r="W2298" i="1" s="1"/>
  <c r="Y1712" i="1"/>
  <c r="Y462" i="1"/>
  <c r="AA557" i="1"/>
  <c r="V2477" i="1"/>
  <c r="W2477" i="1" s="1"/>
  <c r="V731" i="1"/>
  <c r="W731" i="1" s="1"/>
  <c r="AA441" i="1"/>
  <c r="AA2247" i="1"/>
  <c r="Z2110" i="1"/>
  <c r="Z1642" i="1"/>
  <c r="V697" i="1"/>
  <c r="W697" i="1" s="1"/>
  <c r="AA1091" i="1"/>
  <c r="AC1091" i="1" s="1"/>
  <c r="V670" i="1"/>
  <c r="W670" i="1" s="1"/>
  <c r="Z708" i="1"/>
  <c r="V548" i="1"/>
  <c r="W548" i="1" s="1"/>
  <c r="Y1279" i="1"/>
  <c r="Z244" i="1"/>
  <c r="Z1917" i="1"/>
  <c r="V309" i="1"/>
  <c r="W309" i="1" s="1"/>
  <c r="AA1844" i="1"/>
  <c r="V235" i="1"/>
  <c r="W235" i="1" s="1"/>
  <c r="AA397" i="1"/>
  <c r="V2182" i="1"/>
  <c r="W2182" i="1" s="1"/>
  <c r="AA528" i="1"/>
  <c r="AA1621" i="1"/>
  <c r="V189" i="1"/>
  <c r="W189" i="1" s="1"/>
  <c r="Z2064" i="1"/>
  <c r="Y990" i="1"/>
  <c r="V433" i="1"/>
  <c r="W433" i="1" s="1"/>
  <c r="Y1571" i="1"/>
  <c r="Z427" i="1"/>
  <c r="AA854" i="1"/>
  <c r="Z737" i="1"/>
  <c r="V2233" i="1"/>
  <c r="W2233" i="1" s="1"/>
  <c r="Y568" i="1"/>
  <c r="AB206" i="1"/>
  <c r="Y309" i="1"/>
  <c r="V1736" i="1"/>
  <c r="W1736" i="1" s="1"/>
  <c r="AA124" i="1"/>
  <c r="Z851" i="1"/>
  <c r="Y666" i="1"/>
  <c r="AB666" i="1" s="1"/>
  <c r="V2465" i="1"/>
  <c r="W2465" i="1" s="1"/>
  <c r="Y92" i="1"/>
  <c r="Z500" i="1"/>
  <c r="Y1282" i="1"/>
  <c r="AA494" i="1"/>
  <c r="Y1466" i="1"/>
  <c r="Z1053" i="1"/>
  <c r="AA1853" i="1"/>
  <c r="AA401" i="1"/>
  <c r="Y2023" i="1"/>
  <c r="AB2023" i="1" s="1"/>
  <c r="AC2023" i="1" s="1"/>
  <c r="AA189" i="1"/>
  <c r="V1809" i="1"/>
  <c r="W1809" i="1" s="1"/>
  <c r="V1525" i="1"/>
  <c r="W1525" i="1" s="1"/>
  <c r="Z2466" i="1"/>
  <c r="Z679" i="1"/>
  <c r="Z1568" i="1"/>
  <c r="AA322" i="1"/>
  <c r="Z656" i="1"/>
  <c r="AA2164" i="1"/>
  <c r="AA295" i="1"/>
  <c r="AA978" i="1"/>
  <c r="AA66" i="1"/>
  <c r="Y2094" i="1"/>
  <c r="Y677" i="1"/>
  <c r="AA1046" i="1"/>
  <c r="Z1366" i="1"/>
  <c r="Y1585" i="1"/>
  <c r="Y228" i="1"/>
  <c r="V1468" i="1"/>
  <c r="W1468" i="1" s="1"/>
  <c r="Y2044" i="1"/>
  <c r="Y890" i="1"/>
  <c r="AB890" i="1" s="1"/>
  <c r="AC890" i="1" s="1"/>
  <c r="V1590" i="1"/>
  <c r="W1590" i="1" s="1"/>
  <c r="AA579" i="1"/>
  <c r="Z433" i="1"/>
  <c r="AA637" i="1"/>
  <c r="AC637" i="1" s="1"/>
  <c r="AA1665" i="1"/>
  <c r="Z2412" i="1"/>
  <c r="V1913" i="1"/>
  <c r="W1913" i="1" s="1"/>
  <c r="Z1706" i="1"/>
  <c r="V2089" i="1"/>
  <c r="W2089" i="1" s="1"/>
  <c r="Y2035" i="1"/>
  <c r="Z125" i="1"/>
  <c r="Y2381" i="1"/>
  <c r="Y1817" i="1"/>
  <c r="AB1817" i="1" s="1"/>
  <c r="Y1124" i="1"/>
  <c r="AB1124" i="1" s="1"/>
  <c r="V963" i="1"/>
  <c r="W963" i="1" s="1"/>
  <c r="AA2153" i="1"/>
  <c r="AA1409" i="1"/>
  <c r="Z1912" i="1"/>
  <c r="AA940" i="1"/>
  <c r="AC940" i="1" s="1"/>
  <c r="AA587" i="1"/>
  <c r="Z2233" i="1"/>
  <c r="AA169" i="1"/>
  <c r="V2311" i="1"/>
  <c r="W2311" i="1" s="1"/>
  <c r="Y1117" i="1"/>
  <c r="AB1117" i="1" s="1"/>
  <c r="AA91" i="1"/>
  <c r="AA1139" i="1"/>
  <c r="Z80" i="1"/>
  <c r="Y91" i="1"/>
  <c r="Y2062" i="1"/>
  <c r="Z2035" i="1"/>
  <c r="AA2052" i="1"/>
  <c r="V1133" i="1"/>
  <c r="W1133" i="1" s="1"/>
  <c r="Y496" i="1"/>
  <c r="Y1097" i="1"/>
  <c r="AB1097" i="1" s="1"/>
  <c r="AA956" i="1"/>
  <c r="V294" i="1"/>
  <c r="W294" i="1" s="1"/>
  <c r="Z1182" i="1"/>
  <c r="V2449" i="1"/>
  <c r="W2449" i="1" s="1"/>
  <c r="Z1828" i="1"/>
  <c r="AA1303" i="1"/>
  <c r="Y1828" i="1"/>
  <c r="AA1487" i="1"/>
  <c r="V575" i="1"/>
  <c r="W575" i="1" s="1"/>
  <c r="AA2233" i="1"/>
  <c r="AA512" i="1"/>
  <c r="AA1468" i="1"/>
  <c r="AC1468" i="1" s="1"/>
  <c r="AA1551" i="1"/>
  <c r="V183" i="1"/>
  <c r="W183" i="1" s="1"/>
  <c r="AA2311" i="1"/>
  <c r="Y1456" i="1"/>
  <c r="AB1456" i="1" s="1"/>
  <c r="Z1547" i="1"/>
  <c r="V1345" i="1"/>
  <c r="W1345" i="1" s="1"/>
  <c r="V2335" i="1"/>
  <c r="W2335" i="1" s="1"/>
  <c r="AA1290" i="1"/>
  <c r="Y124" i="1"/>
  <c r="Y1676" i="1"/>
  <c r="V1552" i="1"/>
  <c r="W1552" i="1" s="1"/>
  <c r="Y1878" i="1"/>
  <c r="Z573" i="1"/>
  <c r="AA615" i="1"/>
  <c r="Y587" i="1"/>
  <c r="AB587" i="1" s="1"/>
  <c r="AA1901" i="1"/>
  <c r="V1860" i="1"/>
  <c r="W1860" i="1" s="1"/>
  <c r="AA951" i="1"/>
  <c r="Y521" i="1"/>
  <c r="AB521" i="1" s="1"/>
  <c r="Y880" i="1"/>
  <c r="AB880" i="1" s="1"/>
  <c r="AC880" i="1" s="1"/>
  <c r="V678" i="1"/>
  <c r="W678" i="1" s="1"/>
  <c r="V2441" i="1"/>
  <c r="W2441" i="1" s="1"/>
  <c r="AA2302" i="1"/>
  <c r="Z215" i="1"/>
  <c r="AA2400" i="1"/>
  <c r="V1245" i="1"/>
  <c r="W1245" i="1" s="1"/>
  <c r="Z2498" i="1"/>
  <c r="AA251" i="1"/>
  <c r="V464" i="1"/>
  <c r="W464" i="1" s="1"/>
  <c r="Y2099" i="1"/>
  <c r="AB2099" i="1" s="1"/>
  <c r="Y1449" i="1"/>
  <c r="V322" i="1"/>
  <c r="W322" i="1" s="1"/>
  <c r="Y338" i="1"/>
  <c r="AB338" i="1" s="1"/>
  <c r="AA476" i="1"/>
  <c r="V2149" i="1"/>
  <c r="W2149" i="1" s="1"/>
  <c r="Z1712" i="1"/>
  <c r="V462" i="1"/>
  <c r="W462" i="1" s="1"/>
  <c r="Z1698" i="1"/>
  <c r="V1429" i="1"/>
  <c r="W1429" i="1" s="1"/>
  <c r="AA860" i="1"/>
  <c r="AC860" i="1" s="1"/>
  <c r="Y425" i="1"/>
  <c r="V2360" i="1"/>
  <c r="W2360" i="1" s="1"/>
  <c r="V2110" i="1"/>
  <c r="W2110" i="1" s="1"/>
  <c r="V1977" i="1"/>
  <c r="W1977" i="1" s="1"/>
  <c r="Z1254" i="1"/>
  <c r="Y986" i="1"/>
  <c r="Y113" i="1"/>
  <c r="AB113" i="1" s="1"/>
  <c r="AA2386" i="1"/>
  <c r="Z1808" i="1"/>
  <c r="AB1808" i="1" s="1"/>
  <c r="AA1233" i="1"/>
  <c r="Y433" i="1"/>
  <c r="V1238" i="1"/>
  <c r="W1238" i="1" s="1"/>
  <c r="Y687" i="1"/>
  <c r="Y957" i="1"/>
  <c r="AA365" i="1"/>
  <c r="AC365" i="1" s="1"/>
  <c r="Y279" i="1"/>
  <c r="AA1937" i="1"/>
  <c r="V528" i="1"/>
  <c r="W528" i="1" s="1"/>
  <c r="Z1433" i="1"/>
  <c r="AA568" i="1"/>
  <c r="AA2375" i="1"/>
  <c r="AA204" i="1"/>
  <c r="V1242" i="1"/>
  <c r="W1242" i="1" s="1"/>
  <c r="AA663" i="1"/>
  <c r="Z606" i="1"/>
  <c r="Y159" i="1"/>
  <c r="AA1892" i="1"/>
  <c r="Y307" i="1"/>
  <c r="AA2253" i="1"/>
  <c r="Z309" i="1"/>
  <c r="Y1736" i="1"/>
  <c r="AA496" i="1"/>
  <c r="V304" i="1"/>
  <c r="W304" i="1" s="1"/>
  <c r="Z852" i="1"/>
  <c r="V2310" i="1"/>
  <c r="W2310" i="1" s="1"/>
  <c r="Z1977" i="1"/>
  <c r="Z1354" i="1"/>
  <c r="V1282" i="1"/>
  <c r="W1282" i="1" s="1"/>
  <c r="AA2109" i="1"/>
  <c r="Z128" i="1"/>
  <c r="AA549" i="1"/>
  <c r="AA278" i="1"/>
  <c r="V676" i="1"/>
  <c r="W676" i="1" s="1"/>
  <c r="Y2480" i="1"/>
  <c r="AB2480" i="1" s="1"/>
  <c r="Y295" i="1"/>
  <c r="V1192" i="1"/>
  <c r="W1192" i="1" s="1"/>
  <c r="AA705" i="1"/>
  <c r="AA896" i="1"/>
  <c r="Z1125" i="1"/>
  <c r="Z1607" i="1"/>
  <c r="V66" i="1"/>
  <c r="W66" i="1" s="1"/>
  <c r="V1912" i="1"/>
  <c r="W1912" i="1" s="1"/>
  <c r="AA1097" i="1"/>
  <c r="Y679" i="1"/>
  <c r="AA1364" i="1"/>
  <c r="V474" i="1"/>
  <c r="W474" i="1" s="1"/>
  <c r="Z1444" i="1"/>
  <c r="Y1303" i="1"/>
  <c r="V747" i="1"/>
  <c r="W747" i="1" s="1"/>
  <c r="V1439" i="1"/>
  <c r="W1439" i="1" s="1"/>
  <c r="AA1440" i="1"/>
  <c r="AA413" i="1"/>
  <c r="V2355" i="1"/>
  <c r="W2355" i="1" s="1"/>
  <c r="Y271" i="1"/>
  <c r="AA156" i="1"/>
  <c r="Z1908" i="1"/>
  <c r="Z1585" i="1"/>
  <c r="Z484" i="1"/>
  <c r="Z1769" i="1"/>
  <c r="Z381" i="1"/>
  <c r="AA2384" i="1"/>
  <c r="AA2191" i="1"/>
  <c r="Y1843" i="1"/>
  <c r="V2014" i="1"/>
  <c r="W2014" i="1" s="1"/>
  <c r="V1128" i="1"/>
  <c r="W1128" i="1" s="1"/>
  <c r="Y843" i="1"/>
  <c r="AB843" i="1" s="1"/>
  <c r="AC843" i="1" s="1"/>
  <c r="Y2375" i="1"/>
  <c r="Z1913" i="1"/>
  <c r="Y1214" i="1"/>
  <c r="AB1214" i="1" s="1"/>
  <c r="Z1683" i="1"/>
  <c r="Y1497" i="1"/>
  <c r="AB1497" i="1" s="1"/>
  <c r="V1704" i="1"/>
  <c r="W1704" i="1" s="1"/>
  <c r="V1136" i="1"/>
  <c r="W1136" i="1" s="1"/>
  <c r="Y871" i="1"/>
  <c r="Y1428" i="1"/>
  <c r="AB1428" i="1" s="1"/>
  <c r="V1966" i="1"/>
  <c r="W1966" i="1" s="1"/>
  <c r="AA533" i="1"/>
  <c r="AC533" i="1" s="1"/>
  <c r="Z1139" i="1"/>
  <c r="AA2014" i="1"/>
  <c r="Z1555" i="1"/>
  <c r="Z980" i="1"/>
  <c r="Y951" i="1"/>
  <c r="V955" i="1"/>
  <c r="W955" i="1" s="1"/>
  <c r="AA2502" i="1"/>
  <c r="AA184" i="1"/>
  <c r="Y2089" i="1"/>
  <c r="AB2089" i="1" s="1"/>
  <c r="Z1299" i="1"/>
  <c r="Y828" i="1"/>
  <c r="V2366" i="1"/>
  <c r="W2366" i="1" s="1"/>
  <c r="Y368" i="1"/>
  <c r="AB368" i="1" s="1"/>
  <c r="AA819" i="1"/>
  <c r="V77" i="1"/>
  <c r="W77" i="1" s="1"/>
  <c r="Z2502" i="1"/>
  <c r="Z1700" i="1"/>
  <c r="Y536" i="1"/>
  <c r="AA1576" i="1"/>
  <c r="AA1485" i="1"/>
  <c r="Y781" i="1"/>
  <c r="AA2291" i="1"/>
  <c r="Z934" i="1"/>
  <c r="AA1276" i="1"/>
  <c r="Z1194" i="1"/>
  <c r="V595" i="1"/>
  <c r="W595" i="1" s="1"/>
  <c r="Z1676" i="1"/>
  <c r="Y830" i="1"/>
  <c r="AB830" i="1" s="1"/>
  <c r="Y1860" i="1"/>
  <c r="V934" i="1"/>
  <c r="W934" i="1" s="1"/>
  <c r="Y1829" i="1"/>
  <c r="AB1829" i="1" s="1"/>
  <c r="V399" i="1"/>
  <c r="W399" i="1" s="1"/>
  <c r="Y74" i="1"/>
  <c r="AB74" i="1" s="1"/>
  <c r="AA2196" i="1"/>
  <c r="Y2233" i="1"/>
  <c r="V1547" i="1"/>
  <c r="W1547" i="1" s="1"/>
  <c r="Z55" i="1"/>
  <c r="Y19" i="1"/>
  <c r="AB19" i="1" s="1"/>
  <c r="Y1253" i="1"/>
  <c r="AB1253" i="1" s="1"/>
  <c r="AA1552" i="1"/>
  <c r="Z1186" i="1"/>
  <c r="V2219" i="1"/>
  <c r="W2219" i="1" s="1"/>
  <c r="Y163" i="1"/>
  <c r="AB163" i="1" s="1"/>
  <c r="Y2287" i="1"/>
  <c r="Y8" i="1"/>
  <c r="AA2298" i="1"/>
  <c r="V1843" i="1"/>
  <c r="W1843" i="1" s="1"/>
  <c r="AA1812" i="1"/>
  <c r="Y1809" i="1"/>
  <c r="AB1809" i="1" s="1"/>
  <c r="Z2385" i="1"/>
  <c r="Y1112" i="1"/>
  <c r="AB1112" i="1" s="1"/>
  <c r="Y711" i="1"/>
  <c r="AB711" i="1" s="1"/>
  <c r="AC711" i="1" s="1"/>
  <c r="V1574" i="1"/>
  <c r="W1574" i="1" s="1"/>
  <c r="Z2310" i="1"/>
  <c r="Z474" i="1"/>
  <c r="Y1663" i="1"/>
  <c r="AB1663" i="1" s="1"/>
  <c r="V711" i="1"/>
  <c r="W711" i="1" s="1"/>
  <c r="V1669" i="1"/>
  <c r="W1669" i="1" s="1"/>
  <c r="V1712" i="1"/>
  <c r="W1712" i="1" s="1"/>
  <c r="AA462" i="1"/>
  <c r="V683" i="1"/>
  <c r="W683" i="1" s="1"/>
  <c r="Y969" i="1"/>
  <c r="AA1419" i="1"/>
  <c r="AA464" i="1"/>
  <c r="AC464" i="1" s="1"/>
  <c r="Z2436" i="1"/>
  <c r="AA1712" i="1"/>
  <c r="V643" i="1"/>
  <c r="W643" i="1" s="1"/>
  <c r="Z1583" i="1"/>
  <c r="AA1362" i="1"/>
  <c r="V417" i="1"/>
  <c r="W417" i="1" s="1"/>
  <c r="AA1669" i="1"/>
  <c r="AC1669" i="1" s="1"/>
  <c r="V2086" i="1"/>
  <c r="W2086" i="1" s="1"/>
  <c r="AA1036" i="1"/>
  <c r="V1497" i="1"/>
  <c r="W1497" i="1" s="1"/>
  <c r="Y792" i="1"/>
  <c r="AB792" i="1" s="1"/>
  <c r="AA1996" i="1"/>
  <c r="AA586" i="1"/>
  <c r="Z137" i="1"/>
  <c r="Y33" i="1"/>
  <c r="AB33" i="1" s="1"/>
  <c r="AC33" i="1" s="1"/>
  <c r="Y1746" i="1"/>
  <c r="AB1746" i="1" s="1"/>
  <c r="Y528" i="1"/>
  <c r="Z1807" i="1"/>
  <c r="Y574" i="1"/>
  <c r="AB574" i="1" s="1"/>
  <c r="Y2451" i="1"/>
  <c r="Y330" i="1"/>
  <c r="AA826" i="1"/>
  <c r="Y1110" i="1"/>
  <c r="AA881" i="1"/>
  <c r="Z920" i="1"/>
  <c r="Y788" i="1"/>
  <c r="Y161" i="1"/>
  <c r="V422" i="1"/>
  <c r="W422" i="1" s="1"/>
  <c r="V1925" i="1"/>
  <c r="W1925" i="1" s="1"/>
  <c r="V111" i="1"/>
  <c r="W111" i="1" s="1"/>
  <c r="V1910" i="1"/>
  <c r="W1910" i="1" s="1"/>
  <c r="AA692" i="1"/>
  <c r="Z1045" i="1"/>
  <c r="Z718" i="1"/>
  <c r="AA2445" i="1"/>
  <c r="AC2445" i="1" s="1"/>
  <c r="Y1245" i="1"/>
  <c r="V812" i="1"/>
  <c r="W812" i="1" s="1"/>
  <c r="Y1487" i="1"/>
  <c r="AB1487" i="1" s="1"/>
  <c r="Y1866" i="1"/>
  <c r="V196" i="1"/>
  <c r="W196" i="1" s="1"/>
  <c r="AA1616" i="1"/>
  <c r="V1291" i="1"/>
  <c r="W1291" i="1" s="1"/>
  <c r="Z676" i="1"/>
  <c r="V64" i="1"/>
  <c r="W64" i="1" s="1"/>
  <c r="V372" i="1"/>
  <c r="W372" i="1" s="1"/>
  <c r="AA1377" i="1"/>
  <c r="V1555" i="1"/>
  <c r="W1555" i="1" s="1"/>
  <c r="Y580" i="1"/>
  <c r="V1366" i="1"/>
  <c r="W1366" i="1" s="1"/>
  <c r="AA1585" i="1"/>
  <c r="V228" i="1"/>
  <c r="W228" i="1" s="1"/>
  <c r="Y1962" i="1"/>
  <c r="AB1962" i="1" s="1"/>
  <c r="AA2169" i="1"/>
  <c r="AA718" i="1"/>
  <c r="AA673" i="1"/>
  <c r="Z623" i="1"/>
  <c r="Y1698" i="1"/>
  <c r="Y595" i="1"/>
  <c r="V1073" i="1"/>
  <c r="W1073" i="1" s="1"/>
  <c r="Z2226" i="1"/>
  <c r="V1817" i="1"/>
  <c r="W1817" i="1" s="1"/>
  <c r="Z413" i="1"/>
  <c r="Y2335" i="1"/>
  <c r="AA1966" i="1"/>
  <c r="Z1371" i="1"/>
  <c r="V2064" i="1"/>
  <c r="W2064" i="1" s="1"/>
  <c r="V2191" i="1"/>
  <c r="W2191" i="1" s="1"/>
  <c r="Y826" i="1"/>
  <c r="Y1290" i="1"/>
  <c r="AB1290" i="1" s="1"/>
  <c r="Y560" i="1"/>
  <c r="AB560" i="1" s="1"/>
  <c r="V1690" i="1"/>
  <c r="W1690" i="1" s="1"/>
  <c r="Z330" i="1"/>
  <c r="AA1843" i="1"/>
  <c r="Y1194" i="1"/>
  <c r="V37" i="1"/>
  <c r="W37" i="1" s="1"/>
  <c r="Z189" i="1"/>
  <c r="AA2398" i="1"/>
  <c r="V1927" i="1"/>
  <c r="W1927" i="1" s="1"/>
  <c r="V391" i="1"/>
  <c r="W391" i="1" s="1"/>
  <c r="AA1683" i="1"/>
  <c r="Y2276" i="1"/>
  <c r="AB2276" i="1" s="1"/>
  <c r="V1796" i="1"/>
  <c r="W1796" i="1" s="1"/>
  <c r="Z1485" i="1"/>
  <c r="AA677" i="1"/>
  <c r="AA1699" i="1"/>
  <c r="V2291" i="1"/>
  <c r="W2291" i="1" s="1"/>
  <c r="Z1080" i="1"/>
  <c r="Y2169" i="1"/>
  <c r="Z1001" i="1"/>
  <c r="Y958" i="1"/>
  <c r="V1685" i="1"/>
  <c r="W1685" i="1" s="1"/>
  <c r="AA1912" i="1"/>
  <c r="AA788" i="1"/>
  <c r="Z2164" i="1"/>
  <c r="V956" i="1"/>
  <c r="W956" i="1" s="1"/>
  <c r="V2083" i="1"/>
  <c r="W2083" i="1" s="1"/>
  <c r="AA871" i="1"/>
  <c r="Z692" i="1"/>
  <c r="Y2282" i="1"/>
  <c r="AA1708" i="1"/>
  <c r="V788" i="1"/>
  <c r="W788" i="1" s="1"/>
  <c r="Y693" i="1"/>
  <c r="Z1796" i="1"/>
  <c r="Y938" i="1"/>
  <c r="AB938" i="1" s="1"/>
  <c r="Y609" i="1"/>
  <c r="Z1854" i="1"/>
  <c r="AA343" i="1"/>
  <c r="Z915" i="1"/>
  <c r="AB915" i="1" s="1"/>
  <c r="Z350" i="1"/>
  <c r="AA55" i="1"/>
  <c r="Z1413" i="1"/>
  <c r="Z862" i="1"/>
  <c r="Y326" i="1"/>
  <c r="AB326" i="1" s="1"/>
  <c r="Z2196" i="1"/>
  <c r="AA104" i="1"/>
  <c r="V1700" i="1"/>
  <c r="W1700" i="1" s="1"/>
  <c r="AA693" i="1"/>
  <c r="AA1618" i="1"/>
  <c r="Z1498" i="1"/>
  <c r="AA444" i="1"/>
  <c r="Y2358" i="1"/>
  <c r="AB2358" i="1" s="1"/>
  <c r="AC2358" i="1" s="1"/>
  <c r="V1456" i="1"/>
  <c r="W1456" i="1" s="1"/>
  <c r="Z106" i="1"/>
  <c r="V1743" i="1"/>
  <c r="W1743" i="1" s="1"/>
  <c r="AA737" i="1"/>
  <c r="Y1699" i="1"/>
  <c r="AB1699" i="1" s="1"/>
  <c r="AA1456" i="1"/>
  <c r="AA856" i="1"/>
  <c r="Z799" i="1"/>
  <c r="Z716" i="1"/>
  <c r="V1677" i="1"/>
  <c r="W1677" i="1" s="1"/>
  <c r="Y460" i="1"/>
  <c r="AB460" i="1" s="1"/>
  <c r="AA2100" i="1"/>
  <c r="AA1375" i="1"/>
  <c r="V1745" i="1"/>
  <c r="W1745" i="1" s="1"/>
  <c r="Y2191" i="1"/>
  <c r="Y2477" i="1"/>
  <c r="AA468" i="1"/>
  <c r="Z688" i="1"/>
  <c r="Z2501" i="1"/>
  <c r="AA1690" i="1"/>
  <c r="Z2172" i="1"/>
  <c r="AA1767" i="1"/>
  <c r="Y991" i="1"/>
  <c r="AA2441" i="1"/>
  <c r="Y196" i="1"/>
  <c r="AB196" i="1" s="1"/>
  <c r="AA560" i="1"/>
  <c r="Y63" i="1"/>
  <c r="AB63" i="1" s="1"/>
  <c r="Z2038" i="1"/>
  <c r="AA943" i="1"/>
  <c r="AC943" i="1" s="1"/>
  <c r="V476" i="1"/>
  <c r="W476" i="1" s="1"/>
  <c r="V2373" i="1"/>
  <c r="W2373" i="1" s="1"/>
  <c r="V1208" i="1"/>
  <c r="W1208" i="1" s="1"/>
  <c r="Y2236" i="1"/>
  <c r="V2097" i="1"/>
  <c r="W2097" i="1" s="1"/>
  <c r="AA338" i="1"/>
  <c r="Y397" i="1"/>
  <c r="AB397" i="1" s="1"/>
  <c r="V432" i="1"/>
  <c r="W432" i="1" s="1"/>
  <c r="Z2086" i="1"/>
  <c r="Z729" i="1"/>
  <c r="AA1904" i="1"/>
  <c r="AA250" i="1"/>
  <c r="AA62" i="1"/>
  <c r="V2136" i="1"/>
  <c r="W2136" i="1" s="1"/>
  <c r="AA1197" i="1"/>
  <c r="Y634" i="1"/>
  <c r="AB634" i="1" s="1"/>
  <c r="Y1451" i="1"/>
  <c r="AB1451" i="1" s="1"/>
  <c r="Z528" i="1"/>
  <c r="AA1827" i="1"/>
  <c r="AC1827" i="1" s="1"/>
  <c r="AA422" i="1"/>
  <c r="Z1690" i="1"/>
  <c r="Y1147" i="1"/>
  <c r="Z846" i="1"/>
  <c r="Z190" i="1"/>
  <c r="AA1053" i="1"/>
  <c r="Y920" i="1"/>
  <c r="Z18" i="1"/>
  <c r="Z653" i="1"/>
  <c r="AA372" i="1"/>
  <c r="V1725" i="1"/>
  <c r="W1725" i="1" s="1"/>
  <c r="Z69" i="1"/>
  <c r="Z1910" i="1"/>
  <c r="Y1432" i="1"/>
  <c r="Y1072" i="1"/>
  <c r="AB1072" i="1" s="1"/>
  <c r="V663" i="1"/>
  <c r="W663" i="1" s="1"/>
  <c r="AA1847" i="1"/>
  <c r="AA643" i="1"/>
  <c r="Z1744" i="1"/>
  <c r="Y1136" i="1"/>
  <c r="Y2054" i="1"/>
  <c r="AB2054" i="1" s="1"/>
  <c r="AA1008" i="1"/>
  <c r="V2127" i="1"/>
  <c r="W2127" i="1" s="1"/>
  <c r="V572" i="1"/>
  <c r="W572" i="1" s="1"/>
  <c r="Y682" i="1"/>
  <c r="AB682" i="1" s="1"/>
  <c r="V1661" i="1"/>
  <c r="W1661" i="1" s="1"/>
  <c r="V925" i="1"/>
  <c r="W925" i="1" s="1"/>
  <c r="V1377" i="1"/>
  <c r="W1377" i="1" s="1"/>
  <c r="AA436" i="1"/>
  <c r="V1080" i="1"/>
  <c r="W1080" i="1" s="1"/>
  <c r="Y2226" i="1"/>
  <c r="V673" i="1"/>
  <c r="W673" i="1" s="1"/>
  <c r="Z228" i="1"/>
  <c r="Z325" i="1"/>
  <c r="AA73" i="1"/>
  <c r="Z1367" i="1"/>
  <c r="AA1809" i="1"/>
  <c r="Z1377" i="1"/>
  <c r="V1698" i="1"/>
  <c r="W1698" i="1" s="1"/>
  <c r="Y640" i="1"/>
  <c r="AB640" i="1" s="1"/>
  <c r="Y1577" i="1"/>
  <c r="AB1577" i="1" s="1"/>
  <c r="V1596" i="1"/>
  <c r="W1596" i="1" s="1"/>
  <c r="Y833" i="1"/>
  <c r="Y623" i="1"/>
  <c r="V1649" i="1"/>
  <c r="W1649" i="1" s="1"/>
  <c r="V1198" i="1"/>
  <c r="W1198" i="1" s="1"/>
  <c r="Z414" i="1"/>
  <c r="Y1439" i="1"/>
  <c r="AB1439" i="1" s="1"/>
  <c r="Y857" i="1"/>
  <c r="AB857" i="1" s="1"/>
  <c r="AC857" i="1" s="1"/>
  <c r="Y1074" i="1"/>
  <c r="Z958" i="1"/>
  <c r="V568" i="1"/>
  <c r="W568" i="1" s="1"/>
  <c r="Z739" i="1"/>
  <c r="AB739" i="1" s="1"/>
  <c r="Z1147" i="1"/>
  <c r="AA2179" i="1"/>
  <c r="AA1353" i="1"/>
  <c r="Y1922" i="1"/>
  <c r="V121" i="1"/>
  <c r="W121" i="1" s="1"/>
  <c r="AA2392" i="1"/>
  <c r="AA309" i="1"/>
  <c r="Y1683" i="1"/>
  <c r="V343" i="1"/>
  <c r="W343" i="1" s="1"/>
  <c r="Y1923" i="1"/>
  <c r="AB1923" i="1" s="1"/>
  <c r="AC1923" i="1" s="1"/>
  <c r="Z2079" i="1"/>
  <c r="AA1292" i="1"/>
  <c r="V1409" i="1"/>
  <c r="W1409" i="1" s="1"/>
  <c r="V73" i="1"/>
  <c r="W73" i="1" s="1"/>
  <c r="V1342" i="1"/>
  <c r="W1342" i="1" s="1"/>
  <c r="AA1158" i="1"/>
  <c r="Y325" i="1"/>
  <c r="Z595" i="1"/>
  <c r="V1158" i="1"/>
  <c r="W1158" i="1" s="1"/>
  <c r="V1117" i="1"/>
  <c r="W1117" i="1" s="1"/>
  <c r="Z59" i="1"/>
  <c r="Z2282" i="1"/>
  <c r="Y1080" i="1"/>
  <c r="AA1111" i="1"/>
  <c r="Z294" i="1"/>
  <c r="AA771" i="1"/>
  <c r="AC771" i="1" s="1"/>
  <c r="V2403" i="1"/>
  <c r="W2403" i="1" s="1"/>
  <c r="Z1665" i="1"/>
  <c r="Y1012" i="1"/>
  <c r="V2153" i="1"/>
  <c r="W2153" i="1" s="1"/>
  <c r="Y1405" i="1"/>
  <c r="AB1405" i="1" s="1"/>
  <c r="Y90" i="1"/>
  <c r="AB90" i="1" s="1"/>
  <c r="AA787" i="1"/>
  <c r="AA1700" i="1"/>
  <c r="AA1114" i="1"/>
  <c r="Y1400" i="1"/>
  <c r="Z1183" i="1"/>
  <c r="Z37" i="1"/>
  <c r="V989" i="1"/>
  <c r="W989" i="1" s="1"/>
  <c r="V1298" i="1"/>
  <c r="W1298" i="1" s="1"/>
  <c r="AA378" i="1"/>
  <c r="Z1704" i="1"/>
  <c r="AA350" i="1"/>
  <c r="V140" i="1"/>
  <c r="W140" i="1" s="1"/>
  <c r="Y112" i="1"/>
  <c r="AB112" i="1" s="1"/>
  <c r="AA2043" i="1"/>
  <c r="Z677" i="1"/>
  <c r="Z882" i="1"/>
  <c r="Y1459" i="1"/>
  <c r="Z2291" i="1"/>
  <c r="V1749" i="1"/>
  <c r="W1749" i="1" s="1"/>
  <c r="Z1276" i="1"/>
  <c r="Z1110" i="1"/>
  <c r="AA1992" i="1"/>
  <c r="AC1992" i="1" s="1"/>
  <c r="Z1685" i="1"/>
  <c r="V184" i="1"/>
  <c r="W184" i="1" s="1"/>
  <c r="Y1187" i="1"/>
  <c r="AB1187" i="1" s="1"/>
  <c r="Z870" i="1"/>
  <c r="AA1701" i="1"/>
  <c r="Z1410" i="1"/>
  <c r="AB1410" i="1" s="1"/>
  <c r="V751" i="1"/>
  <c r="W751" i="1" s="1"/>
  <c r="V2163" i="1"/>
  <c r="W2163" i="1" s="1"/>
  <c r="V2278" i="1"/>
  <c r="W2278" i="1" s="1"/>
  <c r="AA990" i="1"/>
  <c r="Y1904" i="1"/>
  <c r="V160" i="1"/>
  <c r="W160" i="1" s="1"/>
  <c r="AA1314" i="1"/>
  <c r="Y497" i="1"/>
  <c r="AA1602" i="1"/>
  <c r="Y2194" i="1"/>
  <c r="V749" i="1"/>
  <c r="W749" i="1" s="1"/>
  <c r="Z742" i="1"/>
  <c r="Y1632" i="1"/>
  <c r="AB1632" i="1" s="1"/>
  <c r="Z1208" i="1"/>
  <c r="V485" i="1"/>
  <c r="W485" i="1" s="1"/>
  <c r="Z617" i="1"/>
  <c r="Y2067" i="1"/>
  <c r="AB2067" i="1" s="1"/>
  <c r="Y137" i="1"/>
  <c r="Z991" i="1"/>
  <c r="AA2237" i="1"/>
  <c r="Z568" i="1"/>
  <c r="V1606" i="1"/>
  <c r="W1606" i="1" s="1"/>
  <c r="Y1890" i="1"/>
  <c r="V1617" i="1"/>
  <c r="W1617" i="1" s="1"/>
  <c r="Y336" i="1"/>
  <c r="Z1750" i="1"/>
  <c r="Y988" i="1"/>
  <c r="AB988" i="1" s="1"/>
  <c r="Y195" i="1"/>
  <c r="Z1782" i="1"/>
  <c r="Z663" i="1"/>
  <c r="Y240" i="1"/>
  <c r="AB240" i="1" s="1"/>
  <c r="Y1477" i="1"/>
  <c r="AB1477" i="1" s="1"/>
  <c r="V88" i="1"/>
  <c r="W88" i="1" s="1"/>
  <c r="Y612" i="1"/>
  <c r="AB612" i="1" s="1"/>
  <c r="Y2216" i="1"/>
  <c r="AB2216" i="1" s="1"/>
  <c r="AA121" i="1"/>
  <c r="Y809" i="1"/>
  <c r="AB809" i="1" s="1"/>
  <c r="V170" i="1"/>
  <c r="W170" i="1" s="1"/>
  <c r="Y1568" i="1"/>
  <c r="AB1568" i="1" s="1"/>
  <c r="Y500" i="1"/>
  <c r="AA846" i="1"/>
  <c r="AA543" i="1"/>
  <c r="Y2384" i="1"/>
  <c r="AA1969" i="1"/>
  <c r="AC1969" i="1" s="1"/>
  <c r="V1217" i="1"/>
  <c r="W1217" i="1" s="1"/>
  <c r="V1182" i="1"/>
  <c r="W1182" i="1" s="1"/>
  <c r="Y663" i="1"/>
  <c r="Z92" i="1"/>
  <c r="Z151" i="1"/>
  <c r="Y1910" i="1"/>
  <c r="V2173" i="1"/>
  <c r="W2173" i="1" s="1"/>
  <c r="AA1370" i="1"/>
  <c r="AC1370" i="1" s="1"/>
  <c r="V1053" i="1"/>
  <c r="W1053" i="1" s="1"/>
  <c r="V1621" i="1"/>
  <c r="W1621" i="1" s="1"/>
  <c r="Z1489" i="1"/>
  <c r="V1744" i="1"/>
  <c r="W1744" i="1" s="1"/>
  <c r="AA354" i="1"/>
  <c r="AA2506" i="1"/>
  <c r="Y1238" i="1"/>
  <c r="Y1695" i="1"/>
  <c r="Z31" i="1"/>
  <c r="V682" i="1"/>
  <c r="W682" i="1" s="1"/>
  <c r="AA254" i="1"/>
  <c r="V1449" i="1"/>
  <c r="W1449" i="1" s="1"/>
  <c r="Y1377" i="1"/>
  <c r="V482" i="1"/>
  <c r="W482" i="1" s="1"/>
  <c r="Z442" i="1"/>
  <c r="AB442" i="1" s="1"/>
  <c r="AC442" i="1" s="1"/>
  <c r="V2381" i="1"/>
  <c r="W2381" i="1" s="1"/>
  <c r="AA2236" i="1"/>
  <c r="Z557" i="1"/>
  <c r="Y1551" i="1"/>
  <c r="AB1551" i="1" s="1"/>
  <c r="AA2152" i="1"/>
  <c r="Y1125" i="1"/>
  <c r="AA1913" i="1"/>
  <c r="Z821" i="1"/>
  <c r="Y2379" i="1"/>
  <c r="AB2379" i="1" s="1"/>
  <c r="Z781" i="1"/>
  <c r="AA801" i="1"/>
  <c r="Z2381" i="1"/>
  <c r="Z403" i="1"/>
  <c r="AA968" i="1"/>
  <c r="V1244" i="1"/>
  <c r="W1244" i="1" s="1"/>
  <c r="Y350" i="1"/>
  <c r="Z97" i="1"/>
  <c r="Z2384" i="1"/>
  <c r="Y439" i="1"/>
  <c r="AA1074" i="1"/>
  <c r="AA374" i="1"/>
  <c r="AA307" i="1"/>
  <c r="AA1636" i="1"/>
  <c r="AA439" i="1"/>
  <c r="Z2179" i="1"/>
  <c r="Z738" i="1"/>
  <c r="Z171" i="1"/>
  <c r="Z307" i="1"/>
  <c r="AA2116" i="1"/>
  <c r="Z926" i="1"/>
  <c r="V401" i="1"/>
  <c r="W401" i="1" s="1"/>
  <c r="AA1744" i="1"/>
  <c r="AA349" i="1"/>
  <c r="V947" i="1"/>
  <c r="W947" i="1" s="1"/>
  <c r="AA1702" i="1"/>
  <c r="V958" i="1"/>
  <c r="W958" i="1" s="1"/>
  <c r="V2109" i="1"/>
  <c r="W2109" i="1" s="1"/>
  <c r="Y2347" i="1"/>
  <c r="Y381" i="1"/>
  <c r="AB381" i="1" s="1"/>
  <c r="AC381" i="1" s="1"/>
  <c r="Z2027" i="1"/>
  <c r="AA1525" i="1"/>
  <c r="AC1525" i="1" s="1"/>
  <c r="Y494" i="1"/>
  <c r="Z73" i="1"/>
  <c r="Y2014" i="1"/>
  <c r="AA224" i="1"/>
  <c r="Z2044" i="1"/>
  <c r="Y1164" i="1"/>
  <c r="Y661" i="1"/>
  <c r="AB661" i="1" s="1"/>
  <c r="Z819" i="1"/>
  <c r="AA1217" i="1"/>
  <c r="AA271" i="1"/>
  <c r="AA1380" i="1"/>
  <c r="Z2109" i="1"/>
  <c r="V705" i="1"/>
  <c r="W705" i="1" s="1"/>
  <c r="V1129" i="1"/>
  <c r="W1129" i="1" s="1"/>
  <c r="AA1631" i="1"/>
  <c r="AA482" i="1"/>
  <c r="AA140" i="1"/>
  <c r="Y349" i="1"/>
  <c r="AA1502" i="1"/>
  <c r="Z764" i="1"/>
  <c r="V1384" i="1"/>
  <c r="W1384" i="1" s="1"/>
  <c r="AA2276" i="1"/>
  <c r="Y1498" i="1"/>
  <c r="AA242" i="1"/>
  <c r="V2054" i="1"/>
  <c r="W2054" i="1" s="1"/>
  <c r="V2463" i="1"/>
  <c r="W2463" i="1" s="1"/>
  <c r="Z1749" i="1"/>
  <c r="AB1749" i="1" s="1"/>
  <c r="Y1697" i="1"/>
  <c r="AB1697" i="1" s="1"/>
  <c r="Y343" i="1"/>
  <c r="AB343" i="1" s="1"/>
  <c r="AA19" i="1"/>
  <c r="Y624" i="1"/>
  <c r="Y1226" i="1"/>
  <c r="AB1226" i="1" s="1"/>
  <c r="AA1685" i="1"/>
  <c r="V1167" i="1"/>
  <c r="W1167" i="1" s="1"/>
  <c r="Y1413" i="1"/>
  <c r="V219" i="1"/>
  <c r="W219" i="1" s="1"/>
  <c r="Z2311" i="1"/>
  <c r="Y257" i="1"/>
  <c r="Y896" i="1"/>
  <c r="AB896" i="1" s="1"/>
  <c r="AA521" i="1"/>
  <c r="AC521" i="1" s="1"/>
  <c r="Y2124" i="1"/>
  <c r="AB2124" i="1" s="1"/>
  <c r="AA927" i="1"/>
  <c r="AA2471" i="1"/>
  <c r="Z1302" i="1"/>
  <c r="AA1782" i="1"/>
  <c r="AA2278" i="1"/>
  <c r="AA431" i="1"/>
  <c r="AA2312" i="1"/>
  <c r="AA1294" i="1"/>
  <c r="Y1556" i="1"/>
  <c r="AA645" i="1"/>
  <c r="V978" i="1"/>
  <c r="W978" i="1" s="1"/>
  <c r="AA2477" i="1"/>
  <c r="Z1605" i="1"/>
  <c r="Z432" i="1"/>
  <c r="Y1208" i="1"/>
  <c r="Z422" i="1"/>
  <c r="Y722" i="1"/>
  <c r="AB722" i="1" s="1"/>
  <c r="AC722" i="1" s="1"/>
  <c r="Y2312" i="1"/>
  <c r="Y1002" i="1"/>
  <c r="AB1002" i="1" s="1"/>
  <c r="AC1002" i="1" s="1"/>
  <c r="V945" i="1"/>
  <c r="W945" i="1" s="1"/>
  <c r="Y1811" i="1"/>
  <c r="V249" i="1"/>
  <c r="W249" i="1" s="1"/>
  <c r="Z200" i="1"/>
  <c r="AB200" i="1" s="1"/>
  <c r="Y2172" i="1"/>
  <c r="AA227" i="1"/>
  <c r="Z2190" i="1"/>
  <c r="Z299" i="1"/>
  <c r="AA1052" i="1"/>
  <c r="AA88" i="1"/>
  <c r="Y1053" i="1"/>
  <c r="V355" i="1"/>
  <c r="W355" i="1" s="1"/>
  <c r="Z1701" i="1"/>
  <c r="Z1530" i="1"/>
  <c r="AB1530" i="1" s="1"/>
  <c r="V870" i="1"/>
  <c r="W870" i="1" s="1"/>
  <c r="Y1539" i="1"/>
  <c r="Z295" i="1"/>
  <c r="Z66" i="1"/>
  <c r="V666" i="1"/>
  <c r="W666" i="1" s="1"/>
  <c r="AA1807" i="1"/>
  <c r="V17" i="1"/>
  <c r="W17" i="1" s="1"/>
  <c r="V846" i="1"/>
  <c r="W846" i="1" s="1"/>
  <c r="Z624" i="1"/>
  <c r="Z1636" i="1"/>
  <c r="AA2428" i="1"/>
  <c r="V1070" i="1"/>
  <c r="W1070" i="1" s="1"/>
  <c r="V269" i="1"/>
  <c r="W269" i="1" s="1"/>
  <c r="Y881" i="1"/>
  <c r="Z1077" i="1"/>
  <c r="V920" i="1"/>
  <c r="W920" i="1" s="1"/>
  <c r="Y1099" i="1"/>
  <c r="AB1099" i="1" s="1"/>
  <c r="V1027" i="1"/>
  <c r="W1027" i="1" s="1"/>
  <c r="V792" i="1"/>
  <c r="W792" i="1" s="1"/>
  <c r="Z1730" i="1"/>
  <c r="V1734" i="1"/>
  <c r="W1734" i="1" s="1"/>
  <c r="Z2236" i="1"/>
  <c r="AA1384" i="1"/>
  <c r="Z2139" i="1"/>
  <c r="Y789" i="1"/>
  <c r="AB789" i="1" s="1"/>
  <c r="Y341" i="1"/>
  <c r="Y1847" i="1"/>
  <c r="AB1847" i="1" s="1"/>
  <c r="Z1061" i="1"/>
  <c r="Z687" i="1"/>
  <c r="AA955" i="1"/>
  <c r="AA1715" i="1"/>
  <c r="V1398" i="1"/>
  <c r="W1398" i="1" s="1"/>
  <c r="Y232" i="1"/>
  <c r="Z461" i="1"/>
  <c r="Z1942" i="1"/>
  <c r="Z1092" i="1"/>
  <c r="V557" i="1"/>
  <c r="W557" i="1" s="1"/>
  <c r="Z122" i="1"/>
  <c r="Y856" i="1"/>
  <c r="AB856" i="1" s="1"/>
  <c r="AA1313" i="1"/>
  <c r="Z278" i="1"/>
  <c r="Y1365" i="1"/>
  <c r="AB1365" i="1" s="1"/>
  <c r="AA2379" i="1"/>
  <c r="AA1428" i="1"/>
  <c r="AA569" i="1"/>
  <c r="AA2412" i="1"/>
  <c r="V222" i="1"/>
  <c r="W222" i="1" s="1"/>
  <c r="Y968" i="1"/>
  <c r="AB968" i="1" s="1"/>
  <c r="V871" i="1"/>
  <c r="W871" i="1" s="1"/>
  <c r="Y764" i="1"/>
  <c r="V574" i="1"/>
  <c r="W574" i="1" s="1"/>
  <c r="Z2116" i="1"/>
  <c r="V200" i="1"/>
  <c r="W200" i="1" s="1"/>
  <c r="Y1425" i="1"/>
  <c r="AB1425" i="1" s="1"/>
  <c r="AA479" i="1"/>
  <c r="Y57" i="1"/>
  <c r="Y1807" i="1"/>
  <c r="V714" i="1"/>
  <c r="W714" i="1" s="1"/>
  <c r="Y2031" i="1"/>
  <c r="Z536" i="1"/>
  <c r="V1628" i="1"/>
  <c r="W1628" i="1" s="1"/>
  <c r="Z57" i="1"/>
  <c r="Y1044" i="1"/>
  <c r="AB1044" i="1" s="1"/>
  <c r="Y627" i="1"/>
  <c r="AB627" i="1" s="1"/>
  <c r="Y111" i="1"/>
  <c r="AB111" i="1" s="1"/>
  <c r="V2103" i="1"/>
  <c r="W2103" i="1" s="1"/>
  <c r="Z1020" i="1"/>
  <c r="AA2391" i="1"/>
  <c r="AA1572" i="1"/>
  <c r="Z955" i="1"/>
  <c r="AA1676" i="1"/>
  <c r="AA2045" i="1"/>
  <c r="Z1136" i="1"/>
  <c r="AA2466" i="1"/>
  <c r="AA1787" i="1"/>
  <c r="AC1787" i="1" s="1"/>
  <c r="AA59" i="1"/>
  <c r="V2035" i="1"/>
  <c r="W2035" i="1" s="1"/>
  <c r="Y1001" i="1"/>
  <c r="AB1001" i="1" s="1"/>
  <c r="AA828" i="1"/>
  <c r="Z748" i="1"/>
  <c r="Y80" i="1"/>
  <c r="AA1001" i="1"/>
  <c r="Y1152" i="1"/>
  <c r="AB1152" i="1" s="1"/>
  <c r="Z1191" i="1"/>
  <c r="Y2457" i="1"/>
  <c r="AB2457" i="1" s="1"/>
  <c r="AA573" i="1"/>
  <c r="Z1985" i="1"/>
  <c r="AA609" i="1"/>
  <c r="Z271" i="1"/>
  <c r="AB271" i="1" s="1"/>
  <c r="Z1380" i="1"/>
  <c r="V496" i="1"/>
  <c r="W496" i="1" s="1"/>
  <c r="AA368" i="1"/>
  <c r="Y1702" i="1"/>
  <c r="AB1702" i="1" s="1"/>
  <c r="AA1704" i="1"/>
  <c r="V1909" i="1"/>
  <c r="W1909" i="1" s="1"/>
  <c r="Z2126" i="1"/>
  <c r="Z1821" i="1"/>
  <c r="Y1020" i="1"/>
  <c r="Z492" i="1"/>
  <c r="V2358" i="1"/>
  <c r="W2358" i="1" s="1"/>
  <c r="V1183" i="1"/>
  <c r="W1183" i="1" s="1"/>
  <c r="Z702" i="1"/>
  <c r="V2448" i="1"/>
  <c r="W2448" i="1" s="1"/>
  <c r="AA2079" i="1"/>
  <c r="AA211" i="1"/>
  <c r="V781" i="1"/>
  <c r="W781" i="1" s="1"/>
  <c r="Y1139" i="1"/>
  <c r="AA830" i="1"/>
  <c r="Z1128" i="1"/>
  <c r="Z2461" i="1"/>
  <c r="AA303" i="1"/>
  <c r="Z1866" i="1"/>
  <c r="Y1183" i="1"/>
  <c r="Z1148" i="1"/>
  <c r="AB1849" i="1" l="1"/>
  <c r="AB491" i="1"/>
  <c r="AC491" i="1" s="1"/>
  <c r="AB249" i="1"/>
  <c r="AB2171" i="1"/>
  <c r="AC2171" i="1" s="1"/>
  <c r="AB1222" i="1"/>
  <c r="AB2264" i="1"/>
  <c r="AB531" i="1"/>
  <c r="AC531" i="1" s="1"/>
  <c r="AB1129" i="1"/>
  <c r="AC713" i="1"/>
  <c r="AB1778" i="1"/>
  <c r="AB1432" i="1"/>
  <c r="AC1432" i="1" s="1"/>
  <c r="AB1303" i="1"/>
  <c r="AB2237" i="1"/>
  <c r="AC2237" i="1" s="1"/>
  <c r="AC1816" i="1"/>
  <c r="AB2163" i="1"/>
  <c r="AC2163" i="1" s="1"/>
  <c r="AB2482" i="1"/>
  <c r="AC2482" i="1" s="1"/>
  <c r="AB353" i="1"/>
  <c r="AC353" i="1" s="1"/>
  <c r="AB2062" i="1"/>
  <c r="AB1498" i="1"/>
  <c r="AB1848" i="1"/>
  <c r="AB416" i="1"/>
  <c r="AB357" i="1"/>
  <c r="AC357" i="1" s="1"/>
  <c r="AB2185" i="1"/>
  <c r="AC2185" i="1" s="1"/>
  <c r="AB1868" i="1"/>
  <c r="AC1868" i="1" s="1"/>
  <c r="AB806" i="1"/>
  <c r="AC806" i="1" s="1"/>
  <c r="AB389" i="1"/>
  <c r="AC389" i="1" s="1"/>
  <c r="AB822" i="1"/>
  <c r="AC822" i="1" s="1"/>
  <c r="AB494" i="1"/>
  <c r="AB826" i="1"/>
  <c r="AB2137" i="1"/>
  <c r="AC2137" i="1" s="1"/>
  <c r="AB75" i="1"/>
  <c r="AB2030" i="1"/>
  <c r="AC1719" i="1"/>
  <c r="AB2372" i="1"/>
  <c r="AC2372" i="1" s="1"/>
  <c r="AB1170" i="1"/>
  <c r="AB976" i="1"/>
  <c r="AB1274" i="1"/>
  <c r="AC1274" i="1" s="1"/>
  <c r="AC1530" i="1"/>
  <c r="AB195" i="1"/>
  <c r="AC195" i="1" s="1"/>
  <c r="AB1179" i="1"/>
  <c r="AC1179" i="1" s="1"/>
  <c r="AB1252" i="1"/>
  <c r="AC1252" i="1" s="1"/>
  <c r="AC1668" i="1"/>
  <c r="AB1650" i="1"/>
  <c r="AC1650" i="1" s="1"/>
  <c r="AB2455" i="1"/>
  <c r="AC2455" i="1" s="1"/>
  <c r="AB375" i="1"/>
  <c r="AB1770" i="1"/>
  <c r="AC1770" i="1" s="1"/>
  <c r="AB2174" i="1"/>
  <c r="AC2174" i="1" s="1"/>
  <c r="AB439" i="1"/>
  <c r="AC439" i="1" s="1"/>
  <c r="AC415" i="1"/>
  <c r="AC192" i="1"/>
  <c r="AB1221" i="1"/>
  <c r="AC1221" i="1" s="1"/>
  <c r="AB1420" i="1"/>
  <c r="AB897" i="1"/>
  <c r="AC897" i="1" s="1"/>
  <c r="AC1270" i="1"/>
  <c r="AB1943" i="1"/>
  <c r="AC1943" i="1" s="1"/>
  <c r="AC1409" i="1"/>
  <c r="AC1889" i="1"/>
  <c r="AB1626" i="1"/>
  <c r="AC1626" i="1" s="1"/>
  <c r="AB360" i="1"/>
  <c r="AC360" i="1" s="1"/>
  <c r="AB2370" i="1"/>
  <c r="AC2370" i="1" s="1"/>
  <c r="AB733" i="1"/>
  <c r="AC733" i="1" s="1"/>
  <c r="AB1010" i="1"/>
  <c r="AC1010" i="1" s="1"/>
  <c r="AB1773" i="1"/>
  <c r="AC1773" i="1" s="1"/>
  <c r="AB1495" i="1"/>
  <c r="AB709" i="1"/>
  <c r="AC709" i="1" s="1"/>
  <c r="AC1572" i="1"/>
  <c r="AC494" i="1"/>
  <c r="AB1571" i="1"/>
  <c r="AB990" i="1"/>
  <c r="AC990" i="1" s="1"/>
  <c r="AB1015" i="1"/>
  <c r="AC1015" i="1" s="1"/>
  <c r="AB1387" i="1"/>
  <c r="AC1387" i="1" s="1"/>
  <c r="AB888" i="1"/>
  <c r="AC888" i="1" s="1"/>
  <c r="AB2125" i="1"/>
  <c r="AC2125" i="1" s="1"/>
  <c r="AB1547" i="1"/>
  <c r="AC1547" i="1" s="1"/>
  <c r="AC1637" i="1"/>
  <c r="AB2290" i="1"/>
  <c r="AC1272" i="1"/>
  <c r="AB1295" i="1"/>
  <c r="AB1733" i="1"/>
  <c r="AB2334" i="1"/>
  <c r="AB694" i="1"/>
  <c r="AC694" i="1" s="1"/>
  <c r="AB1000" i="1"/>
  <c r="AC1000" i="1" s="1"/>
  <c r="AB2496" i="1"/>
  <c r="AC2496" i="1" s="1"/>
  <c r="AB245" i="1"/>
  <c r="AC245" i="1" s="1"/>
  <c r="AB761" i="1"/>
  <c r="AB734" i="1"/>
  <c r="AC734" i="1" s="1"/>
  <c r="AB509" i="1"/>
  <c r="AB1783" i="1"/>
  <c r="AC1783" i="1" s="1"/>
  <c r="AB2191" i="1"/>
  <c r="AB2066" i="1"/>
  <c r="AC2066" i="1" s="1"/>
  <c r="AB1309" i="1"/>
  <c r="AC1309" i="1" s="1"/>
  <c r="AB1096" i="1"/>
  <c r="AC1096" i="1" s="1"/>
  <c r="AC783" i="1"/>
  <c r="AC255" i="1"/>
  <c r="AB1594" i="1"/>
  <c r="AC1594" i="1" s="1"/>
  <c r="AB1856" i="1"/>
  <c r="AC1856" i="1" s="1"/>
  <c r="AB1885" i="1"/>
  <c r="AC1885" i="1" s="1"/>
  <c r="AB745" i="1"/>
  <c r="AC745" i="1" s="1"/>
  <c r="AB2464" i="1"/>
  <c r="AC2464" i="1" s="1"/>
  <c r="AB784" i="1"/>
  <c r="AC784" i="1" s="1"/>
  <c r="AB946" i="1"/>
  <c r="AB1066" i="1"/>
  <c r="AB1539" i="1"/>
  <c r="AC1539" i="1" s="1"/>
  <c r="AB2172" i="1"/>
  <c r="AC2172" i="1" s="1"/>
  <c r="AB1704" i="1"/>
  <c r="AC1704" i="1" s="1"/>
  <c r="AB756" i="1"/>
  <c r="AC756" i="1" s="1"/>
  <c r="AC2238" i="1"/>
  <c r="AC2330" i="1"/>
  <c r="AB2183" i="1"/>
  <c r="AC2183" i="1" s="1"/>
  <c r="AB607" i="1"/>
  <c r="AC607" i="1" s="1"/>
  <c r="AB2468" i="1"/>
  <c r="AC2468" i="1" s="1"/>
  <c r="AB892" i="1"/>
  <c r="AC892" i="1" s="1"/>
  <c r="AB1026" i="1"/>
  <c r="AC1026" i="1" s="1"/>
  <c r="AB871" i="1"/>
  <c r="AB741" i="1"/>
  <c r="AC741" i="1" s="1"/>
  <c r="AC1553" i="1"/>
  <c r="AB1595" i="1"/>
  <c r="AC1595" i="1" s="1"/>
  <c r="AB1343" i="1"/>
  <c r="AC1343" i="1" s="1"/>
  <c r="AB1635" i="1"/>
  <c r="AB619" i="1"/>
  <c r="AC619" i="1" s="1"/>
  <c r="AB1488" i="1"/>
  <c r="AC1488" i="1" s="1"/>
  <c r="AB719" i="1"/>
  <c r="AB609" i="1"/>
  <c r="AC609" i="1" s="1"/>
  <c r="AC945" i="1"/>
  <c r="AB615" i="1"/>
  <c r="AB1125" i="1"/>
  <c r="AC1125" i="1" s="1"/>
  <c r="AB1413" i="1"/>
  <c r="AC1413" i="1" s="1"/>
  <c r="AB1775" i="1"/>
  <c r="AC1775" i="1" s="1"/>
  <c r="AB1094" i="1"/>
  <c r="AC1094" i="1" s="1"/>
  <c r="AB345" i="1"/>
  <c r="AC345" i="1" s="1"/>
  <c r="AB928" i="1"/>
  <c r="AC928" i="1" s="1"/>
  <c r="AC2155" i="1"/>
  <c r="AC76" i="1"/>
  <c r="AB256" i="1"/>
  <c r="AC256" i="1" s="1"/>
  <c r="AB2326" i="1"/>
  <c r="AC2326" i="1" s="1"/>
  <c r="AB22" i="1"/>
  <c r="AC22" i="1" s="1"/>
  <c r="AB1310" i="1"/>
  <c r="AC1310" i="1" s="1"/>
  <c r="AB1338" i="1"/>
  <c r="AC1338" i="1" s="1"/>
  <c r="AC1967" i="1"/>
  <c r="AC2004" i="1"/>
  <c r="AB1394" i="1"/>
  <c r="AC1394" i="1" s="1"/>
  <c r="AB1260" i="1"/>
  <c r="AC1260" i="1" s="1"/>
  <c r="AB359" i="1"/>
  <c r="AC359" i="1" s="1"/>
  <c r="AC2074" i="1"/>
  <c r="AB2274" i="1"/>
  <c r="AC2274" i="1" s="1"/>
  <c r="AB927" i="1"/>
  <c r="AC927" i="1" s="1"/>
  <c r="AB2348" i="1"/>
  <c r="AC2348" i="1" s="1"/>
  <c r="AB1726" i="1"/>
  <c r="AC1726" i="1" s="1"/>
  <c r="AB956" i="1"/>
  <c r="AC956" i="1" s="1"/>
  <c r="AC1290" i="1"/>
  <c r="AC2350" i="1"/>
  <c r="AB886" i="1"/>
  <c r="AC886" i="1" s="1"/>
  <c r="AB1587" i="1"/>
  <c r="AC1587" i="1" s="1"/>
  <c r="AB398" i="1"/>
  <c r="AC398" i="1" s="1"/>
  <c r="AB1762" i="1"/>
  <c r="AC1762" i="1" s="1"/>
  <c r="AB1298" i="1"/>
  <c r="AC1298" i="1" s="1"/>
  <c r="AC1757" i="1"/>
  <c r="AB1855" i="1"/>
  <c r="AC1855" i="1" s="1"/>
  <c r="AB2444" i="1"/>
  <c r="AC2444" i="1" s="1"/>
  <c r="AB322" i="1"/>
  <c r="AC322" i="1" s="1"/>
  <c r="AB699" i="1"/>
  <c r="AC699" i="1" s="1"/>
  <c r="AB2448" i="1"/>
  <c r="AB2205" i="1"/>
  <c r="AC2205" i="1" s="1"/>
  <c r="AB1803" i="1"/>
  <c r="AC1803" i="1" s="1"/>
  <c r="AB2329" i="1"/>
  <c r="AC2329" i="1" s="1"/>
  <c r="AB664" i="1"/>
  <c r="AC664" i="1" s="1"/>
  <c r="AC1863" i="1"/>
  <c r="AB931" i="1"/>
  <c r="AC931" i="1" s="1"/>
  <c r="AB1720" i="1"/>
  <c r="AC1720" i="1" s="1"/>
  <c r="AB1006" i="1"/>
  <c r="AC1006" i="1" s="1"/>
  <c r="AB681" i="1"/>
  <c r="AB2422" i="1"/>
  <c r="AC2422" i="1" s="1"/>
  <c r="AB490" i="1"/>
  <c r="AC490" i="1" s="1"/>
  <c r="AB585" i="1"/>
  <c r="AC585" i="1" s="1"/>
  <c r="AB564" i="1"/>
  <c r="AC564" i="1" s="1"/>
  <c r="AC1487" i="1"/>
  <c r="AB1479" i="1"/>
  <c r="AC1479" i="1" s="1"/>
  <c r="AB1296" i="1"/>
  <c r="AC1296" i="1" s="1"/>
  <c r="AB1911" i="1"/>
  <c r="AB1304" i="1"/>
  <c r="AC1304" i="1" s="1"/>
  <c r="AC2244" i="1"/>
  <c r="AB801" i="1"/>
  <c r="AC801" i="1" s="1"/>
  <c r="AC1178" i="1"/>
  <c r="AC1725" i="1"/>
  <c r="AB1415" i="1"/>
  <c r="AC714" i="1"/>
  <c r="AB1329" i="1"/>
  <c r="AB1359" i="1"/>
  <c r="AC1359" i="1" s="1"/>
  <c r="AB1515" i="1"/>
  <c r="AC1515" i="1" s="1"/>
  <c r="AB755" i="1"/>
  <c r="AC755" i="1" s="1"/>
  <c r="AB50" i="1"/>
  <c r="AC50" i="1" s="1"/>
  <c r="AB352" i="1"/>
  <c r="AC352" i="1" s="1"/>
  <c r="AB1776" i="1"/>
  <c r="AC1776" i="1" s="1"/>
  <c r="AB2269" i="1"/>
  <c r="AC2269" i="1" s="1"/>
  <c r="AC2379" i="1"/>
  <c r="AC184" i="1"/>
  <c r="AC79" i="1"/>
  <c r="AB214" i="1"/>
  <c r="AC214" i="1" s="1"/>
  <c r="AB261" i="1"/>
  <c r="AC261" i="1" s="1"/>
  <c r="AB238" i="1"/>
  <c r="AC238" i="1" s="1"/>
  <c r="AB133" i="1"/>
  <c r="AC133" i="1" s="1"/>
  <c r="AB35" i="1"/>
  <c r="AC35" i="1" s="1"/>
  <c r="AB248" i="1"/>
  <c r="AC248" i="1" s="1"/>
  <c r="AB103" i="1"/>
  <c r="AC103" i="1" s="1"/>
  <c r="AB60" i="1"/>
  <c r="AB58" i="1"/>
  <c r="AC58" i="1" s="1"/>
  <c r="AC19" i="1"/>
  <c r="AB86" i="1"/>
  <c r="AC86" i="1" s="1"/>
  <c r="AB100" i="1"/>
  <c r="AC100" i="1" s="1"/>
  <c r="AB8" i="1"/>
  <c r="AC8" i="1" s="1"/>
  <c r="AB231" i="1"/>
  <c r="AC231" i="1" s="1"/>
  <c r="AB20" i="1"/>
  <c r="AC20" i="1" s="1"/>
  <c r="AB242" i="1"/>
  <c r="AC242" i="1" s="1"/>
  <c r="AB25" i="1"/>
  <c r="AC25" i="1" s="1"/>
  <c r="AB182" i="1"/>
  <c r="AC182" i="1" s="1"/>
  <c r="AB161" i="1"/>
  <c r="AC161" i="1" s="1"/>
  <c r="AB284" i="1"/>
  <c r="AB80" i="1"/>
  <c r="AC80" i="1" s="1"/>
  <c r="AB297" i="1"/>
  <c r="AB44" i="1"/>
  <c r="AC44" i="1" s="1"/>
  <c r="AB304" i="1"/>
  <c r="AB166" i="1"/>
  <c r="AC166" i="1" s="1"/>
  <c r="AB70" i="1"/>
  <c r="AC70" i="1" s="1"/>
  <c r="AB277" i="1"/>
  <c r="AC277" i="1" s="1"/>
  <c r="AB209" i="1"/>
  <c r="AC209" i="1" s="1"/>
  <c r="AB257" i="1"/>
  <c r="AC257" i="1" s="1"/>
  <c r="AB89" i="1"/>
  <c r="AC89" i="1" s="1"/>
  <c r="AB269" i="1"/>
  <c r="AC269" i="1" s="1"/>
  <c r="AB159" i="1"/>
  <c r="AC159" i="1" s="1"/>
  <c r="AB96" i="1"/>
  <c r="AC96" i="1" s="1"/>
  <c r="AB32" i="1"/>
  <c r="AC32" i="1" s="1"/>
  <c r="AB108" i="1"/>
  <c r="AC108" i="1" s="1"/>
  <c r="AB190" i="1"/>
  <c r="AC190" i="1" s="1"/>
  <c r="AB181" i="1"/>
  <c r="AC181" i="1" s="1"/>
  <c r="AB193" i="1"/>
  <c r="AC193" i="1" s="1"/>
  <c r="AB36" i="1"/>
  <c r="AC36" i="1" s="1"/>
  <c r="AC1497" i="1"/>
  <c r="AC1117" i="1"/>
  <c r="AB5" i="1"/>
  <c r="AC5" i="1" s="1"/>
  <c r="AB631" i="1"/>
  <c r="AB1195" i="1"/>
  <c r="AB625" i="1"/>
  <c r="AC625" i="1" s="1"/>
  <c r="AB800" i="1"/>
  <c r="AC800" i="1" s="1"/>
  <c r="AB983" i="1"/>
  <c r="AC983" i="1" s="1"/>
  <c r="AB1377" i="1"/>
  <c r="AC1377" i="1" s="1"/>
  <c r="AC2377" i="1"/>
  <c r="AB2281" i="1"/>
  <c r="AC2281" i="1" s="1"/>
  <c r="AB1759" i="1"/>
  <c r="AC1759" i="1" s="1"/>
  <c r="AB355" i="1"/>
  <c r="AC355" i="1" s="1"/>
  <c r="AB1262" i="1"/>
  <c r="AC1262" i="1" s="1"/>
  <c r="AB2156" i="1"/>
  <c r="AC2156" i="1" s="1"/>
  <c r="AB169" i="1"/>
  <c r="AC169" i="1" s="1"/>
  <c r="AB1062" i="1"/>
  <c r="AB1763" i="1"/>
  <c r="AC1763" i="1" s="1"/>
  <c r="AB812" i="1"/>
  <c r="AC812" i="1" s="1"/>
  <c r="AB1080" i="1"/>
  <c r="AC1080" i="1" s="1"/>
  <c r="AB2117" i="1"/>
  <c r="AC2117" i="1" s="1"/>
  <c r="AB2121" i="1"/>
  <c r="AC2121" i="1" s="1"/>
  <c r="AB316" i="1"/>
  <c r="AC316" i="1" s="1"/>
  <c r="AB765" i="1"/>
  <c r="AC765" i="1" s="1"/>
  <c r="AB2405" i="1"/>
  <c r="AC2405" i="1" s="1"/>
  <c r="AB450" i="1"/>
  <c r="AC450" i="1" s="1"/>
  <c r="AB42" i="1"/>
  <c r="AC42" i="1" s="1"/>
  <c r="AB842" i="1"/>
  <c r="AC842" i="1" s="1"/>
  <c r="AB2253" i="1"/>
  <c r="AB1289" i="1"/>
  <c r="AC1289" i="1" s="1"/>
  <c r="AB1873" i="1"/>
  <c r="AC1873" i="1" s="1"/>
  <c r="AC1207" i="1"/>
  <c r="AC416" i="1"/>
  <c r="AB2141" i="1"/>
  <c r="AB378" i="1"/>
  <c r="AC378" i="1" s="1"/>
  <c r="AB2084" i="1"/>
  <c r="AC2084" i="1" s="1"/>
  <c r="AB2283" i="1"/>
  <c r="AC2283" i="1" s="1"/>
  <c r="AB2451" i="1"/>
  <c r="AC2451" i="1" s="1"/>
  <c r="AB1400" i="1"/>
  <c r="AC1400" i="1" s="1"/>
  <c r="AB350" i="1"/>
  <c r="AC350" i="1" s="1"/>
  <c r="AC2278" i="1"/>
  <c r="AC612" i="1"/>
  <c r="AC2245" i="1"/>
  <c r="AB1382" i="1"/>
  <c r="AC1382" i="1" s="1"/>
  <c r="AB2036" i="1"/>
  <c r="AC2036" i="1" s="1"/>
  <c r="AB1383" i="1"/>
  <c r="AB1332" i="1"/>
  <c r="AC1332" i="1" s="1"/>
  <c r="AB197" i="1"/>
  <c r="AC197" i="1" s="1"/>
  <c r="AC1448" i="1"/>
  <c r="AB2362" i="1"/>
  <c r="AC2362" i="1" s="1"/>
  <c r="AB323" i="1"/>
  <c r="AC323" i="1" s="1"/>
  <c r="AB1395" i="1"/>
  <c r="AC1395" i="1" s="1"/>
  <c r="AB1030" i="1"/>
  <c r="AC1030" i="1" s="1"/>
  <c r="AB9" i="1"/>
  <c r="AC9" i="1" s="1"/>
  <c r="AB1732" i="1"/>
  <c r="AC1732" i="1" s="1"/>
  <c r="AB1997" i="1"/>
  <c r="AC1997" i="1" s="1"/>
  <c r="AB1974" i="1"/>
  <c r="AC1974" i="1" s="1"/>
  <c r="AB1682" i="1"/>
  <c r="AC1682" i="1" s="1"/>
  <c r="AB2248" i="1"/>
  <c r="AC2248" i="1" s="1"/>
  <c r="AB577" i="1"/>
  <c r="AC577" i="1" s="1"/>
  <c r="AB497" i="1"/>
  <c r="AC497" i="1" s="1"/>
  <c r="AB1683" i="1"/>
  <c r="AC1683" i="1" s="1"/>
  <c r="AB1074" i="1"/>
  <c r="AC1074" i="1" s="1"/>
  <c r="AC1829" i="1"/>
  <c r="AC2207" i="1"/>
  <c r="AC2315" i="1"/>
  <c r="AC2458" i="1"/>
  <c r="AB132" i="1"/>
  <c r="AC132" i="1" s="1"/>
  <c r="AB1358" i="1"/>
  <c r="AB412" i="1"/>
  <c r="AC412" i="1" s="1"/>
  <c r="AB1960" i="1"/>
  <c r="AC1960" i="1" s="1"/>
  <c r="AB1508" i="1"/>
  <c r="AC1508" i="1" s="1"/>
  <c r="AB1389" i="1"/>
  <c r="AC1389" i="1" s="1"/>
  <c r="AB2389" i="1"/>
  <c r="AC2389" i="1" s="1"/>
  <c r="AB1540" i="1"/>
  <c r="AC1540" i="1" s="1"/>
  <c r="AB1202" i="1"/>
  <c r="AC1202" i="1" s="1"/>
  <c r="AB199" i="1"/>
  <c r="AC199" i="1" s="1"/>
  <c r="AB2165" i="1"/>
  <c r="AC2165" i="1" s="1"/>
  <c r="AB1294" i="1"/>
  <c r="AC1294" i="1" s="1"/>
  <c r="AB630" i="1"/>
  <c r="AC630" i="1" s="1"/>
  <c r="AB1670" i="1"/>
  <c r="AC1670" i="1" s="1"/>
  <c r="AB356" i="1"/>
  <c r="AC356" i="1" s="1"/>
  <c r="AB1646" i="1"/>
  <c r="AC1646" i="1" s="1"/>
  <c r="AB1905" i="1"/>
  <c r="AC1905" i="1" s="1"/>
  <c r="AB1063" i="1"/>
  <c r="AC1063" i="1" s="1"/>
  <c r="AB1681" i="1"/>
  <c r="AC1681" i="1" s="1"/>
  <c r="AB1285" i="1"/>
  <c r="AC1285" i="1" s="1"/>
  <c r="AB69" i="1"/>
  <c r="AB951" i="1"/>
  <c r="AC951" i="1" s="1"/>
  <c r="AB280" i="1"/>
  <c r="AC280" i="1" s="1"/>
  <c r="AC200" i="1"/>
  <c r="AB1904" i="1"/>
  <c r="AC1904" i="1" s="1"/>
  <c r="AC338" i="1"/>
  <c r="AC1364" i="1"/>
  <c r="AB1712" i="1"/>
  <c r="AC1712" i="1" s="1"/>
  <c r="AB1878" i="1"/>
  <c r="AC1878" i="1" s="1"/>
  <c r="AB786" i="1"/>
  <c r="AC786" i="1" s="1"/>
  <c r="AC2001" i="1"/>
  <c r="AB1417" i="1"/>
  <c r="AC1417" i="1" s="1"/>
  <c r="AC1733" i="1"/>
  <c r="AB1666" i="1"/>
  <c r="AC1666" i="1" s="1"/>
  <c r="AB740" i="1"/>
  <c r="AC740" i="1" s="1"/>
  <c r="AC2321" i="1"/>
  <c r="AB2258" i="1"/>
  <c r="AC2258" i="1" s="1"/>
  <c r="AB1271" i="1"/>
  <c r="AC1271" i="1" s="1"/>
  <c r="AB922" i="1"/>
  <c r="AC922" i="1" s="1"/>
  <c r="AB1326" i="1"/>
  <c r="AC1326" i="1" s="1"/>
  <c r="AB759" i="1"/>
  <c r="AC759" i="1" s="1"/>
  <c r="AB1107" i="1"/>
  <c r="AC1107" i="1" s="1"/>
  <c r="AB506" i="1"/>
  <c r="AC506" i="1" s="1"/>
  <c r="AB1136" i="1"/>
  <c r="AC1136" i="1" s="1"/>
  <c r="AB536" i="1"/>
  <c r="AB1276" i="1"/>
  <c r="AB496" i="1"/>
  <c r="AC496" i="1" s="1"/>
  <c r="AB1052" i="1"/>
  <c r="AC1052" i="1" s="1"/>
  <c r="AB2102" i="1"/>
  <c r="AC2102" i="1" s="1"/>
  <c r="AB1337" i="1"/>
  <c r="AC1337" i="1" s="1"/>
  <c r="AC1620" i="1"/>
  <c r="AC599" i="1"/>
  <c r="AC1837" i="1"/>
  <c r="AB1609" i="1"/>
  <c r="AC1609" i="1" s="1"/>
  <c r="AB467" i="1"/>
  <c r="AC467" i="1" s="1"/>
  <c r="AB1162" i="1"/>
  <c r="AC1162" i="1" s="1"/>
  <c r="AB179" i="1"/>
  <c r="AC179" i="1" s="1"/>
  <c r="AB1591" i="1"/>
  <c r="AC1591" i="1" s="1"/>
  <c r="AB1968" i="1"/>
  <c r="AC1968" i="1" s="1"/>
  <c r="AB1297" i="1"/>
  <c r="AB1247" i="1"/>
  <c r="AC1247" i="1" s="1"/>
  <c r="AC220" i="1"/>
  <c r="AB598" i="1"/>
  <c r="AC598" i="1" s="1"/>
  <c r="AB1990" i="1"/>
  <c r="AC1990" i="1" s="1"/>
  <c r="AB1660" i="1"/>
  <c r="AC1660" i="1" s="1"/>
  <c r="AB2402" i="1"/>
  <c r="AC2402" i="1" s="1"/>
  <c r="AC1749" i="1"/>
  <c r="AB2014" i="1"/>
  <c r="AC2014" i="1" s="1"/>
  <c r="AC2054" i="1"/>
  <c r="AC476" i="1"/>
  <c r="AB526" i="1"/>
  <c r="AC526" i="1" s="1"/>
  <c r="AC2232" i="1"/>
  <c r="AB766" i="1"/>
  <c r="AB1319" i="1"/>
  <c r="AC1319" i="1" s="1"/>
  <c r="AB362" i="1"/>
  <c r="AC362" i="1" s="1"/>
  <c r="AB1227" i="1"/>
  <c r="AC1227" i="1" s="1"/>
  <c r="AB948" i="1"/>
  <c r="AC948" i="1" s="1"/>
  <c r="AB426" i="1"/>
  <c r="AC426" i="1" s="1"/>
  <c r="AB1731" i="1"/>
  <c r="AC1731" i="1" s="1"/>
  <c r="AB1566" i="1"/>
  <c r="AC1566" i="1" s="1"/>
  <c r="AB1548" i="1"/>
  <c r="AC1548" i="1" s="1"/>
  <c r="AB735" i="1"/>
  <c r="AC735" i="1" s="1"/>
  <c r="AB1754" i="1"/>
  <c r="AC1754" i="1" s="1"/>
  <c r="AB2142" i="1"/>
  <c r="AC2142" i="1" s="1"/>
  <c r="AC1790" i="1"/>
  <c r="AC835" i="1"/>
  <c r="AC558" i="1"/>
  <c r="AB2197" i="1"/>
  <c r="AC2197" i="1" s="1"/>
  <c r="AB1243" i="1"/>
  <c r="AC1243" i="1" s="1"/>
  <c r="AB1910" i="1"/>
  <c r="AC1910" i="1" s="1"/>
  <c r="AB124" i="1"/>
  <c r="AC124" i="1" s="1"/>
  <c r="AB1105" i="1"/>
  <c r="AC1105" i="1" s="1"/>
  <c r="AB41" i="1"/>
  <c r="AC41" i="1" s="1"/>
  <c r="AB936" i="1"/>
  <c r="AC936" i="1" s="1"/>
  <c r="AB1931" i="1"/>
  <c r="AC1931" i="1" s="1"/>
  <c r="AC1456" i="1"/>
  <c r="AB1449" i="1"/>
  <c r="AC1449" i="1" s="1"/>
  <c r="AC435" i="1"/>
  <c r="AB1580" i="1"/>
  <c r="AC1580" i="1" s="1"/>
  <c r="AB1085" i="1"/>
  <c r="AC1085" i="1" s="1"/>
  <c r="AB384" i="1"/>
  <c r="AC384" i="1" s="1"/>
  <c r="AB650" i="1"/>
  <c r="AC650" i="1" s="1"/>
  <c r="AB1430" i="1"/>
  <c r="AC1430" i="1" s="1"/>
  <c r="AB2145" i="1"/>
  <c r="AC2145" i="1" s="1"/>
  <c r="AB1316" i="1"/>
  <c r="AC1316" i="1" s="1"/>
  <c r="AB1053" i="1"/>
  <c r="AC1053" i="1" s="1"/>
  <c r="AB1459" i="1"/>
  <c r="AC1459" i="1" s="1"/>
  <c r="AB307" i="1"/>
  <c r="AC307" i="1" s="1"/>
  <c r="AB91" i="1"/>
  <c r="AC91" i="1" s="1"/>
  <c r="AB2094" i="1"/>
  <c r="AC2094" i="1" s="1"/>
  <c r="AB1279" i="1"/>
  <c r="AC1279" i="1" s="1"/>
  <c r="AB293" i="1"/>
  <c r="AC293" i="1" s="1"/>
  <c r="AB158" i="1"/>
  <c r="AC158" i="1" s="1"/>
  <c r="AB1557" i="1"/>
  <c r="AC1557" i="1" s="1"/>
  <c r="AB532" i="1"/>
  <c r="AC532" i="1" s="1"/>
  <c r="AB689" i="1"/>
  <c r="AC689" i="1" s="1"/>
  <c r="AB997" i="1"/>
  <c r="AC997" i="1" s="1"/>
  <c r="AC284" i="1"/>
  <c r="AC614" i="1"/>
  <c r="AC2255" i="1"/>
  <c r="AB873" i="1"/>
  <c r="AC873" i="1" s="1"/>
  <c r="AB1984" i="1"/>
  <c r="AC1984" i="1" s="1"/>
  <c r="AB1820" i="1"/>
  <c r="AB431" i="1"/>
  <c r="AC431" i="1" s="1"/>
  <c r="AB2367" i="1"/>
  <c r="AC2367" i="1" s="1"/>
  <c r="AC2364" i="1"/>
  <c r="AB165" i="1"/>
  <c r="AC165" i="1" s="1"/>
  <c r="AB602" i="1"/>
  <c r="AC602" i="1" s="1"/>
  <c r="AB433" i="1"/>
  <c r="AC433" i="1" s="1"/>
  <c r="AB95" i="1"/>
  <c r="AC95" i="1" s="1"/>
  <c r="AB1269" i="1"/>
  <c r="AC1269" i="1" s="1"/>
  <c r="AB374" i="1"/>
  <c r="AC374" i="1" s="1"/>
  <c r="AC968" i="1"/>
  <c r="AB1908" i="1"/>
  <c r="AC2423" i="1"/>
  <c r="AB964" i="1"/>
  <c r="AC964" i="1" s="1"/>
  <c r="AB2144" i="1"/>
  <c r="AC2144" i="1" s="1"/>
  <c r="AB348" i="1"/>
  <c r="AC348" i="1" s="1"/>
  <c r="AB811" i="1"/>
  <c r="AC811" i="1" s="1"/>
  <c r="AB1305" i="1"/>
  <c r="AC1305" i="1" s="1"/>
  <c r="AB1797" i="1"/>
  <c r="AB2421" i="1"/>
  <c r="AC2421" i="1" s="1"/>
  <c r="AB2279" i="1"/>
  <c r="AC2279" i="1" s="1"/>
  <c r="AB302" i="1"/>
  <c r="AC302" i="1" s="1"/>
  <c r="AB1360" i="1"/>
  <c r="AC1360" i="1" s="1"/>
  <c r="AB1122" i="1"/>
  <c r="AC1122" i="1" s="1"/>
  <c r="AB1291" i="1"/>
  <c r="AC1291" i="1" s="1"/>
  <c r="AB561" i="1"/>
  <c r="AC561" i="1" s="1"/>
  <c r="AB1600" i="1"/>
  <c r="AC1600" i="1" s="1"/>
  <c r="AC858" i="1"/>
  <c r="AB243" i="1"/>
  <c r="AC243" i="1" s="1"/>
  <c r="AB252" i="1"/>
  <c r="AC252" i="1" s="1"/>
  <c r="AB2395" i="1"/>
  <c r="AC1699" i="1"/>
  <c r="AB1396" i="1"/>
  <c r="AC1396" i="1" s="1"/>
  <c r="AB680" i="1"/>
  <c r="AC680" i="1" s="1"/>
  <c r="AB987" i="1"/>
  <c r="AC987" i="1" s="1"/>
  <c r="AB2487" i="1"/>
  <c r="AC2487" i="1" s="1"/>
  <c r="AB1160" i="1"/>
  <c r="AC1160" i="1" s="1"/>
  <c r="AB1363" i="1"/>
  <c r="AC1363" i="1" s="1"/>
  <c r="AC1703" i="1"/>
  <c r="AB2484" i="1"/>
  <c r="AC2484" i="1" s="1"/>
  <c r="AC560" i="1"/>
  <c r="AC587" i="1"/>
  <c r="AB185" i="1"/>
  <c r="AC185" i="1" s="1"/>
  <c r="AC1838" i="1"/>
  <c r="AC366" i="1"/>
  <c r="AC1349" i="1"/>
  <c r="AB6" i="1"/>
  <c r="AC6" i="1" s="1"/>
  <c r="AB1676" i="1"/>
  <c r="AC1676" i="1" s="1"/>
  <c r="AB679" i="1"/>
  <c r="AC679" i="1" s="1"/>
  <c r="AB1167" i="1"/>
  <c r="AC1167" i="1" s="1"/>
  <c r="AC1999" i="1"/>
  <c r="AB723" i="1"/>
  <c r="AC723" i="1" s="1"/>
  <c r="AB2153" i="1"/>
  <c r="AC2153" i="1" s="1"/>
  <c r="AB317" i="1"/>
  <c r="AC1849" i="1"/>
  <c r="AB2218" i="1"/>
  <c r="AC2218" i="1" s="1"/>
  <c r="AB1215" i="1"/>
  <c r="AC1215" i="1" s="1"/>
  <c r="AB1020" i="1"/>
  <c r="AC1020" i="1" s="1"/>
  <c r="AB1661" i="1"/>
  <c r="AC1661" i="1" s="1"/>
  <c r="AC1987" i="1"/>
  <c r="AB2159" i="1"/>
  <c r="AC2159" i="1" s="1"/>
  <c r="AB462" i="1"/>
  <c r="AC462" i="1" s="1"/>
  <c r="AC1373" i="1"/>
  <c r="AB2210" i="1"/>
  <c r="AC2210" i="1" s="1"/>
  <c r="AB2007" i="1"/>
  <c r="AC2007" i="1" s="1"/>
  <c r="AB282" i="1"/>
  <c r="AC282" i="1" s="1"/>
  <c r="AB1042" i="1"/>
  <c r="AC1042" i="1" s="1"/>
  <c r="AB1764" i="1"/>
  <c r="AC1764" i="1" s="1"/>
  <c r="AB1156" i="1"/>
  <c r="AC1156" i="1" s="1"/>
  <c r="AB1118" i="1"/>
  <c r="AC1118" i="1" s="1"/>
  <c r="AB2494" i="1"/>
  <c r="AC2494" i="1" s="1"/>
  <c r="AB1982" i="1"/>
  <c r="AC1982" i="1" s="1"/>
  <c r="AC1742" i="1"/>
  <c r="AB1076" i="1"/>
  <c r="AC1076" i="1" s="1"/>
  <c r="AB85" i="1"/>
  <c r="AC85" i="1" s="1"/>
  <c r="AB1322" i="1"/>
  <c r="AC1322" i="1" s="1"/>
  <c r="AB924" i="1"/>
  <c r="AC924" i="1" s="1"/>
  <c r="AB591" i="1"/>
  <c r="AC591" i="1" s="1"/>
  <c r="AB2152" i="1"/>
  <c r="AC2152" i="1" s="1"/>
  <c r="AB233" i="1"/>
  <c r="AC233" i="1" s="1"/>
  <c r="AB1144" i="1"/>
  <c r="AC1144" i="1" s="1"/>
  <c r="AB160" i="1"/>
  <c r="AC160" i="1" s="1"/>
  <c r="AB330" i="1"/>
  <c r="AC330" i="1" s="1"/>
  <c r="AB2220" i="1"/>
  <c r="AC2220" i="1" s="1"/>
  <c r="AC2246" i="1"/>
  <c r="AB104" i="1"/>
  <c r="AC104" i="1" s="1"/>
  <c r="AC1097" i="1"/>
  <c r="AB2376" i="1"/>
  <c r="AC2376" i="1" s="1"/>
  <c r="AB1443" i="1"/>
  <c r="AC1443" i="1" s="1"/>
  <c r="AC717" i="1"/>
  <c r="AB920" i="1"/>
  <c r="AC826" i="1"/>
  <c r="AB2035" i="1"/>
  <c r="AC2035" i="1" s="1"/>
  <c r="AB1552" i="1"/>
  <c r="AC1552" i="1" s="1"/>
  <c r="AB2045" i="1"/>
  <c r="AC2045" i="1" s="1"/>
  <c r="AB2427" i="1"/>
  <c r="AC2427" i="1" s="1"/>
  <c r="AC1031" i="1"/>
  <c r="AB1402" i="1"/>
  <c r="AC1402" i="1" s="1"/>
  <c r="AB2331" i="1"/>
  <c r="AC2331" i="1" s="1"/>
  <c r="AB1537" i="1"/>
  <c r="AC1537" i="1" s="1"/>
  <c r="AB1573" i="1"/>
  <c r="AC1573" i="1" s="1"/>
  <c r="AB358" i="1"/>
  <c r="AC358" i="1" s="1"/>
  <c r="AB1940" i="1"/>
  <c r="AC2446" i="1"/>
  <c r="AB1680" i="1"/>
  <c r="AC1680" i="1" s="1"/>
  <c r="AB118" i="1"/>
  <c r="AC118" i="1" s="1"/>
  <c r="AB1921" i="1"/>
  <c r="AC1921" i="1" s="1"/>
  <c r="AB686" i="1"/>
  <c r="AC686" i="1" s="1"/>
  <c r="AB683" i="1"/>
  <c r="AC683" i="1" s="1"/>
  <c r="AB262" i="1"/>
  <c r="AC262" i="1" s="1"/>
  <c r="AB847" i="1"/>
  <c r="AC847" i="1" s="1"/>
  <c r="AB889" i="1"/>
  <c r="AC889" i="1" s="1"/>
  <c r="AB752" i="1"/>
  <c r="AC752" i="1" s="1"/>
  <c r="AC1093" i="1"/>
  <c r="AC2256" i="1"/>
  <c r="AB229" i="1"/>
  <c r="AC229" i="1" s="1"/>
  <c r="AB584" i="1"/>
  <c r="AC584" i="1" s="1"/>
  <c r="AB1473" i="1"/>
  <c r="AC1473" i="1" s="1"/>
  <c r="AB84" i="1"/>
  <c r="AC84" i="1" s="1"/>
  <c r="AB1622" i="1"/>
  <c r="AC1622" i="1" s="1"/>
  <c r="AB605" i="1"/>
  <c r="AC605" i="1" s="1"/>
  <c r="AB2410" i="1"/>
  <c r="AC2410" i="1" s="1"/>
  <c r="AC830" i="1"/>
  <c r="AC1001" i="1"/>
  <c r="AB1807" i="1"/>
  <c r="AC1807" i="1" s="1"/>
  <c r="AC2276" i="1"/>
  <c r="AC1809" i="1"/>
  <c r="AB2226" i="1"/>
  <c r="AC2226" i="1" s="1"/>
  <c r="AB1194" i="1"/>
  <c r="AC1194" i="1" s="1"/>
  <c r="AB1183" i="1"/>
  <c r="AC1183" i="1" s="1"/>
  <c r="AB1139" i="1"/>
  <c r="AC1139" i="1" s="1"/>
  <c r="AB764" i="1"/>
  <c r="AC764" i="1" s="1"/>
  <c r="AB1208" i="1"/>
  <c r="AC1208" i="1" s="1"/>
  <c r="AB137" i="1"/>
  <c r="AC137" i="1" s="1"/>
  <c r="AC871" i="1"/>
  <c r="AB1424" i="1"/>
  <c r="AC1424" i="1" s="1"/>
  <c r="AB2454" i="1"/>
  <c r="AC2454" i="1" s="1"/>
  <c r="AB1161" i="1"/>
  <c r="AC1161" i="1" s="1"/>
  <c r="AB2407" i="1"/>
  <c r="AC2407" i="1" s="1"/>
  <c r="AB537" i="1"/>
  <c r="AC537" i="1" s="1"/>
  <c r="AB618" i="1"/>
  <c r="AC618" i="1" s="1"/>
  <c r="AB1550" i="1"/>
  <c r="AC1550" i="1" s="1"/>
  <c r="AB507" i="1"/>
  <c r="AC507" i="1" s="1"/>
  <c r="AB2112" i="1"/>
  <c r="AC2112" i="1" s="1"/>
  <c r="AB2390" i="1"/>
  <c r="AC2390" i="1" s="1"/>
  <c r="AC2227" i="1"/>
  <c r="AC793" i="1"/>
  <c r="AB808" i="1"/>
  <c r="AC808" i="1" s="1"/>
  <c r="AB2472" i="1"/>
  <c r="AC2472" i="1" s="1"/>
  <c r="AB396" i="1"/>
  <c r="AC396" i="1" s="1"/>
  <c r="AB2400" i="1"/>
  <c r="AC2400" i="1" s="1"/>
  <c r="AB251" i="1"/>
  <c r="AC251" i="1" s="1"/>
  <c r="AC660" i="1"/>
  <c r="AB698" i="1"/>
  <c r="AC698" i="1" s="1"/>
  <c r="AB2428" i="1"/>
  <c r="AC2428" i="1" s="1"/>
  <c r="AB236" i="1"/>
  <c r="AC236" i="1" s="1"/>
  <c r="AC2374" i="1"/>
  <c r="AC855" i="1"/>
  <c r="AB1872" i="1"/>
  <c r="AC1872" i="1" s="1"/>
  <c r="AB727" i="1"/>
  <c r="AC727" i="1" s="1"/>
  <c r="AB241" i="1"/>
  <c r="AC241" i="1" s="1"/>
  <c r="AB1175" i="1"/>
  <c r="AC1175" i="1" s="1"/>
  <c r="AB395" i="1"/>
  <c r="AC395" i="1" s="1"/>
  <c r="AB93" i="1"/>
  <c r="AC93" i="1" s="1"/>
  <c r="AB1914" i="1"/>
  <c r="AC1914" i="1" s="1"/>
  <c r="AB2275" i="1"/>
  <c r="AC2275" i="1" s="1"/>
  <c r="AB120" i="1"/>
  <c r="AC120" i="1" s="1"/>
  <c r="AB592" i="1"/>
  <c r="AC592" i="1" s="1"/>
  <c r="AB1859" i="1"/>
  <c r="AC1859" i="1" s="1"/>
  <c r="AC2018" i="1"/>
  <c r="AB701" i="1"/>
  <c r="AC701" i="1" s="1"/>
  <c r="AB818" i="1"/>
  <c r="AC818" i="1" s="1"/>
  <c r="AB468" i="1"/>
  <c r="AC468" i="1" s="1"/>
  <c r="AB1342" i="1"/>
  <c r="AC1342" i="1" s="1"/>
  <c r="AB1907" i="1"/>
  <c r="AC1907" i="1" s="1"/>
  <c r="AB623" i="1"/>
  <c r="AC623" i="1" s="1"/>
  <c r="AC1584" i="1"/>
  <c r="AB1407" i="1"/>
  <c r="AC1407" i="1" s="1"/>
  <c r="AB71" i="1"/>
  <c r="AC71" i="1" s="1"/>
  <c r="AB2119" i="1"/>
  <c r="AC2119" i="1" s="1"/>
  <c r="AB1721" i="1"/>
  <c r="AC1721" i="1" s="1"/>
  <c r="AB2475" i="1"/>
  <c r="AC2475" i="1" s="1"/>
  <c r="AB1671" i="1"/>
  <c r="AC1671" i="1" s="1"/>
  <c r="AB651" i="1"/>
  <c r="AC651" i="1" s="1"/>
  <c r="AB2252" i="1"/>
  <c r="AC2252" i="1" s="1"/>
  <c r="AB250" i="1"/>
  <c r="AC250" i="1" s="1"/>
  <c r="AC2127" i="1"/>
  <c r="AC1597" i="1"/>
  <c r="AB306" i="1"/>
  <c r="AC249" i="1"/>
  <c r="AB2150" i="1"/>
  <c r="AC2150" i="1" s="1"/>
  <c r="AB1892" i="1"/>
  <c r="AB57" i="1"/>
  <c r="AC57" i="1" s="1"/>
  <c r="AB1411" i="1"/>
  <c r="AC1411" i="1" s="1"/>
  <c r="AB527" i="1"/>
  <c r="AC527" i="1" s="1"/>
  <c r="AB1452" i="1"/>
  <c r="AC1452" i="1" s="1"/>
  <c r="AB958" i="1"/>
  <c r="AC958" i="1" s="1"/>
  <c r="AC271" i="1"/>
  <c r="AB528" i="1"/>
  <c r="AC528" i="1" s="1"/>
  <c r="AB781" i="1"/>
  <c r="AC781" i="1" s="1"/>
  <c r="AC2191" i="1"/>
  <c r="AC896" i="1"/>
  <c r="AB687" i="1"/>
  <c r="AC687" i="1" s="1"/>
  <c r="AB934" i="1"/>
  <c r="AC934" i="1" s="1"/>
  <c r="AB1045" i="1"/>
  <c r="AC1045" i="1" s="1"/>
  <c r="AC1920" i="1"/>
  <c r="AB1148" i="1"/>
  <c r="AC1148" i="1" s="1"/>
  <c r="AB819" i="1"/>
  <c r="AC819" i="1" s="1"/>
  <c r="AB1444" i="1"/>
  <c r="AC1444" i="1" s="1"/>
  <c r="AB851" i="1"/>
  <c r="AC851" i="1" s="1"/>
  <c r="AB1555" i="1"/>
  <c r="AC1555" i="1" s="1"/>
  <c r="AB978" i="1"/>
  <c r="AC978" i="1" s="1"/>
  <c r="AB748" i="1"/>
  <c r="AC748" i="1" s="1"/>
  <c r="AC1032" i="1"/>
  <c r="AC1528" i="1"/>
  <c r="AC1099" i="1"/>
  <c r="AB617" i="1"/>
  <c r="AC617" i="1" s="1"/>
  <c r="AB1264" i="1"/>
  <c r="AC1264" i="1" s="1"/>
  <c r="AB1378" i="1"/>
  <c r="AC1378" i="1" s="1"/>
  <c r="AB1476" i="1"/>
  <c r="AC1476" i="1" s="1"/>
  <c r="AC845" i="1"/>
  <c r="AB813" i="1"/>
  <c r="AC813" i="1" s="1"/>
  <c r="AC1086" i="1"/>
  <c r="AB1308" i="1"/>
  <c r="AB2051" i="1"/>
  <c r="AC2051" i="1" s="1"/>
  <c r="AC1051" i="1"/>
  <c r="AC1568" i="1"/>
  <c r="AB758" i="1"/>
  <c r="AC758" i="1" s="1"/>
  <c r="AC2264" i="1"/>
  <c r="AC1874" i="1"/>
  <c r="AC1140" i="1"/>
  <c r="AB429" i="1"/>
  <c r="AC429" i="1" s="1"/>
  <c r="AB1306" i="1"/>
  <c r="AC1306" i="1" s="1"/>
  <c r="AB1781" i="1"/>
  <c r="AC1781" i="1" s="1"/>
  <c r="AB347" i="1"/>
  <c r="AC347" i="1" s="1"/>
  <c r="AC632" i="1"/>
  <c r="AC1418" i="1"/>
  <c r="AB263" i="1"/>
  <c r="AC263" i="1" s="1"/>
  <c r="AC1663" i="1"/>
  <c r="AB1812" i="1"/>
  <c r="AC1812" i="1" s="1"/>
  <c r="AB1657" i="1"/>
  <c r="AC1657" i="1" s="1"/>
  <c r="AB601" i="1"/>
  <c r="AC601" i="1" s="1"/>
  <c r="AB894" i="1"/>
  <c r="AC894" i="1" s="1"/>
  <c r="AB2022" i="1"/>
  <c r="AC2022" i="1" s="1"/>
  <c r="AB1895" i="1"/>
  <c r="AC1895" i="1" s="1"/>
  <c r="AC469" i="1"/>
  <c r="AB1029" i="1"/>
  <c r="AC1029" i="1" s="1"/>
  <c r="AB2375" i="1"/>
  <c r="AC2375" i="1" s="1"/>
  <c r="AB1623" i="1"/>
  <c r="AC1623" i="1" s="1"/>
  <c r="AB930" i="1"/>
  <c r="AC930" i="1" s="1"/>
  <c r="AB1771" i="1"/>
  <c r="AC1771" i="1" s="1"/>
  <c r="AB2072" i="1"/>
  <c r="AC2072" i="1" s="1"/>
  <c r="AB2198" i="1"/>
  <c r="AC2198" i="1" s="1"/>
  <c r="AC301" i="1"/>
  <c r="AB1745" i="1"/>
  <c r="AC1745" i="1" s="1"/>
  <c r="AB1614" i="1"/>
  <c r="AC1614" i="1" s="1"/>
  <c r="AC539" i="1"/>
  <c r="AB590" i="1"/>
  <c r="AC590" i="1" s="1"/>
  <c r="AC516" i="1"/>
  <c r="AB2002" i="1"/>
  <c r="AC2002" i="1" s="1"/>
  <c r="AC903" i="1"/>
  <c r="AC172" i="1"/>
  <c r="AB616" i="1"/>
  <c r="AC616" i="1" s="1"/>
  <c r="AC203" i="1"/>
  <c r="AB1486" i="1"/>
  <c r="AC1486" i="1" s="1"/>
  <c r="AB1496" i="1"/>
  <c r="AC1496" i="1" s="1"/>
  <c r="AB1529" i="1"/>
  <c r="AC1529" i="1" s="1"/>
  <c r="AB2462" i="1"/>
  <c r="AC2462" i="1" s="1"/>
  <c r="AB480" i="1"/>
  <c r="AC480" i="1" s="1"/>
  <c r="AC732" i="1"/>
  <c r="AB198" i="1"/>
  <c r="AC198" i="1" s="1"/>
  <c r="AB1385" i="1"/>
  <c r="AC1385" i="1" s="1"/>
  <c r="AB1057" i="1"/>
  <c r="AC1057" i="1" s="1"/>
  <c r="AB778" i="1"/>
  <c r="AC778" i="1" s="1"/>
  <c r="AB893" i="1"/>
  <c r="AC893" i="1" s="1"/>
  <c r="AB1445" i="1"/>
  <c r="AC1445" i="1" s="1"/>
  <c r="AB296" i="1"/>
  <c r="AC296" i="1" s="1"/>
  <c r="AB2380" i="1"/>
  <c r="AC2380" i="1" s="1"/>
  <c r="AB68" i="1"/>
  <c r="AC68" i="1" s="1"/>
  <c r="AC1958" i="1"/>
  <c r="AB1263" i="1"/>
  <c r="AC1263" i="1" s="1"/>
  <c r="AB1399" i="1"/>
  <c r="AC1399" i="1" s="1"/>
  <c r="AB2175" i="1"/>
  <c r="AC2175" i="1" s="1"/>
  <c r="AC394" i="1"/>
  <c r="AB1971" i="1"/>
  <c r="AC1971" i="1" s="1"/>
  <c r="AB1457" i="1"/>
  <c r="AC1457" i="1" s="1"/>
  <c r="AB744" i="1"/>
  <c r="AC744" i="1" s="1"/>
  <c r="AB459" i="1"/>
  <c r="AC459" i="1" s="1"/>
  <c r="AC16" i="1"/>
  <c r="AB2394" i="1"/>
  <c r="AC2394" i="1" s="1"/>
  <c r="AB1613" i="1"/>
  <c r="AC1613" i="1" s="1"/>
  <c r="AB300" i="1"/>
  <c r="AC300" i="1" s="1"/>
  <c r="AB1196" i="1"/>
  <c r="AC1196" i="1" s="1"/>
  <c r="AB1503" i="1"/>
  <c r="AC1503" i="1" s="1"/>
  <c r="AC1986" i="1"/>
  <c r="AC2443" i="1"/>
  <c r="AB2271" i="1"/>
  <c r="AC2271" i="1" s="1"/>
  <c r="AB1347" i="1"/>
  <c r="AC1347" i="1" s="1"/>
  <c r="AB1861" i="1"/>
  <c r="AC1861" i="1" s="1"/>
  <c r="AC730" i="1"/>
  <c r="AC2474" i="1"/>
  <c r="AB1388" i="1"/>
  <c r="AC1388" i="1" s="1"/>
  <c r="AB1662" i="1"/>
  <c r="AC1662" i="1" s="1"/>
  <c r="AB379" i="1"/>
  <c r="AC379" i="1" s="1"/>
  <c r="AB2288" i="1"/>
  <c r="AC2288" i="1" s="1"/>
  <c r="AB2104" i="1"/>
  <c r="AC2104" i="1" s="1"/>
  <c r="AB1994" i="1"/>
  <c r="AC1994" i="1" s="1"/>
  <c r="AB29" i="1"/>
  <c r="AC29" i="1" s="1"/>
  <c r="AB2010" i="1"/>
  <c r="AC2010" i="1" s="1"/>
  <c r="AC75" i="1"/>
  <c r="AB2229" i="1"/>
  <c r="AC2229" i="1" s="1"/>
  <c r="AB1830" i="1"/>
  <c r="AC1830" i="1" s="1"/>
  <c r="AB1724" i="1"/>
  <c r="AC1724" i="1" s="1"/>
  <c r="AB1320" i="1"/>
  <c r="AC1320" i="1" s="1"/>
  <c r="AB1556" i="1"/>
  <c r="AC1556" i="1" s="1"/>
  <c r="AB2038" i="1"/>
  <c r="AC2038" i="1" s="1"/>
  <c r="AB1767" i="1"/>
  <c r="AC1767" i="1" s="1"/>
  <c r="AB742" i="1"/>
  <c r="AC742" i="1" s="1"/>
  <c r="AB1922" i="1"/>
  <c r="AC1922" i="1" s="1"/>
  <c r="AB690" i="1"/>
  <c r="AC690" i="1" s="1"/>
  <c r="AB2100" i="1"/>
  <c r="AC2100" i="1" s="1"/>
  <c r="AC1951" i="1"/>
  <c r="AB1075" i="1"/>
  <c r="AC1075" i="1" s="1"/>
  <c r="AC670" i="1"/>
  <c r="AB1314" i="1"/>
  <c r="AC1314" i="1" s="1"/>
  <c r="AB2360" i="1"/>
  <c r="AC2360" i="1" s="1"/>
  <c r="AB422" i="1"/>
  <c r="AC422" i="1" s="1"/>
  <c r="AB2095" i="1"/>
  <c r="AC2095" i="1" s="1"/>
  <c r="AB1977" i="1"/>
  <c r="AC1977" i="1" s="1"/>
  <c r="AB544" i="1"/>
  <c r="AC544" i="1" s="1"/>
  <c r="AB2308" i="1"/>
  <c r="AC2308" i="1" s="1"/>
  <c r="AB98" i="1"/>
  <c r="AC98" i="1" s="1"/>
  <c r="AC809" i="1"/>
  <c r="AB1366" i="1"/>
  <c r="AC1366" i="1" s="1"/>
  <c r="AB1692" i="1"/>
  <c r="AC1692" i="1" s="1"/>
  <c r="AB212" i="1"/>
  <c r="AC212" i="1" s="1"/>
  <c r="AB474" i="1"/>
  <c r="AC474" i="1" s="1"/>
  <c r="AB2325" i="1"/>
  <c r="AC2325" i="1" s="1"/>
  <c r="AB403" i="1"/>
  <c r="AC403" i="1" s="1"/>
  <c r="AB1628" i="1"/>
  <c r="AC1628" i="1" s="1"/>
  <c r="AB2497" i="1"/>
  <c r="AC2497" i="1" s="1"/>
  <c r="AB1590" i="1"/>
  <c r="AC1590" i="1" s="1"/>
  <c r="AB152" i="1"/>
  <c r="AC152" i="1" s="1"/>
  <c r="AB2052" i="1"/>
  <c r="AC2052" i="1" s="1"/>
  <c r="AB1242" i="1"/>
  <c r="AC1242" i="1" s="1"/>
  <c r="AB1685" i="1"/>
  <c r="AC1685" i="1" s="1"/>
  <c r="AB1708" i="1"/>
  <c r="AC1708" i="1" s="1"/>
  <c r="AC2293" i="1"/>
  <c r="AB1640" i="1"/>
  <c r="AC1640" i="1" s="1"/>
  <c r="AB1576" i="1"/>
  <c r="AC1576" i="1" s="1"/>
  <c r="AB2083" i="1"/>
  <c r="AC2083" i="1" s="1"/>
  <c r="AC2062" i="1"/>
  <c r="AC1498" i="1"/>
  <c r="AC1777" i="1"/>
  <c r="AB1019" i="1"/>
  <c r="AC1019" i="1" s="1"/>
  <c r="AB1709" i="1"/>
  <c r="AC1709" i="1" s="1"/>
  <c r="AB1839" i="1"/>
  <c r="AC1839" i="1" s="1"/>
  <c r="AB2463" i="1"/>
  <c r="AC2463" i="1" s="1"/>
  <c r="AC1253" i="1"/>
  <c r="AB1147" i="1"/>
  <c r="AC1147" i="1" s="1"/>
  <c r="AB2164" i="1"/>
  <c r="AC2164" i="1" s="1"/>
  <c r="AB1128" i="1"/>
  <c r="AC1128" i="1" s="1"/>
  <c r="AB2412" i="1"/>
  <c r="AC2412" i="1" s="1"/>
  <c r="AB659" i="1"/>
  <c r="AC659" i="1" s="1"/>
  <c r="AB1186" i="1"/>
  <c r="AC1186" i="1" s="1"/>
  <c r="AC2420" i="1"/>
  <c r="AB1114" i="1"/>
  <c r="AC1114" i="1" s="1"/>
  <c r="AB1996" i="1"/>
  <c r="AC1996" i="1" s="1"/>
  <c r="AC2289" i="1"/>
  <c r="AB788" i="1"/>
  <c r="AC788" i="1" s="1"/>
  <c r="AC1439" i="1"/>
  <c r="AB1354" i="1"/>
  <c r="AC1354" i="1" s="1"/>
  <c r="AB747" i="1"/>
  <c r="AC747" i="1" s="1"/>
  <c r="AB2087" i="1"/>
  <c r="AC2087" i="1" s="1"/>
  <c r="AB466" i="1"/>
  <c r="AC466" i="1" s="1"/>
  <c r="AB2441" i="1"/>
  <c r="AC2441" i="1" s="1"/>
  <c r="AB672" i="1"/>
  <c r="AC672" i="1" s="1"/>
  <c r="AC142" i="1"/>
  <c r="AB548" i="1"/>
  <c r="AC548" i="1" s="1"/>
  <c r="AB377" i="1"/>
  <c r="AC377" i="1" s="1"/>
  <c r="AC207" i="1"/>
  <c r="AB1259" i="1"/>
  <c r="AB495" i="1"/>
  <c r="AC495" i="1" s="1"/>
  <c r="AB2436" i="1"/>
  <c r="AC2436" i="1" s="1"/>
  <c r="AB1877" i="1"/>
  <c r="AC1877" i="1" s="1"/>
  <c r="AC1113" i="1"/>
  <c r="AB2168" i="1"/>
  <c r="AC2168" i="1" s="1"/>
  <c r="AB2230" i="1"/>
  <c r="AC2230" i="1" s="1"/>
  <c r="AB150" i="1"/>
  <c r="AC150" i="1" s="1"/>
  <c r="AB102" i="1"/>
  <c r="AC102" i="1" s="1"/>
  <c r="AB1826" i="1"/>
  <c r="AC1826" i="1" s="1"/>
  <c r="AB1141" i="1"/>
  <c r="AC1141" i="1" s="1"/>
  <c r="AB628" i="1"/>
  <c r="AC628" i="1" s="1"/>
  <c r="AC2030" i="1"/>
  <c r="AB275" i="1"/>
  <c r="AC275" i="1" s="1"/>
  <c r="AC385" i="1"/>
  <c r="AB205" i="1"/>
  <c r="AC205" i="1" s="1"/>
  <c r="AB746" i="1"/>
  <c r="AC746" i="1" s="1"/>
  <c r="AB1888" i="1"/>
  <c r="AC1888" i="1" s="1"/>
  <c r="AB950" i="1"/>
  <c r="AC950" i="1" s="1"/>
  <c r="AB2129" i="1"/>
  <c r="AC2129" i="1" s="1"/>
  <c r="AB1146" i="1"/>
  <c r="AC1146" i="1" s="1"/>
  <c r="AC1604" i="1"/>
  <c r="AC2333" i="1"/>
  <c r="AB1454" i="1"/>
  <c r="AC1454" i="1" s="1"/>
  <c r="AB187" i="1"/>
  <c r="AC187" i="1" s="1"/>
  <c r="AB191" i="1"/>
  <c r="AC191" i="1" s="1"/>
  <c r="AB81" i="1"/>
  <c r="AC81" i="1" s="1"/>
  <c r="AB1374" i="1"/>
  <c r="AC1374" i="1" s="1"/>
  <c r="AB449" i="1"/>
  <c r="AC449" i="1" s="1"/>
  <c r="AB1949" i="1"/>
  <c r="AC1949" i="1" s="1"/>
  <c r="AB1653" i="1"/>
  <c r="AC1653" i="1" s="1"/>
  <c r="AB1717" i="1"/>
  <c r="AC1717" i="1" s="1"/>
  <c r="AB589" i="1"/>
  <c r="AC589" i="1" s="1"/>
  <c r="AB335" i="1"/>
  <c r="AC335" i="1" s="1"/>
  <c r="AB1376" i="1"/>
  <c r="AC1376" i="1" s="1"/>
  <c r="AB392" i="1"/>
  <c r="AC392" i="1" s="1"/>
  <c r="AB1480" i="1"/>
  <c r="AC1480" i="1" s="1"/>
  <c r="AB1864" i="1"/>
  <c r="AC1864" i="1" s="1"/>
  <c r="AC1181" i="1"/>
  <c r="AC2228" i="1"/>
  <c r="AB1947" i="1"/>
  <c r="AC1947" i="1" s="1"/>
  <c r="AB775" i="1"/>
  <c r="AC775" i="1" s="1"/>
  <c r="AC1716" i="1"/>
  <c r="AB1753" i="1"/>
  <c r="AC1753" i="1" s="1"/>
  <c r="AB1416" i="1"/>
  <c r="AC1416" i="1" s="1"/>
  <c r="AB743" i="1"/>
  <c r="AB1458" i="1"/>
  <c r="AC1458" i="1" s="1"/>
  <c r="AC1166" i="1"/>
  <c r="AB2499" i="1"/>
  <c r="AC2499" i="1" s="1"/>
  <c r="AB1422" i="1"/>
  <c r="AC1422" i="1" s="1"/>
  <c r="AB508" i="1"/>
  <c r="AC508" i="1" s="1"/>
  <c r="AB1470" i="1"/>
  <c r="AC1470" i="1" s="1"/>
  <c r="AB2201" i="1"/>
  <c r="AC2201" i="1" s="1"/>
  <c r="AB2439" i="1"/>
  <c r="AC2439" i="1" s="1"/>
  <c r="AB566" i="1"/>
  <c r="AC566" i="1" s="1"/>
  <c r="AC1852" i="1"/>
  <c r="AB1919" i="1"/>
  <c r="AC1919" i="1" s="1"/>
  <c r="AB2429" i="1"/>
  <c r="AC2429" i="1" s="1"/>
  <c r="AB1447" i="1"/>
  <c r="AC1447" i="1" s="1"/>
  <c r="AB652" i="1"/>
  <c r="AC652" i="1" s="1"/>
  <c r="AB794" i="1"/>
  <c r="AC794" i="1" s="1"/>
  <c r="AB363" i="1"/>
  <c r="AC363" i="1" s="1"/>
  <c r="AB1710" i="1"/>
  <c r="AC1710" i="1" s="1"/>
  <c r="AB762" i="1"/>
  <c r="AC762" i="1" s="1"/>
  <c r="AC2453" i="1"/>
  <c r="AB62" i="1"/>
  <c r="AC62" i="1" s="1"/>
  <c r="AB1151" i="1"/>
  <c r="AC1151" i="1" s="1"/>
  <c r="AB993" i="1"/>
  <c r="AC993" i="1" s="1"/>
  <c r="AB2166" i="1"/>
  <c r="AC2166" i="1" s="1"/>
  <c r="AB1081" i="1"/>
  <c r="AC1081" i="1" s="1"/>
  <c r="AB2016" i="1"/>
  <c r="AC2016" i="1" s="1"/>
  <c r="AC2092" i="1"/>
  <c r="AB2431" i="1"/>
  <c r="AC2431" i="1" s="1"/>
  <c r="AB1482" i="1"/>
  <c r="AC1482" i="1" s="1"/>
  <c r="AB1046" i="1"/>
  <c r="AC1046" i="1" s="1"/>
  <c r="AB2312" i="1"/>
  <c r="AC2312" i="1" s="1"/>
  <c r="AB2314" i="1"/>
  <c r="AC2314" i="1" s="1"/>
  <c r="AB957" i="1"/>
  <c r="AC957" i="1" s="1"/>
  <c r="AB446" i="1"/>
  <c r="AC446" i="1" s="1"/>
  <c r="AB1505" i="1"/>
  <c r="AC1505" i="1" s="1"/>
  <c r="AB1056" i="1"/>
  <c r="AC1056" i="1" s="1"/>
  <c r="AB1281" i="1"/>
  <c r="AC1281" i="1" s="1"/>
  <c r="AB2033" i="1"/>
  <c r="AC2033" i="1" s="1"/>
  <c r="AC2182" i="1"/>
  <c r="AC304" i="1"/>
  <c r="AC666" i="1"/>
  <c r="AB2050" i="1"/>
  <c r="AC2050" i="1" s="1"/>
  <c r="AB1245" i="1"/>
  <c r="AC1245" i="1" s="1"/>
  <c r="AC1220" i="1"/>
  <c r="AB2015" i="1"/>
  <c r="AC2015" i="1" s="1"/>
  <c r="AB1059" i="1"/>
  <c r="AC1059" i="1" s="1"/>
  <c r="AB729" i="1"/>
  <c r="AC729" i="1" s="1"/>
  <c r="AB1440" i="1"/>
  <c r="AC1440" i="1" s="1"/>
  <c r="AB1752" i="1"/>
  <c r="AC1752" i="1" s="1"/>
  <c r="AB470" i="1"/>
  <c r="AC470" i="1" s="1"/>
  <c r="AB1998" i="1"/>
  <c r="AC1998" i="1" s="1"/>
  <c r="AC966" i="1"/>
  <c r="AB606" i="1"/>
  <c r="AC606" i="1" s="1"/>
  <c r="AB955" i="1"/>
  <c r="AC955" i="1" s="1"/>
  <c r="AB947" i="1"/>
  <c r="AC947" i="1" s="1"/>
  <c r="AB65" i="1"/>
  <c r="AC65" i="1" s="1"/>
  <c r="AB902" i="1"/>
  <c r="AC902" i="1" s="1"/>
  <c r="AB122" i="1"/>
  <c r="AC122" i="1" s="1"/>
  <c r="AB2473" i="1"/>
  <c r="AC2473" i="1" s="1"/>
  <c r="AB702" i="1"/>
  <c r="AC702" i="1" s="1"/>
  <c r="AB989" i="1"/>
  <c r="AC989" i="1" s="1"/>
  <c r="AB183" i="1"/>
  <c r="AC183" i="1" s="1"/>
  <c r="AB2103" i="1"/>
  <c r="AC2103" i="1" s="1"/>
  <c r="AB2282" i="1"/>
  <c r="AC2282" i="1" s="1"/>
  <c r="AB1866" i="1"/>
  <c r="AC1866" i="1" s="1"/>
  <c r="AC1303" i="1"/>
  <c r="AB309" i="1"/>
  <c r="AC309" i="1" s="1"/>
  <c r="AB1282" i="1"/>
  <c r="AC1282" i="1" s="1"/>
  <c r="AB1367" i="1"/>
  <c r="AC1367" i="1" s="1"/>
  <c r="AC2200" i="1"/>
  <c r="AC915" i="1"/>
  <c r="AB1027" i="1"/>
  <c r="AC1027" i="1" s="1"/>
  <c r="AB580" i="1"/>
  <c r="AC580" i="1" s="1"/>
  <c r="AC406" i="1"/>
  <c r="AB1064" i="1"/>
  <c r="AC1064" i="1" s="1"/>
  <c r="AB696" i="1"/>
  <c r="AC696" i="1" s="1"/>
  <c r="AB543" i="1"/>
  <c r="AC543" i="1" s="1"/>
  <c r="AC1455" i="1"/>
  <c r="AB513" i="1"/>
  <c r="AC513" i="1" s="1"/>
  <c r="AB114" i="1"/>
  <c r="AC114" i="1" s="1"/>
  <c r="AC2302" i="1"/>
  <c r="AB511" i="1"/>
  <c r="AC511" i="1" s="1"/>
  <c r="AB2177" i="1"/>
  <c r="AC2177" i="1" s="1"/>
  <c r="AC319" i="1"/>
  <c r="AB2337" i="1"/>
  <c r="AC2337" i="1" s="1"/>
  <c r="AC2338" i="1"/>
  <c r="AB767" i="1"/>
  <c r="AC767" i="1" s="1"/>
  <c r="AB117" i="1"/>
  <c r="AC117" i="1" s="1"/>
  <c r="AC1017" i="1"/>
  <c r="AC2186" i="1"/>
  <c r="AB1307" i="1"/>
  <c r="AC1307" i="1" s="1"/>
  <c r="AB2068" i="1"/>
  <c r="AC2068" i="1" s="1"/>
  <c r="AB556" i="1"/>
  <c r="AC556" i="1" s="1"/>
  <c r="AB2078" i="1"/>
  <c r="AC2078" i="1" s="1"/>
  <c r="AB1327" i="1"/>
  <c r="AC1327" i="1" s="1"/>
  <c r="AC1638" i="1"/>
  <c r="AB1500" i="1"/>
  <c r="AC1500" i="1" s="1"/>
  <c r="AB1701" i="1"/>
  <c r="AC1701" i="1" s="1"/>
  <c r="AB909" i="1"/>
  <c r="AC909" i="1" s="1"/>
  <c r="AC1108" i="1"/>
  <c r="AB1887" i="1"/>
  <c r="AC1887" i="1" s="1"/>
  <c r="AB313" i="1"/>
  <c r="AC313" i="1" s="1"/>
  <c r="AB859" i="1"/>
  <c r="AC859" i="1" s="1"/>
  <c r="AC1330" i="1"/>
  <c r="AC2199" i="1"/>
  <c r="AC1441" i="1"/>
  <c r="AB1627" i="1"/>
  <c r="AC1627" i="1" s="1"/>
  <c r="AC731" i="1"/>
  <c r="AC529" i="1"/>
  <c r="AC428" i="1"/>
  <c r="AC320" i="1"/>
  <c r="AB1751" i="1"/>
  <c r="AC1751" i="1" s="1"/>
  <c r="AC810" i="1"/>
  <c r="AB1014" i="1"/>
  <c r="AC1014" i="1" s="1"/>
  <c r="AB1674" i="1"/>
  <c r="AC1674" i="1" s="1"/>
  <c r="AC2500" i="1"/>
  <c r="AC1562" i="1"/>
  <c r="AB281" i="1"/>
  <c r="AC281" i="1" s="1"/>
  <c r="AB707" i="1"/>
  <c r="AC707" i="1" s="1"/>
  <c r="AB1266" i="1"/>
  <c r="AC1266" i="1" s="1"/>
  <c r="AB1453" i="1"/>
  <c r="AC1453" i="1" s="1"/>
  <c r="AC2260" i="1"/>
  <c r="AC1209" i="1"/>
  <c r="AC2368" i="1"/>
  <c r="AB520" i="1"/>
  <c r="AC520" i="1" s="1"/>
  <c r="AB942" i="1"/>
  <c r="AC942" i="1" s="1"/>
  <c r="AB1644" i="1"/>
  <c r="AC1644" i="1" s="1"/>
  <c r="AC946" i="1"/>
  <c r="AC2208" i="1"/>
  <c r="AB2157" i="1"/>
  <c r="AC2157" i="1" s="1"/>
  <c r="AB226" i="1"/>
  <c r="AC226" i="1" s="1"/>
  <c r="AB1610" i="1"/>
  <c r="AC1610" i="1" s="1"/>
  <c r="AC1104" i="1"/>
  <c r="AC770" i="1"/>
  <c r="AB305" i="1"/>
  <c r="AC305" i="1" s="1"/>
  <c r="AB148" i="1"/>
  <c r="AC148" i="1" s="1"/>
  <c r="AC994" i="1"/>
  <c r="AB1028" i="1"/>
  <c r="AC1028" i="1" s="1"/>
  <c r="AC1131" i="1"/>
  <c r="AC2290" i="1"/>
  <c r="AB777" i="1"/>
  <c r="AC777" i="1" s="1"/>
  <c r="AC1218" i="1"/>
  <c r="AB967" i="1"/>
  <c r="AC967" i="1" s="1"/>
  <c r="AB2413" i="1"/>
  <c r="AC2413" i="1" s="1"/>
  <c r="AB2488" i="1"/>
  <c r="AC2488" i="1" s="1"/>
  <c r="AC2406" i="1"/>
  <c r="AC2259" i="1"/>
  <c r="AB488" i="1"/>
  <c r="AC488" i="1" s="1"/>
  <c r="AB750" i="1"/>
  <c r="AC750" i="1" s="1"/>
  <c r="AB2017" i="1"/>
  <c r="AC2017" i="1" s="1"/>
  <c r="AB1976" i="1"/>
  <c r="AC1976" i="1" s="1"/>
  <c r="AB1142" i="1"/>
  <c r="AC1142" i="1" s="1"/>
  <c r="AB344" i="1"/>
  <c r="AC344" i="1" s="1"/>
  <c r="AB1941" i="1"/>
  <c r="AC1941" i="1" s="1"/>
  <c r="AB1494" i="1"/>
  <c r="AC1494" i="1" s="1"/>
  <c r="AB1035" i="1"/>
  <c r="AC1035" i="1" s="1"/>
  <c r="AB1357" i="1"/>
  <c r="AC1357" i="1" s="1"/>
  <c r="AC885" i="1"/>
  <c r="AB2492" i="1"/>
  <c r="AC2492" i="1" s="1"/>
  <c r="AB1647" i="1"/>
  <c r="AC1647" i="1" s="1"/>
  <c r="AC1848" i="1"/>
  <c r="AC2425" i="1"/>
  <c r="AB1641" i="1"/>
  <c r="AC1641" i="1" s="1"/>
  <c r="AB1334" i="1"/>
  <c r="AC1334" i="1" s="1"/>
  <c r="AB2240" i="1"/>
  <c r="AC2240" i="1" s="1"/>
  <c r="AC1257" i="1"/>
  <c r="AB1499" i="1"/>
  <c r="AC1499" i="1" s="1"/>
  <c r="AB960" i="1"/>
  <c r="AC960" i="1" s="1"/>
  <c r="AC2076" i="1"/>
  <c r="AC408" i="1"/>
  <c r="AB913" i="1"/>
  <c r="AC913" i="1" s="1"/>
  <c r="AC593" i="1"/>
  <c r="AB785" i="1"/>
  <c r="AC785" i="1" s="1"/>
  <c r="AB1891" i="1"/>
  <c r="AC1891" i="1" s="1"/>
  <c r="AB1995" i="1"/>
  <c r="AC1995" i="1" s="1"/>
  <c r="AB1765" i="1"/>
  <c r="AC1765" i="1" s="1"/>
  <c r="AC884" i="1"/>
  <c r="AC1078" i="1"/>
  <c r="AC865" i="1"/>
  <c r="AB1673" i="1"/>
  <c r="AC1673" i="1" s="1"/>
  <c r="AB156" i="1"/>
  <c r="AC156" i="1" s="1"/>
  <c r="AB941" i="1"/>
  <c r="AC941" i="1" s="1"/>
  <c r="AB2298" i="1"/>
  <c r="AC2298" i="1" s="1"/>
  <c r="AB24" i="1"/>
  <c r="AC24" i="1" s="1"/>
  <c r="AB1893" i="1"/>
  <c r="AC1893" i="1" s="1"/>
  <c r="AB457" i="1"/>
  <c r="AC457" i="1" s="1"/>
  <c r="AB2151" i="1"/>
  <c r="AC2151" i="1" s="1"/>
  <c r="AB67" i="1"/>
  <c r="AC67" i="1" s="1"/>
  <c r="AB1761" i="1"/>
  <c r="AC1761" i="1" s="1"/>
  <c r="AB2190" i="1"/>
  <c r="AC2190" i="1" s="1"/>
  <c r="AC583" i="1"/>
  <c r="AB1821" i="1"/>
  <c r="AC1821" i="1" s="1"/>
  <c r="AB1324" i="1"/>
  <c r="AC1324" i="1" s="1"/>
  <c r="AB1192" i="1"/>
  <c r="AC1192" i="1" s="1"/>
  <c r="AB201" i="1"/>
  <c r="AC201" i="1" s="1"/>
  <c r="AC1049" i="1"/>
  <c r="AB222" i="1"/>
  <c r="AC222" i="1" s="1"/>
  <c r="AB1372" i="1"/>
  <c r="AC1372" i="1" s="1"/>
  <c r="AC1410" i="1"/>
  <c r="AB684" i="1"/>
  <c r="AC684" i="1" s="1"/>
  <c r="AB2064" i="1"/>
  <c r="AC206" i="1"/>
  <c r="AB1423" i="1"/>
  <c r="AC1423" i="1" s="1"/>
  <c r="AB354" i="1"/>
  <c r="AC354" i="1" s="1"/>
  <c r="AC725" i="1"/>
  <c r="AB436" i="1"/>
  <c r="AC436" i="1" s="1"/>
  <c r="AB2506" i="1"/>
  <c r="AC2506" i="1" s="1"/>
  <c r="AB1631" i="1"/>
  <c r="AC1631" i="1" s="1"/>
  <c r="AB1217" i="1"/>
  <c r="AC1217" i="1" s="1"/>
  <c r="AB2299" i="1"/>
  <c r="AC2299" i="1" s="1"/>
  <c r="AC211" i="1"/>
  <c r="AB219" i="1"/>
  <c r="AC219" i="1" s="1"/>
  <c r="AB1011" i="1"/>
  <c r="AC1011" i="1" s="1"/>
  <c r="AB624" i="1"/>
  <c r="AC624" i="1" s="1"/>
  <c r="AB2384" i="1"/>
  <c r="AC2384" i="1" s="1"/>
  <c r="AB295" i="1"/>
  <c r="AC295" i="1" s="1"/>
  <c r="AB1698" i="1"/>
  <c r="AC1698" i="1" s="1"/>
  <c r="AB2381" i="1"/>
  <c r="AC2381" i="1" s="1"/>
  <c r="AB2311" i="1"/>
  <c r="AC2311" i="1" s="1"/>
  <c r="AB1706" i="1"/>
  <c r="AC1706" i="1" s="1"/>
  <c r="AB1917" i="1"/>
  <c r="AC1917" i="1" s="1"/>
  <c r="AB673" i="1"/>
  <c r="AC673" i="1" s="1"/>
  <c r="AB1730" i="1"/>
  <c r="AC1730" i="1" s="1"/>
  <c r="AB862" i="1"/>
  <c r="AC862" i="1" s="1"/>
  <c r="AB1092" i="1"/>
  <c r="AC1092" i="1" s="1"/>
  <c r="AB1224" i="1"/>
  <c r="AC1224" i="1" s="1"/>
  <c r="AB1371" i="1"/>
  <c r="AC1371" i="1" s="1"/>
  <c r="AB1228" i="1"/>
  <c r="AC1228" i="1" s="1"/>
  <c r="AC2352" i="1"/>
  <c r="AB2477" i="1"/>
  <c r="AC2477" i="1" s="1"/>
  <c r="AB2328" i="1"/>
  <c r="AC2328" i="1" s="1"/>
  <c r="AB760" i="1"/>
  <c r="AC760" i="1" s="1"/>
  <c r="AB2418" i="1"/>
  <c r="AC2418" i="1" s="1"/>
  <c r="AC1317" i="1"/>
  <c r="AB2361" i="1"/>
  <c r="AC2361" i="1" s="1"/>
  <c r="AC1256" i="1"/>
  <c r="AC1718" i="1"/>
  <c r="AC499" i="1"/>
  <c r="AB298" i="1"/>
  <c r="AC298" i="1" s="1"/>
  <c r="AC1329" i="1"/>
  <c r="AC604" i="1"/>
  <c r="AC1536" i="1"/>
  <c r="AC2332" i="1"/>
  <c r="AB2194" i="1"/>
  <c r="AC2194" i="1" s="1"/>
  <c r="AB1315" i="1"/>
  <c r="AC1315" i="1" s="1"/>
  <c r="AC1187" i="1"/>
  <c r="AC448" i="1"/>
  <c r="AB2032" i="1"/>
  <c r="AC2032" i="1" s="1"/>
  <c r="AC1935" i="1"/>
  <c r="AC1542" i="1"/>
  <c r="AB836" i="1"/>
  <c r="AC836" i="1" s="1"/>
  <c r="AB189" i="1"/>
  <c r="AC189" i="1" s="1"/>
  <c r="AB1173" i="1"/>
  <c r="AC1173" i="1" s="1"/>
  <c r="AB1810" i="1"/>
  <c r="AC1810" i="1" s="1"/>
  <c r="AB874" i="1"/>
  <c r="AC874" i="1" s="1"/>
  <c r="AB1504" i="1"/>
  <c r="AB2320" i="1"/>
  <c r="AC2320" i="1" s="1"/>
  <c r="AC1624" i="1"/>
  <c r="AB1471" i="1"/>
  <c r="AC1471" i="1" s="1"/>
  <c r="AB2365" i="1"/>
  <c r="AC2365" i="1" s="1"/>
  <c r="AB669" i="1"/>
  <c r="AC669" i="1" s="1"/>
  <c r="AC1222" i="1"/>
  <c r="AB1802" i="1"/>
  <c r="AC1802" i="1" s="1"/>
  <c r="AB270" i="1"/>
  <c r="AC270" i="1" s="1"/>
  <c r="AB996" i="1"/>
  <c r="AC996" i="1" s="1"/>
  <c r="AB337" i="1"/>
  <c r="AB841" i="1"/>
  <c r="AC841" i="1" s="1"/>
  <c r="AB1972" i="1"/>
  <c r="AC1972" i="1" s="1"/>
  <c r="AB1567" i="1"/>
  <c r="AC1567" i="1" s="1"/>
  <c r="AC264" i="1"/>
  <c r="AB2339" i="1"/>
  <c r="AC2339" i="1" s="1"/>
  <c r="AC1915" i="1"/>
  <c r="AB1438" i="1"/>
  <c r="AC1438" i="1" s="1"/>
  <c r="AB1138" i="1"/>
  <c r="AC1138" i="1" s="1"/>
  <c r="AC1135" i="1"/>
  <c r="AB2024" i="1"/>
  <c r="AC2024" i="1" s="1"/>
  <c r="AB1463" i="1"/>
  <c r="AC1463" i="1" s="1"/>
  <c r="AB780" i="1"/>
  <c r="AC780" i="1" s="1"/>
  <c r="AB2322" i="1"/>
  <c r="AC2322" i="1" s="1"/>
  <c r="AB1707" i="1"/>
  <c r="AB1127" i="1"/>
  <c r="AC1127" i="1" s="1"/>
  <c r="AB404" i="1"/>
  <c r="AC404" i="1" s="1"/>
  <c r="AC1911" i="1"/>
  <c r="AC1446" i="1"/>
  <c r="AC999" i="1"/>
  <c r="AB167" i="1"/>
  <c r="AC167" i="1" s="1"/>
  <c r="AB597" i="1"/>
  <c r="AC597" i="1" s="1"/>
  <c r="AB1095" i="1"/>
  <c r="AC1095" i="1" s="1"/>
  <c r="AB266" i="1"/>
  <c r="AC266" i="1" s="1"/>
  <c r="AC1549" i="1"/>
  <c r="AB225" i="1"/>
  <c r="AC225" i="1" s="1"/>
  <c r="AB1705" i="1"/>
  <c r="AC1705" i="1" s="1"/>
  <c r="AC174" i="1"/>
  <c r="AB1561" i="1"/>
  <c r="AC1561" i="1" s="1"/>
  <c r="AB1206" i="1"/>
  <c r="AC1206" i="1" s="1"/>
  <c r="AB52" i="1"/>
  <c r="AC52" i="1" s="1"/>
  <c r="AC538" i="1"/>
  <c r="AC519" i="1"/>
  <c r="AB895" i="1"/>
  <c r="AC895" i="1" s="1"/>
  <c r="AB2161" i="1"/>
  <c r="AC2161" i="1" s="1"/>
  <c r="AC658" i="1"/>
  <c r="AB2090" i="1"/>
  <c r="AC2090" i="1" s="1"/>
  <c r="AB1119" i="1"/>
  <c r="AC1119" i="1" s="1"/>
  <c r="AC1038" i="1"/>
  <c r="AB962" i="1"/>
  <c r="AC962" i="1" s="1"/>
  <c r="AB1216" i="1"/>
  <c r="AC1216" i="1" s="1"/>
  <c r="AB136" i="1"/>
  <c r="AC136" i="1" s="1"/>
  <c r="AB570" i="1"/>
  <c r="AC570" i="1" s="1"/>
  <c r="AC1103" i="1"/>
  <c r="AB2456" i="1"/>
  <c r="AC2456" i="1" s="1"/>
  <c r="AB1284" i="1"/>
  <c r="AC1284" i="1" s="1"/>
  <c r="AB1534" i="1"/>
  <c r="AC1534" i="1" s="1"/>
  <c r="AB1608" i="1"/>
  <c r="AC1608" i="1" s="1"/>
  <c r="AB287" i="1"/>
  <c r="AC287" i="1" s="1"/>
  <c r="AB522" i="1"/>
  <c r="AC522" i="1" s="1"/>
  <c r="AC1174" i="1"/>
  <c r="AB2313" i="1"/>
  <c r="AC2313" i="1" s="1"/>
  <c r="AB1979" i="1"/>
  <c r="AC1979" i="1" s="1"/>
  <c r="AB38" i="1"/>
  <c r="AB1203" i="1"/>
  <c r="AC1203" i="1" s="1"/>
  <c r="AC1686" i="1"/>
  <c r="AB115" i="1"/>
  <c r="AC115" i="1" s="1"/>
  <c r="AB2292" i="1"/>
  <c r="AC2292" i="1" s="1"/>
  <c r="AB49" i="1"/>
  <c r="AC49" i="1" s="1"/>
  <c r="AB43" i="1"/>
  <c r="AC43" i="1" s="1"/>
  <c r="AB776" i="1"/>
  <c r="AC776" i="1" s="1"/>
  <c r="AB2284" i="1"/>
  <c r="AC2284" i="1" s="1"/>
  <c r="AB959" i="1"/>
  <c r="AC959" i="1" s="1"/>
  <c r="AC1383" i="1"/>
  <c r="AC1066" i="1"/>
  <c r="AB1989" i="1"/>
  <c r="AC1989" i="1" s="1"/>
  <c r="AC1713" i="1"/>
  <c r="AB1073" i="1"/>
  <c r="AC1073" i="1" s="1"/>
  <c r="AB461" i="1"/>
  <c r="AC461" i="1" s="1"/>
  <c r="AC61" i="1"/>
  <c r="AB791" i="1"/>
  <c r="AC791" i="1" s="1"/>
  <c r="AB1478" i="1"/>
  <c r="AC1478" i="1" s="1"/>
  <c r="AC1223" i="1"/>
  <c r="AC2099" i="1"/>
  <c r="AB2354" i="1"/>
  <c r="AC2354" i="1" s="1"/>
  <c r="AB227" i="1"/>
  <c r="AC227" i="1" s="1"/>
  <c r="AB708" i="1"/>
  <c r="AC708" i="1" s="1"/>
  <c r="AC2219" i="1"/>
  <c r="AB1715" i="1"/>
  <c r="AC1715" i="1" s="1"/>
  <c r="AB2011" i="1"/>
  <c r="AC2011" i="1" s="1"/>
  <c r="AB1694" i="1"/>
  <c r="AC1694" i="1" s="1"/>
  <c r="AB244" i="1"/>
  <c r="AC244" i="1" s="1"/>
  <c r="AB278" i="1"/>
  <c r="AC278" i="1" s="1"/>
  <c r="AB1912" i="1"/>
  <c r="AC1912" i="1" s="1"/>
  <c r="AC700" i="1"/>
  <c r="AB1115" i="1"/>
  <c r="AC1115" i="1" s="1"/>
  <c r="AB1832" i="1"/>
  <c r="AC1832" i="1" s="1"/>
  <c r="AB2319" i="1"/>
  <c r="AC2319" i="1" s="1"/>
  <c r="AB2108" i="1"/>
  <c r="AC2108" i="1" s="1"/>
  <c r="AB1737" i="1"/>
  <c r="AC1737" i="1" s="1"/>
  <c r="AB2126" i="1"/>
  <c r="AC2126" i="1" s="1"/>
  <c r="AB121" i="1"/>
  <c r="AC121" i="1" s="1"/>
  <c r="AC2267" i="1"/>
  <c r="AC627" i="1"/>
  <c r="AB484" i="1"/>
  <c r="AC484" i="1" s="1"/>
  <c r="AB2120" i="1"/>
  <c r="AC2120" i="1" s="1"/>
  <c r="AC1088" i="1"/>
  <c r="AB477" i="1"/>
  <c r="AC477" i="1" s="1"/>
  <c r="AC789" i="1"/>
  <c r="AC1129" i="1"/>
  <c r="AB324" i="1"/>
  <c r="AC324" i="1" s="1"/>
  <c r="AB653" i="1"/>
  <c r="AC653" i="1" s="1"/>
  <c r="AB2188" i="1"/>
  <c r="AC2188" i="1" s="1"/>
  <c r="AC1405" i="1"/>
  <c r="AB1198" i="1"/>
  <c r="AC1198" i="1" s="1"/>
  <c r="AC2480" i="1"/>
  <c r="AC1089" i="1"/>
  <c r="AC326" i="1"/>
  <c r="AC1702" i="1"/>
  <c r="AB663" i="1"/>
  <c r="AC663" i="1" s="1"/>
  <c r="AC1551" i="1"/>
  <c r="AB2044" i="1"/>
  <c r="AC2044" i="1" s="1"/>
  <c r="AB568" i="1"/>
  <c r="AC568" i="1" s="1"/>
  <c r="AC417" i="1"/>
  <c r="AB1164" i="1"/>
  <c r="AC1164" i="1" s="1"/>
  <c r="AB2079" i="1"/>
  <c r="AC2079" i="1" s="1"/>
  <c r="AC1233" i="1"/>
  <c r="AB1012" i="1"/>
  <c r="AC1012" i="1" s="1"/>
  <c r="AB2147" i="1"/>
  <c r="AC2147" i="1" s="1"/>
  <c r="AB2027" i="1"/>
  <c r="AC2027" i="1" s="1"/>
  <c r="AC2486" i="1"/>
  <c r="AC787" i="1"/>
  <c r="AC1691" i="1"/>
  <c r="AC2046" i="1"/>
  <c r="AC63" i="1"/>
  <c r="AB1077" i="1"/>
  <c r="AC1077" i="1" s="1"/>
  <c r="AC290" i="1"/>
  <c r="AC2123" i="1"/>
  <c r="AB372" i="1"/>
  <c r="AC372" i="1" s="1"/>
  <c r="AB1283" i="1"/>
  <c r="AC1283" i="1" s="1"/>
  <c r="AC1462" i="1"/>
  <c r="AB1484" i="1"/>
  <c r="AC1484" i="1" s="1"/>
  <c r="AB982" i="1"/>
  <c r="AC982" i="1" s="1"/>
  <c r="AB1213" i="1"/>
  <c r="AC1213" i="1" s="1"/>
  <c r="AB1950" i="1"/>
  <c r="AC1950" i="1" s="1"/>
  <c r="AB622" i="1"/>
  <c r="AC622" i="1" s="1"/>
  <c r="AB26" i="1"/>
  <c r="AC26" i="1" s="1"/>
  <c r="AB613" i="1"/>
  <c r="AC613" i="1" s="1"/>
  <c r="AC917" i="1"/>
  <c r="AB944" i="1"/>
  <c r="AC944" i="1" s="1"/>
  <c r="AB1930" i="1"/>
  <c r="AC1930" i="1" s="1"/>
  <c r="AB346" i="1"/>
  <c r="AC346" i="1" s="1"/>
  <c r="AB1988" i="1"/>
  <c r="AC1988" i="1" s="1"/>
  <c r="AB1527" i="1"/>
  <c r="AC1527" i="1" s="1"/>
  <c r="AB402" i="1"/>
  <c r="AC402" i="1" s="1"/>
  <c r="AB268" i="1"/>
  <c r="AC268" i="1" s="1"/>
  <c r="AC47" i="1"/>
  <c r="AC2146" i="1"/>
  <c r="AB530" i="1"/>
  <c r="AC530" i="1" s="1"/>
  <c r="AC1311" i="1"/>
  <c r="AB387" i="1"/>
  <c r="AC387" i="1" s="1"/>
  <c r="AB2065" i="1"/>
  <c r="AC2065" i="1" s="1"/>
  <c r="AC2383" i="1"/>
  <c r="AB253" i="1"/>
  <c r="AC253" i="1" s="1"/>
  <c r="AB2097" i="1"/>
  <c r="AC2097" i="1" s="1"/>
  <c r="AB2268" i="1"/>
  <c r="AC2268" i="1" s="1"/>
  <c r="AC1403" i="1"/>
  <c r="AC2061" i="1"/>
  <c r="AB534" i="1"/>
  <c r="AC534" i="1" s="1"/>
  <c r="AB2478" i="1"/>
  <c r="AC2478" i="1" s="1"/>
  <c r="AB94" i="1"/>
  <c r="AC94" i="1" s="1"/>
  <c r="AB1386" i="1"/>
  <c r="AC1386" i="1" s="1"/>
  <c r="AC1582" i="1"/>
  <c r="AC1880" i="1"/>
  <c r="AB935" i="1"/>
  <c r="AC935" i="1" s="1"/>
  <c r="AC505" i="1"/>
  <c r="AC1619" i="1"/>
  <c r="AB1953" i="1"/>
  <c r="AC1953" i="1" s="1"/>
  <c r="AB178" i="1"/>
  <c r="AC178" i="1" s="1"/>
  <c r="AB555" i="1"/>
  <c r="AC555" i="1" s="1"/>
  <c r="AB2342" i="1"/>
  <c r="AC2342" i="1" s="1"/>
  <c r="AB141" i="1"/>
  <c r="AC141" i="1" s="1"/>
  <c r="AC608" i="1"/>
  <c r="AC83" i="1"/>
  <c r="AB1436" i="1"/>
  <c r="AC1436" i="1" s="1"/>
  <c r="AC272" i="1"/>
  <c r="AB1437" i="1"/>
  <c r="AC1437" i="1" s="1"/>
  <c r="AB2113" i="1"/>
  <c r="AC2113" i="1" s="1"/>
  <c r="AC1560" i="1"/>
  <c r="AB130" i="1"/>
  <c r="AC130" i="1" s="1"/>
  <c r="AB447" i="1"/>
  <c r="AC447" i="1" s="1"/>
  <c r="AB1714" i="1"/>
  <c r="AC1714" i="1" s="1"/>
  <c r="AB434" i="1"/>
  <c r="AC434" i="1" s="1"/>
  <c r="AB1369" i="1"/>
  <c r="AC1369" i="1" s="1"/>
  <c r="AB1189" i="1"/>
  <c r="AC1189" i="1" s="1"/>
  <c r="AB1871" i="1"/>
  <c r="AC1871" i="1" s="1"/>
  <c r="AC1495" i="1"/>
  <c r="AB445" i="1"/>
  <c r="AC445" i="1" s="1"/>
  <c r="AB501" i="1"/>
  <c r="AC501" i="1" s="1"/>
  <c r="AB2323" i="1"/>
  <c r="AC2323" i="1" s="1"/>
  <c r="AB1570" i="1"/>
  <c r="AC1570" i="1" s="1"/>
  <c r="AB2382" i="1"/>
  <c r="AC2382" i="1" s="1"/>
  <c r="AC952" i="1"/>
  <c r="AB2489" i="1"/>
  <c r="AC2489" i="1" s="1"/>
  <c r="AB370" i="1"/>
  <c r="AC370" i="1" s="1"/>
  <c r="AC872" i="1"/>
  <c r="AB797" i="1"/>
  <c r="AC797" i="1" s="1"/>
  <c r="AC1825" i="1"/>
  <c r="AB1546" i="1"/>
  <c r="AC1546" i="1" s="1"/>
  <c r="AB1120" i="1"/>
  <c r="AC1120" i="1" s="1"/>
  <c r="AB1693" i="1"/>
  <c r="AC1693" i="1" s="1"/>
  <c r="AB72" i="1"/>
  <c r="AC72" i="1" s="1"/>
  <c r="AC834" i="1"/>
  <c r="AB1629" i="1"/>
  <c r="AC1629" i="1" s="1"/>
  <c r="AB773" i="1"/>
  <c r="AC773" i="1" s="1"/>
  <c r="AB213" i="1"/>
  <c r="AC213" i="1" s="1"/>
  <c r="AC2012" i="1"/>
  <c r="AB1791" i="1"/>
  <c r="AC1791" i="1" s="1"/>
  <c r="AB11" i="1"/>
  <c r="AC11" i="1" s="1"/>
  <c r="AC2195" i="1"/>
  <c r="AC1634" i="1"/>
  <c r="AB1356" i="1"/>
  <c r="AC1356" i="1" s="1"/>
  <c r="AC726" i="1"/>
  <c r="AB1003" i="1"/>
  <c r="AC1003" i="1" s="1"/>
  <c r="AC509" i="1"/>
  <c r="AB177" i="1"/>
  <c r="AC177" i="1" s="1"/>
  <c r="AC240" i="1"/>
  <c r="AB1804" i="1"/>
  <c r="AC1804" i="1" s="1"/>
  <c r="AB1412" i="1"/>
  <c r="AC1412" i="1" s="1"/>
  <c r="AB235" i="1"/>
  <c r="AC235" i="1" s="1"/>
  <c r="AC2243" i="1"/>
  <c r="AB373" i="1"/>
  <c r="AC373" i="1" s="1"/>
  <c r="AC2416" i="1"/>
  <c r="AB545" i="1"/>
  <c r="AC545" i="1" s="1"/>
  <c r="AB2306" i="1"/>
  <c r="AC2306" i="1" s="1"/>
  <c r="AC460" i="1"/>
  <c r="AB17" i="1"/>
  <c r="AC17" i="1" s="1"/>
  <c r="AB2304" i="1"/>
  <c r="AC2304" i="1" s="1"/>
  <c r="AC1621" i="1"/>
  <c r="AB401" i="1"/>
  <c r="AC401" i="1" s="1"/>
  <c r="AB1433" i="1"/>
  <c r="AC1433" i="1" s="1"/>
  <c r="AB1008" i="1"/>
  <c r="AC1008" i="1" s="1"/>
  <c r="AB485" i="1"/>
  <c r="AC485" i="1" s="1"/>
  <c r="AB1293" i="1"/>
  <c r="AC1293" i="1" s="1"/>
  <c r="AC682" i="1"/>
  <c r="AB414" i="1"/>
  <c r="AC414" i="1" s="1"/>
  <c r="AB388" i="1"/>
  <c r="AC388" i="1" s="1"/>
  <c r="AB204" i="1"/>
  <c r="AC204" i="1" s="1"/>
  <c r="AB2128" i="1"/>
  <c r="AC2128" i="1" s="1"/>
  <c r="AB980" i="1"/>
  <c r="AC980" i="1" s="1"/>
  <c r="AB1380" i="1"/>
  <c r="AC1380" i="1" s="1"/>
  <c r="AC2158" i="1"/>
  <c r="AB1901" i="1"/>
  <c r="AC1901" i="1" s="1"/>
  <c r="AB1182" i="1"/>
  <c r="AC1182" i="1" s="1"/>
  <c r="AC482" i="1"/>
  <c r="AB349" i="1"/>
  <c r="AC349" i="1" s="1"/>
  <c r="AB656" i="1"/>
  <c r="AC656" i="1" s="1"/>
  <c r="AB1722" i="1"/>
  <c r="AC1722" i="1" s="1"/>
  <c r="AC361" i="1"/>
  <c r="AB1779" i="1"/>
  <c r="AC1779" i="1" s="1"/>
  <c r="AB325" i="1"/>
  <c r="AC325" i="1" s="1"/>
  <c r="AB991" i="1"/>
  <c r="AC991" i="1" s="1"/>
  <c r="AC397" i="1"/>
  <c r="AB2335" i="1"/>
  <c r="AC2335" i="1" s="1"/>
  <c r="AB299" i="1"/>
  <c r="AC299" i="1" s="1"/>
  <c r="AC749" i="1"/>
  <c r="AB1782" i="1"/>
  <c r="AC1782" i="1" s="1"/>
  <c r="AB2169" i="1"/>
  <c r="AC2169" i="1" s="1"/>
  <c r="AB2347" i="1"/>
  <c r="AC2347" i="1" s="1"/>
  <c r="AB2179" i="1"/>
  <c r="AC2179" i="1" s="1"/>
  <c r="AB1158" i="1"/>
  <c r="AC1158" i="1" s="1"/>
  <c r="AB1234" i="1"/>
  <c r="AC1234" i="1" s="1"/>
  <c r="AB73" i="1"/>
  <c r="AC73" i="1" s="1"/>
  <c r="AC1502" i="1"/>
  <c r="AC774" i="1"/>
  <c r="AB110" i="1"/>
  <c r="AC110" i="1" s="1"/>
  <c r="AC1381" i="1"/>
  <c r="AB230" i="1"/>
  <c r="AC230" i="1" s="1"/>
  <c r="AB581" i="1"/>
  <c r="AC581" i="1" s="1"/>
  <c r="AB712" i="1"/>
  <c r="AC712" i="1" s="1"/>
  <c r="AC2442" i="1"/>
  <c r="AC1926" i="1"/>
  <c r="AB720" i="1"/>
  <c r="AC720" i="1" s="1"/>
  <c r="AC2039" i="1"/>
  <c r="AB1469" i="1"/>
  <c r="AC1469" i="1" s="1"/>
  <c r="AC706" i="1"/>
  <c r="AC1778" i="1"/>
  <c r="AB1302" i="1"/>
  <c r="AC1302" i="1" s="1"/>
  <c r="AB1589" i="1"/>
  <c r="AC1589" i="1" s="1"/>
  <c r="AB1799" i="1"/>
  <c r="AC1799" i="1" s="1"/>
  <c r="AC1177" i="1"/>
  <c r="AC1415" i="1"/>
  <c r="AB2042" i="1"/>
  <c r="AC2042" i="1" s="1"/>
  <c r="AB1150" i="1"/>
  <c r="AC1150" i="1" s="1"/>
  <c r="AB168" i="1"/>
  <c r="AC168" i="1" s="1"/>
  <c r="AB2071" i="1"/>
  <c r="AC2071" i="1" s="1"/>
  <c r="AB1520" i="1"/>
  <c r="AC1520" i="1" s="1"/>
  <c r="AB2187" i="1"/>
  <c r="AB1575" i="1"/>
  <c r="AC1575" i="1" s="1"/>
  <c r="AC1625" i="1"/>
  <c r="AB849" i="1"/>
  <c r="AC849" i="1" s="1"/>
  <c r="AB2440" i="1"/>
  <c r="AC2440" i="1" s="1"/>
  <c r="AB146" i="1"/>
  <c r="AC146" i="1" s="1"/>
  <c r="AB768" i="1"/>
  <c r="AC768" i="1" s="1"/>
  <c r="AC471" i="1"/>
  <c r="AB1564" i="1"/>
  <c r="AC1564" i="1" s="1"/>
  <c r="AC430" i="1"/>
  <c r="AB1517" i="1"/>
  <c r="AC1517" i="1" s="1"/>
  <c r="AC337" i="1"/>
  <c r="AB816" i="1"/>
  <c r="AC816" i="1" s="1"/>
  <c r="AC523" i="1"/>
  <c r="AB286" i="1"/>
  <c r="AC286" i="1" s="1"/>
  <c r="AB1815" i="1"/>
  <c r="AC1815" i="1" s="1"/>
  <c r="AB1079" i="1"/>
  <c r="AC1079" i="1" s="1"/>
  <c r="AC1504" i="1"/>
  <c r="AC681" i="1"/>
  <c r="AC260" i="1"/>
  <c r="AB1460" i="1"/>
  <c r="AC1460" i="1" s="1"/>
  <c r="AB451" i="1"/>
  <c r="AC451" i="1" s="1"/>
  <c r="AB1755" i="1"/>
  <c r="AC1755" i="1" s="1"/>
  <c r="AB2034" i="1"/>
  <c r="AC2034" i="1" s="1"/>
  <c r="AB2098" i="1"/>
  <c r="AC2098" i="1" s="1"/>
  <c r="AC1672" i="1"/>
  <c r="AB1760" i="1"/>
  <c r="AC1760" i="1" s="1"/>
  <c r="AB2251" i="1"/>
  <c r="AC2251" i="1" s="1"/>
  <c r="AC923" i="1"/>
  <c r="AB1509" i="1"/>
  <c r="AC1509" i="1" s="1"/>
  <c r="AB2115" i="1"/>
  <c r="AC2115" i="1" s="1"/>
  <c r="AB2356" i="1"/>
  <c r="AC2356" i="1" s="1"/>
  <c r="AB1134" i="1"/>
  <c r="AC1134" i="1" s="1"/>
  <c r="AB2415" i="1"/>
  <c r="AC2415" i="1" s="1"/>
  <c r="AC2294" i="1"/>
  <c r="AC970" i="1"/>
  <c r="AB407" i="1"/>
  <c r="AC407" i="1" s="1"/>
  <c r="AB288" i="1"/>
  <c r="AC288" i="1" s="1"/>
  <c r="AC1813" i="1"/>
  <c r="AB2399" i="1"/>
  <c r="AC2399" i="1" s="1"/>
  <c r="AB2363" i="1"/>
  <c r="AC2363" i="1" s="1"/>
  <c r="AB1050" i="1"/>
  <c r="AC1050" i="1" s="1"/>
  <c r="AB143" i="1"/>
  <c r="AC143" i="1" s="1"/>
  <c r="AB1565" i="1"/>
  <c r="AC1565" i="1" s="1"/>
  <c r="AB827" i="1"/>
  <c r="AC827" i="1" s="1"/>
  <c r="AB1857" i="1"/>
  <c r="AC1857" i="1" s="1"/>
  <c r="AB1898" i="1"/>
  <c r="AC1898" i="1" s="1"/>
  <c r="AB1219" i="1"/>
  <c r="AC1219" i="1" s="1"/>
  <c r="AB995" i="1"/>
  <c r="AC995" i="1" s="1"/>
  <c r="AB2491" i="1"/>
  <c r="AC2491" i="1" s="1"/>
  <c r="AB1918" i="1"/>
  <c r="AC1918" i="1" s="1"/>
  <c r="AC1635" i="1"/>
  <c r="AC180" i="1"/>
  <c r="AB600" i="1"/>
  <c r="AC600" i="1" s="1"/>
  <c r="AC1037" i="1"/>
  <c r="AB1586" i="1"/>
  <c r="AC1586" i="1" s="1"/>
  <c r="AC1929" i="1"/>
  <c r="AB51" i="1"/>
  <c r="AC51" i="1" s="1"/>
  <c r="AB869" i="1"/>
  <c r="AC869" i="1" s="1"/>
  <c r="AB1883" i="1"/>
  <c r="AC1883" i="1" s="1"/>
  <c r="AB932" i="1"/>
  <c r="AC932" i="1" s="1"/>
  <c r="AC1544" i="1"/>
  <c r="AB109" i="1"/>
  <c r="AC109" i="1" s="1"/>
  <c r="AB289" i="1"/>
  <c r="AC289" i="1" s="1"/>
  <c r="AB101" i="1"/>
  <c r="AC101" i="1" s="1"/>
  <c r="AB87" i="1"/>
  <c r="AC87" i="1" s="1"/>
  <c r="AB918" i="1"/>
  <c r="AC918" i="1" s="1"/>
  <c r="AB2287" i="1"/>
  <c r="AC2287" i="1" s="1"/>
  <c r="AC1677" i="1"/>
  <c r="AC1084" i="1"/>
  <c r="AB341" i="1"/>
  <c r="AC341" i="1" s="1"/>
  <c r="AB1780" i="1"/>
  <c r="AC1780" i="1" s="1"/>
  <c r="AB2498" i="1"/>
  <c r="AC2498" i="1" s="1"/>
  <c r="AB1318" i="1"/>
  <c r="AC1318" i="1" s="1"/>
  <c r="AB986" i="1"/>
  <c r="AC986" i="1" s="1"/>
  <c r="AC113" i="1"/>
  <c r="AB1605" i="1"/>
  <c r="AC1605" i="1" s="1"/>
  <c r="AB82" i="1"/>
  <c r="AC82" i="1" s="1"/>
  <c r="AB2217" i="1"/>
  <c r="AC2217" i="1" s="1"/>
  <c r="AB1348" i="1"/>
  <c r="AC1348" i="1" s="1"/>
  <c r="AC1477" i="1"/>
  <c r="AB665" i="1"/>
  <c r="AC665" i="1" s="1"/>
  <c r="AC2056" i="1"/>
  <c r="AB2049" i="1"/>
  <c r="AC2049" i="1" s="1"/>
  <c r="AC2216" i="1"/>
  <c r="AB1197" i="1"/>
  <c r="AC1197" i="1" s="1"/>
  <c r="AB1811" i="1"/>
  <c r="AC1811" i="1" s="1"/>
  <c r="AB925" i="1"/>
  <c r="AC925" i="1" s="1"/>
  <c r="AB128" i="1"/>
  <c r="AC128" i="1" s="1"/>
  <c r="AB1248" i="1"/>
  <c r="AC1248" i="1" s="1"/>
  <c r="AB1466" i="1"/>
  <c r="AC1466" i="1" s="1"/>
  <c r="AB671" i="1"/>
  <c r="AC671" i="1" s="1"/>
  <c r="AC2470" i="1"/>
  <c r="AC620" i="1"/>
  <c r="AC579" i="1"/>
  <c r="AB866" i="1"/>
  <c r="AC866" i="1" s="1"/>
  <c r="AB1933" i="1"/>
  <c r="AC1933" i="1" s="1"/>
  <c r="AB1602" i="1"/>
  <c r="AC1602" i="1" s="1"/>
  <c r="AB992" i="1"/>
  <c r="AC992" i="1" s="1"/>
  <c r="AB854" i="1"/>
  <c r="AC854" i="1" s="1"/>
  <c r="AC1962" i="1"/>
  <c r="AB1648" i="1"/>
  <c r="AC1648" i="1" s="1"/>
  <c r="AC2048" i="1"/>
  <c r="AC719" i="1"/>
  <c r="AB479" i="1"/>
  <c r="AC479" i="1" s="1"/>
  <c r="AC1083" i="1"/>
  <c r="AB18" i="1"/>
  <c r="AC18" i="1" s="1"/>
  <c r="AB2193" i="1"/>
  <c r="AC2193" i="1" s="1"/>
  <c r="AB2461" i="1"/>
  <c r="AC2461" i="1" s="1"/>
  <c r="AB147" i="1"/>
  <c r="AC147" i="1" s="1"/>
  <c r="AB512" i="1"/>
  <c r="AC512" i="1" s="1"/>
  <c r="AC74" i="1"/>
  <c r="AB1858" i="1"/>
  <c r="AC1858" i="1" s="1"/>
  <c r="AC662" i="1"/>
  <c r="AC1743" i="1"/>
  <c r="AC343" i="1"/>
  <c r="AB1110" i="1"/>
  <c r="AC1110" i="1" s="1"/>
  <c r="AB228" i="1"/>
  <c r="AC228" i="1" s="1"/>
  <c r="AB1985" i="1"/>
  <c r="AC1985" i="1" s="1"/>
  <c r="AB1942" i="1"/>
  <c r="AC1942" i="1" s="1"/>
  <c r="AC2366" i="1"/>
  <c r="AB2109" i="1"/>
  <c r="AC2109" i="1" s="1"/>
  <c r="AB151" i="1"/>
  <c r="AC151" i="1" s="1"/>
  <c r="AB59" i="1"/>
  <c r="AC59" i="1" s="1"/>
  <c r="AB2215" i="1"/>
  <c r="AC2215" i="1" s="1"/>
  <c r="AB1700" i="1"/>
  <c r="AC1700" i="1" s="1"/>
  <c r="AB1016" i="1"/>
  <c r="AC1016" i="1" s="1"/>
  <c r="AB2041" i="1"/>
  <c r="AC2041" i="1" s="1"/>
  <c r="AB1957" i="1"/>
  <c r="AC1957" i="1" s="1"/>
  <c r="AB1991" i="1"/>
  <c r="AC2272" i="1"/>
  <c r="AC2143" i="1"/>
  <c r="AC502" i="1"/>
  <c r="AC420" i="1"/>
  <c r="AB410" i="1"/>
  <c r="AC410" i="1" s="1"/>
  <c r="AC2176" i="1"/>
  <c r="AB328" i="1"/>
  <c r="AC328" i="1" s="1"/>
  <c r="AC2349" i="1"/>
  <c r="AC1656" i="1"/>
  <c r="AB1157" i="1"/>
  <c r="AC1157" i="1" s="1"/>
  <c r="AB736" i="1"/>
  <c r="AC736" i="1" s="1"/>
  <c r="AB815" i="1"/>
  <c r="AC815" i="1" s="1"/>
  <c r="AC69" i="1"/>
  <c r="AB105" i="1"/>
  <c r="AC105" i="1" s="1"/>
  <c r="AB334" i="1"/>
  <c r="AC334" i="1" s="1"/>
  <c r="AB149" i="1"/>
  <c r="AC149" i="1" s="1"/>
  <c r="AC1533" i="1"/>
  <c r="AB2212" i="1"/>
  <c r="AC2212" i="1" s="1"/>
  <c r="AB1524" i="1"/>
  <c r="AC1524" i="1" s="1"/>
  <c r="AB291" i="1"/>
  <c r="AC291" i="1" s="1"/>
  <c r="AB1355" i="1"/>
  <c r="AC1355" i="1" s="1"/>
  <c r="AB2221" i="1"/>
  <c r="AC2221" i="1" s="1"/>
  <c r="AC1788" i="1"/>
  <c r="AC2130" i="1"/>
  <c r="AB2063" i="1"/>
  <c r="AC2063" i="1" s="1"/>
  <c r="AB1265" i="1"/>
  <c r="AC1265" i="1" s="1"/>
  <c r="AB13" i="1"/>
  <c r="AC13" i="1" s="1"/>
  <c r="AB54" i="1"/>
  <c r="AC54" i="1" s="1"/>
  <c r="AB1041" i="1"/>
  <c r="AC1041" i="1" s="1"/>
  <c r="AC1249" i="1"/>
  <c r="AB2262" i="1"/>
  <c r="AC2262" i="1" s="1"/>
  <c r="AB814" i="1"/>
  <c r="AC814" i="1" s="1"/>
  <c r="AC761" i="1"/>
  <c r="AB15" i="1"/>
  <c r="AC15" i="1" s="1"/>
  <c r="AC2430" i="1"/>
  <c r="AB1184" i="1"/>
  <c r="AC1184" i="1" s="1"/>
  <c r="AB1798" i="1"/>
  <c r="AC1798" i="1" s="1"/>
  <c r="AB418" i="1"/>
  <c r="AC418" i="1" s="1"/>
  <c r="AB1896" i="1"/>
  <c r="AC1896" i="1" s="1"/>
  <c r="AB2507" i="1"/>
  <c r="AC2507" i="1" s="1"/>
  <c r="AB405" i="1"/>
  <c r="AC405" i="1" s="1"/>
  <c r="AB78" i="1"/>
  <c r="AC78" i="1" s="1"/>
  <c r="AC1615" i="1"/>
  <c r="AB2481" i="1"/>
  <c r="AC2481" i="1" s="1"/>
  <c r="AB1884" i="1"/>
  <c r="AC1884" i="1" s="1"/>
  <c r="AC1295" i="1"/>
  <c r="AC648" i="1"/>
  <c r="AB1401" i="1"/>
  <c r="AC1401" i="1" s="1"/>
  <c r="AB2000" i="1"/>
  <c r="AC2000" i="1" s="1"/>
  <c r="AC795" i="1"/>
  <c r="AB1936" i="1"/>
  <c r="AC1936" i="1" s="1"/>
  <c r="AB2231" i="1"/>
  <c r="AC2231" i="1" s="1"/>
  <c r="AB40" i="1"/>
  <c r="AC40" i="1" s="1"/>
  <c r="AB1973" i="1"/>
  <c r="AC1973" i="1" s="1"/>
  <c r="AB971" i="1"/>
  <c r="AC971" i="1" s="1"/>
  <c r="AB315" i="1"/>
  <c r="AC315" i="1" s="1"/>
  <c r="AB715" i="1"/>
  <c r="AC715" i="1" s="1"/>
  <c r="AB2336" i="1"/>
  <c r="AC2336" i="1" s="1"/>
  <c r="AB1435" i="1"/>
  <c r="AC1435" i="1" s="1"/>
  <c r="AB310" i="1"/>
  <c r="AC310" i="1" s="1"/>
  <c r="AB173" i="1"/>
  <c r="AC173" i="1" s="1"/>
  <c r="AB1506" i="1"/>
  <c r="AC1506" i="1" s="1"/>
  <c r="AB1521" i="1"/>
  <c r="AC1521" i="1" s="1"/>
  <c r="AB1278" i="1"/>
  <c r="AC1278" i="1" s="1"/>
  <c r="AB1795" i="1"/>
  <c r="AC1795" i="1" s="1"/>
  <c r="AB1391" i="1"/>
  <c r="AC1391" i="1" s="1"/>
  <c r="AB1890" i="1"/>
  <c r="AC1890" i="1" s="1"/>
  <c r="AB961" i="1"/>
  <c r="AC961" i="1" s="1"/>
  <c r="AB1427" i="1"/>
  <c r="AC1427" i="1" s="1"/>
  <c r="AB621" i="1"/>
  <c r="AC621" i="1" s="1"/>
  <c r="AC2029" i="1"/>
  <c r="AB259" i="1"/>
  <c r="AC259" i="1" s="1"/>
  <c r="AB367" i="1"/>
  <c r="AC367" i="1" s="1"/>
  <c r="AB1875" i="1"/>
  <c r="AC1875" i="1" s="1"/>
  <c r="AB441" i="1"/>
  <c r="AC441" i="1" s="1"/>
  <c r="AB2110" i="1"/>
  <c r="AC2110" i="1" s="1"/>
  <c r="AC988" i="1"/>
  <c r="AC634" i="1"/>
  <c r="AB926" i="1"/>
  <c r="AC926" i="1" s="1"/>
  <c r="AC2448" i="1"/>
  <c r="AB549" i="1"/>
  <c r="AC549" i="1" s="1"/>
  <c r="AC1124" i="1"/>
  <c r="AC1425" i="1"/>
  <c r="AB265" i="1"/>
  <c r="AC265" i="1" s="1"/>
  <c r="AB852" i="1"/>
  <c r="AC852" i="1" s="1"/>
  <c r="AB1642" i="1"/>
  <c r="AC1642" i="1" s="1"/>
  <c r="AB562" i="1"/>
  <c r="AC562" i="1" s="1"/>
  <c r="AB799" i="1"/>
  <c r="AC799" i="1" s="1"/>
  <c r="AB194" i="1"/>
  <c r="AC194" i="1" s="1"/>
  <c r="AB2483" i="1"/>
  <c r="AC2483" i="1" s="1"/>
  <c r="AB1467" i="1"/>
  <c r="AC1467" i="1" s="1"/>
  <c r="AB1983" i="1"/>
  <c r="AC1983" i="1" s="1"/>
  <c r="AB215" i="1"/>
  <c r="AC215" i="1" s="1"/>
  <c r="AB882" i="1"/>
  <c r="AC882" i="1" s="1"/>
  <c r="AC2403" i="1"/>
  <c r="AB1769" i="1"/>
  <c r="AC1769" i="1" s="1"/>
  <c r="AB493" i="1"/>
  <c r="AC493" i="1" s="1"/>
  <c r="AB1939" i="1"/>
  <c r="AC1939" i="1" s="1"/>
  <c r="AC1618" i="1"/>
  <c r="AC444" i="1"/>
  <c r="AB1353" i="1"/>
  <c r="AC1353" i="1" s="1"/>
  <c r="AB232" i="1"/>
  <c r="AC232" i="1" s="1"/>
  <c r="AC2043" i="1"/>
  <c r="AB2192" i="1"/>
  <c r="AC2192" i="1" s="1"/>
  <c r="AB2296" i="1"/>
  <c r="AC2296" i="1" s="1"/>
  <c r="AB399" i="1"/>
  <c r="AC399" i="1" s="1"/>
  <c r="AB2236" i="1"/>
  <c r="AC2236" i="1" s="1"/>
  <c r="AB595" i="1"/>
  <c r="AC595" i="1" s="1"/>
  <c r="AB1585" i="1"/>
  <c r="AC1585" i="1" s="1"/>
  <c r="AB500" i="1"/>
  <c r="AC500" i="1" s="1"/>
  <c r="AB881" i="1"/>
  <c r="AC881" i="1" s="1"/>
  <c r="AC224" i="1"/>
  <c r="AB421" i="1"/>
  <c r="AC421" i="1" s="1"/>
  <c r="AB1928" i="1"/>
  <c r="AC1928" i="1" s="1"/>
  <c r="AB2502" i="1"/>
  <c r="AC2502" i="1" s="1"/>
  <c r="AB1121" i="1"/>
  <c r="AC1121" i="1" s="1"/>
  <c r="AC88" i="1"/>
  <c r="AB56" i="1"/>
  <c r="AC56" i="1" s="1"/>
  <c r="AC111" i="1"/>
  <c r="AC1044" i="1"/>
  <c r="AB1254" i="1"/>
  <c r="AC1254" i="1" s="1"/>
  <c r="AB1535" i="1"/>
  <c r="AC1535" i="1" s="1"/>
  <c r="AB645" i="1"/>
  <c r="AC645" i="1" s="1"/>
  <c r="AB2149" i="1"/>
  <c r="AC2149" i="1" s="1"/>
  <c r="AC1916" i="1"/>
  <c r="AB247" i="1"/>
  <c r="AC247" i="1" s="1"/>
  <c r="AB877" i="1"/>
  <c r="AC877" i="1" s="1"/>
  <c r="AB1163" i="1"/>
  <c r="AC1163" i="1" s="1"/>
  <c r="AB1159" i="1"/>
  <c r="AC1159" i="1" s="1"/>
  <c r="AC453" i="1"/>
  <c r="AC2277" i="1"/>
  <c r="AB1925" i="1"/>
  <c r="AC1925" i="1" s="1"/>
  <c r="AB1728" i="1"/>
  <c r="AC1728" i="1" s="1"/>
  <c r="AC1288" i="1"/>
  <c r="AB411" i="1"/>
  <c r="AC411" i="1" s="1"/>
  <c r="AB2317" i="1"/>
  <c r="AC2317" i="1" s="1"/>
  <c r="AC1772" i="1"/>
  <c r="AB1185" i="1"/>
  <c r="AC1185" i="1" s="1"/>
  <c r="AB1744" i="1"/>
  <c r="AC1744" i="1" s="1"/>
  <c r="AB1025" i="1"/>
  <c r="AC1025" i="1" s="1"/>
  <c r="AC1297" i="1"/>
  <c r="AC1112" i="1"/>
  <c r="AB1341" i="1"/>
  <c r="AC1341" i="1" s="1"/>
  <c r="AB1819" i="1"/>
  <c r="AC1819" i="1" s="1"/>
  <c r="AB753" i="1"/>
  <c r="AC753" i="1" s="1"/>
  <c r="AB285" i="1"/>
  <c r="AC285" i="1" s="1"/>
  <c r="AC2019" i="1"/>
  <c r="AC1948" i="1"/>
  <c r="AB1758" i="1"/>
  <c r="AC1758" i="1" s="1"/>
  <c r="AB2069" i="1"/>
  <c r="AC2069" i="1" s="1"/>
  <c r="AC2351" i="1"/>
  <c r="AB176" i="1"/>
  <c r="AC176" i="1" s="1"/>
  <c r="AB2301" i="1"/>
  <c r="AC2301" i="1" s="1"/>
  <c r="AB1750" i="1"/>
  <c r="AC1750" i="1" s="1"/>
  <c r="AB899" i="1"/>
  <c r="AC899" i="1" s="1"/>
  <c r="AB333" i="1"/>
  <c r="AC333" i="1" s="1"/>
  <c r="AC864" i="1"/>
  <c r="AB594" i="1"/>
  <c r="AC594" i="1" s="1"/>
  <c r="AB1231" i="1"/>
  <c r="AC1231" i="1" s="1"/>
  <c r="AB2082" i="1"/>
  <c r="AC2082" i="1" s="1"/>
  <c r="AB1176" i="1"/>
  <c r="AC1176" i="1" s="1"/>
  <c r="AC1902" i="1"/>
  <c r="AB2426" i="1"/>
  <c r="AC2426" i="1" s="1"/>
  <c r="AC848" i="1"/>
  <c r="AB237" i="1"/>
  <c r="AC237" i="1" s="1"/>
  <c r="AB1523" i="1"/>
  <c r="AC1523" i="1" s="1"/>
  <c r="AC163" i="1"/>
  <c r="AB423" i="1"/>
  <c r="AC423" i="1" s="1"/>
  <c r="AB949" i="1"/>
  <c r="AC949" i="1" s="1"/>
  <c r="AB1978" i="1"/>
  <c r="AC1978" i="1" s="1"/>
  <c r="AC631" i="1"/>
  <c r="AB48" i="1"/>
  <c r="AC48" i="1" s="1"/>
  <c r="AB1258" i="1"/>
  <c r="AC1258" i="1" s="1"/>
  <c r="AC1034" i="1"/>
  <c r="AB155" i="1"/>
  <c r="AC155" i="1" s="1"/>
  <c r="AB2297" i="1"/>
  <c r="AC2297" i="1" s="1"/>
  <c r="AB2005" i="1"/>
  <c r="AC2005" i="1" s="1"/>
  <c r="AB1335" i="1"/>
  <c r="AC1335" i="1" s="1"/>
  <c r="AC1820" i="1"/>
  <c r="AB2189" i="1"/>
  <c r="AC2189" i="1" s="1"/>
  <c r="AB1599" i="1"/>
  <c r="AC1599" i="1" s="1"/>
  <c r="AC1060" i="1"/>
  <c r="AB2353" i="1"/>
  <c r="AC2353" i="1" s="1"/>
  <c r="AB626" i="1"/>
  <c r="AC626" i="1" s="1"/>
  <c r="AB1180" i="1"/>
  <c r="AC1180" i="1" s="1"/>
  <c r="AB802" i="1"/>
  <c r="AC802" i="1" s="1"/>
  <c r="AB647" i="1"/>
  <c r="AC647" i="1" s="1"/>
  <c r="AB878" i="1"/>
  <c r="AC878" i="1" s="1"/>
  <c r="AB1675" i="1"/>
  <c r="AC1675" i="1" s="1"/>
  <c r="AB153" i="1"/>
  <c r="AC153" i="1" s="1"/>
  <c r="AB21" i="1"/>
  <c r="AC21" i="1" s="1"/>
  <c r="AB311" i="1"/>
  <c r="AC311" i="1" s="1"/>
  <c r="AC2324" i="1"/>
  <c r="AB473" i="1"/>
  <c r="AC473" i="1" s="1"/>
  <c r="AC1797" i="1"/>
  <c r="AB1336" i="1"/>
  <c r="AC1336" i="1" s="1"/>
  <c r="AB1784" i="1"/>
  <c r="AC1784" i="1" s="1"/>
  <c r="AB1390" i="1"/>
  <c r="AC1390" i="1" s="1"/>
  <c r="AB782" i="1"/>
  <c r="AC782" i="1" s="1"/>
  <c r="AB2184" i="1"/>
  <c r="AC2184" i="1" s="1"/>
  <c r="AC60" i="1"/>
  <c r="AB981" i="1"/>
  <c r="AC981" i="1" s="1"/>
  <c r="AB234" i="1"/>
  <c r="AC234" i="1" s="1"/>
  <c r="AC1696" i="1"/>
  <c r="AB1101" i="1"/>
  <c r="AC1101" i="1" s="1"/>
  <c r="AB921" i="1"/>
  <c r="AC921" i="1" s="1"/>
  <c r="AB850" i="1"/>
  <c r="AC850" i="1" s="1"/>
  <c r="AB2369" i="1"/>
  <c r="AC2369" i="1" s="1"/>
  <c r="AB210" i="1"/>
  <c r="AC210" i="1" s="1"/>
  <c r="AB724" i="1"/>
  <c r="AC724" i="1" s="1"/>
  <c r="AB1818" i="1"/>
  <c r="AC1818" i="1" s="1"/>
  <c r="AB1963" i="1"/>
  <c r="AC1963" i="1" s="1"/>
  <c r="AB1022" i="1"/>
  <c r="AC1022" i="1" s="1"/>
  <c r="AC875" i="1"/>
  <c r="AB2318" i="1"/>
  <c r="AC2318" i="1" s="1"/>
  <c r="AB1846" i="1"/>
  <c r="AC1846" i="1" s="1"/>
  <c r="AC1339" i="1"/>
  <c r="AB2132" i="1"/>
  <c r="AC2132" i="1" s="1"/>
  <c r="AB2026" i="1"/>
  <c r="AC2026" i="1" s="1"/>
  <c r="AC807" i="1"/>
  <c r="AB1340" i="1"/>
  <c r="AC1340" i="1" s="1"/>
  <c r="AB1729" i="1"/>
  <c r="AC1729" i="1" s="1"/>
  <c r="AC472" i="1"/>
  <c r="AC2013" i="1"/>
  <c r="AB127" i="1"/>
  <c r="AC127" i="1" s="1"/>
  <c r="AB2181" i="1"/>
  <c r="AC2181" i="1" s="1"/>
  <c r="AB1255" i="1"/>
  <c r="AC1255" i="1" s="1"/>
  <c r="AC1421" i="1"/>
  <c r="AB2204" i="1"/>
  <c r="AC2204" i="1" s="1"/>
  <c r="AB2167" i="1"/>
  <c r="AC2167" i="1" s="1"/>
  <c r="AB1541" i="1"/>
  <c r="AC1541" i="1" s="1"/>
  <c r="AB1845" i="1"/>
  <c r="AC1845" i="1" s="1"/>
  <c r="AB1130" i="1"/>
  <c r="AC1130" i="1" s="1"/>
  <c r="AB2081" i="1"/>
  <c r="AC2081" i="1" s="1"/>
  <c r="AB1165" i="1"/>
  <c r="AC1165" i="1" s="1"/>
  <c r="AC1474" i="1"/>
  <c r="AB1747" i="1"/>
  <c r="AC1747" i="1" s="1"/>
  <c r="AC2124" i="1"/>
  <c r="AB2086" i="1"/>
  <c r="AC2086" i="1" s="1"/>
  <c r="AB586" i="1"/>
  <c r="AC586" i="1" s="1"/>
  <c r="AB279" i="1"/>
  <c r="AC279" i="1" s="1"/>
  <c r="AB171" i="1"/>
  <c r="AC171" i="1" s="1"/>
  <c r="AB46" i="1"/>
  <c r="AC46" i="1" s="1"/>
  <c r="AB965" i="1"/>
  <c r="AC965" i="1" s="1"/>
  <c r="AB2310" i="1"/>
  <c r="AC2310" i="1" s="1"/>
  <c r="AB1959" i="1"/>
  <c r="AC1959" i="1" s="1"/>
  <c r="AB972" i="1"/>
  <c r="AC972" i="1" s="1"/>
  <c r="AC297" i="1"/>
  <c r="AB2235" i="1"/>
  <c r="AC2235" i="1" s="1"/>
  <c r="AC1853" i="1"/>
  <c r="AB66" i="1"/>
  <c r="AC66" i="1" s="1"/>
  <c r="AC1365" i="1"/>
  <c r="AC1577" i="1"/>
  <c r="AC1102" i="1"/>
  <c r="AB2398" i="1"/>
  <c r="AC2398" i="1" s="1"/>
  <c r="AB170" i="1"/>
  <c r="AC170" i="1" s="1"/>
  <c r="AB554" i="1"/>
  <c r="AC554" i="1" s="1"/>
  <c r="AC112" i="1"/>
  <c r="AB1244" i="1"/>
  <c r="AC1244" i="1" s="1"/>
  <c r="AB828" i="1"/>
  <c r="AC828" i="1" s="1"/>
  <c r="AB2196" i="1"/>
  <c r="AC2196" i="1" s="1"/>
  <c r="AB1111" i="1"/>
  <c r="AC1111" i="1" s="1"/>
  <c r="AC2085" i="1"/>
  <c r="AB1133" i="1"/>
  <c r="AC1133" i="1" s="1"/>
  <c r="AC867" i="1"/>
  <c r="AC1823" i="1"/>
  <c r="AB1854" i="1"/>
  <c r="AC1854" i="1" s="1"/>
  <c r="AB2057" i="1"/>
  <c r="AC2057" i="1" s="1"/>
  <c r="AB55" i="1"/>
  <c r="AC55" i="1" s="1"/>
  <c r="AC1226" i="1"/>
  <c r="AC368" i="1"/>
  <c r="AB92" i="1"/>
  <c r="AC92" i="1" s="1"/>
  <c r="AB425" i="1"/>
  <c r="AC425" i="1" s="1"/>
  <c r="AC920" i="1"/>
  <c r="AC792" i="1"/>
  <c r="AC2253" i="1"/>
  <c r="AB2466" i="1"/>
  <c r="AC2466" i="1" s="1"/>
  <c r="AC2457" i="1"/>
  <c r="AB294" i="1"/>
  <c r="AC294" i="1" s="1"/>
  <c r="AB23" i="1"/>
  <c r="AC23" i="1" s="1"/>
  <c r="AC1292" i="1"/>
  <c r="AB1607" i="1"/>
  <c r="AC574" i="1"/>
  <c r="AB1313" i="1"/>
  <c r="AC1313" i="1" s="1"/>
  <c r="AB481" i="1"/>
  <c r="AC481" i="1" s="1"/>
  <c r="AC743" i="1"/>
  <c r="AB336" i="1"/>
  <c r="AC336" i="1" s="1"/>
  <c r="AB1287" i="1"/>
  <c r="AC1287" i="1" s="1"/>
  <c r="AB1611" i="1"/>
  <c r="AC1611" i="1" s="1"/>
  <c r="AB863" i="1"/>
  <c r="AC863" i="1" s="1"/>
  <c r="AC1865" i="1"/>
  <c r="AB175" i="1"/>
  <c r="AC175" i="1" s="1"/>
  <c r="AB2021" i="1"/>
  <c r="AC2021" i="1" s="1"/>
  <c r="AB953" i="1"/>
  <c r="AC953" i="1" s="1"/>
  <c r="AC1236" i="1"/>
  <c r="AB804" i="1"/>
  <c r="AC804" i="1" s="1"/>
  <c r="AB716" i="1"/>
  <c r="AC716" i="1" s="1"/>
  <c r="AB565" i="1"/>
  <c r="AC565" i="1" s="1"/>
  <c r="AC2254" i="1"/>
  <c r="AB540" i="1"/>
  <c r="AC540" i="1" s="1"/>
  <c r="AC1047" i="1"/>
  <c r="AC2187" i="1"/>
  <c r="AC1195" i="1"/>
  <c r="AC739" i="1"/>
  <c r="AC1632" i="1"/>
  <c r="AC2242" i="1"/>
  <c r="AB1261" i="1"/>
  <c r="AC1261" i="1" s="1"/>
  <c r="AB1300" i="1"/>
  <c r="AC1300" i="1" s="1"/>
  <c r="AB1514" i="1"/>
  <c r="AC1514" i="1" s="1"/>
  <c r="AB973" i="1"/>
  <c r="AC973" i="1" s="1"/>
  <c r="AC1756" i="1"/>
  <c r="AB1612" i="1"/>
  <c r="AC1612" i="1" s="1"/>
  <c r="AC1991" i="1"/>
  <c r="AB2433" i="1"/>
  <c r="AC2433" i="1" s="1"/>
  <c r="AC766" i="1"/>
  <c r="AC1143" i="1"/>
  <c r="AB1328" i="1"/>
  <c r="AC1328" i="1" s="1"/>
  <c r="AB2396" i="1"/>
  <c r="AC2396" i="1" s="1"/>
  <c r="AC553" i="1"/>
  <c r="AB1711" i="1"/>
  <c r="AC1711" i="1" s="1"/>
  <c r="AC2266" i="1"/>
  <c r="AC1379" i="1"/>
  <c r="AC1277" i="1"/>
  <c r="AC375" i="1"/>
  <c r="AB1526" i="1"/>
  <c r="AC1526" i="1" s="1"/>
  <c r="AC53" i="1"/>
  <c r="AB164" i="1"/>
  <c r="AC164" i="1" s="1"/>
  <c r="AB31" i="1"/>
  <c r="AC31" i="1" s="1"/>
  <c r="AC503" i="1"/>
  <c r="AB1267" i="1"/>
  <c r="AC1267" i="1" s="1"/>
  <c r="AB1404" i="1"/>
  <c r="AC1404" i="1" s="1"/>
  <c r="AC318" i="1"/>
  <c r="AB1937" i="1"/>
  <c r="AC1937" i="1" s="1"/>
  <c r="AB1492" i="1"/>
  <c r="AC1492" i="1" s="1"/>
  <c r="AB552" i="1"/>
  <c r="AC552" i="1" s="1"/>
  <c r="AB1237" i="1"/>
  <c r="AC1237" i="1" s="1"/>
  <c r="AC772" i="1"/>
  <c r="AC904" i="1"/>
  <c r="AC1106" i="1"/>
  <c r="AB274" i="1"/>
  <c r="AC274" i="1" s="1"/>
  <c r="AB1870" i="1"/>
  <c r="AC1870" i="1" s="1"/>
  <c r="AB2214" i="1"/>
  <c r="AC2214" i="1" s="1"/>
  <c r="AC2160" i="1"/>
  <c r="AB1735" i="1"/>
  <c r="AC1735" i="1" s="1"/>
  <c r="AB1205" i="1"/>
  <c r="AC1205" i="1" s="1"/>
  <c r="AB1956" i="1"/>
  <c r="AC1956" i="1" s="1"/>
  <c r="AB1545" i="1"/>
  <c r="AC1545" i="1" s="1"/>
  <c r="AB1643" i="1"/>
  <c r="AC1643" i="1" s="1"/>
  <c r="AC1707" i="1"/>
  <c r="AB458" i="1"/>
  <c r="AC458" i="1" s="1"/>
  <c r="AB1876" i="1"/>
  <c r="AC1876" i="1" s="1"/>
  <c r="AC2270" i="1"/>
  <c r="AB1789" i="1"/>
  <c r="AC1789" i="1" s="1"/>
  <c r="AB817" i="1"/>
  <c r="AC817" i="1" s="1"/>
  <c r="AB1040" i="1"/>
  <c r="AC1040" i="1" s="1"/>
  <c r="AB2257" i="1"/>
  <c r="AC2257" i="1" s="1"/>
  <c r="AB1490" i="1"/>
  <c r="AC1490" i="1" s="1"/>
  <c r="AB1881" i="1"/>
  <c r="AC1881" i="1" s="1"/>
  <c r="AB342" i="1"/>
  <c r="AC342" i="1" s="1"/>
  <c r="AB1098" i="1"/>
  <c r="AC1098" i="1" s="1"/>
  <c r="AB977" i="1"/>
  <c r="AC977" i="1" s="1"/>
  <c r="AB667" i="1"/>
  <c r="AC667" i="1" s="1"/>
  <c r="AB2040" i="1"/>
  <c r="AC2040" i="1" s="1"/>
  <c r="AC246" i="1"/>
  <c r="AB1331" i="1"/>
  <c r="AC1331" i="1" s="1"/>
  <c r="AB1834" i="1"/>
  <c r="AC1834" i="1" s="1"/>
  <c r="AC524" i="1"/>
  <c r="AB1169" i="1"/>
  <c r="AC1169" i="1" s="1"/>
  <c r="AC1938" i="1"/>
  <c r="AC1280" i="1"/>
  <c r="AB208" i="1"/>
  <c r="AC208" i="1" s="1"/>
  <c r="AC2141" i="1"/>
  <c r="AB769" i="1"/>
  <c r="AC769" i="1" s="1"/>
  <c r="AC1170" i="1"/>
  <c r="AB1033" i="1"/>
  <c r="AC1033" i="1" s="1"/>
  <c r="AB1741" i="1"/>
  <c r="AC1741" i="1" s="1"/>
  <c r="AC1633" i="1"/>
  <c r="AB2371" i="1"/>
  <c r="AC2371" i="1" s="1"/>
  <c r="AB721" i="1"/>
  <c r="AC721" i="1" s="1"/>
  <c r="AB1835" i="1"/>
  <c r="AC1835" i="1" s="1"/>
  <c r="AB1924" i="1"/>
  <c r="AC1924" i="1" s="1"/>
  <c r="AB825" i="1"/>
  <c r="AC825" i="1" s="1"/>
  <c r="AB329" i="1"/>
  <c r="AC329" i="1" s="1"/>
  <c r="AB582" i="1"/>
  <c r="AC582" i="1" s="1"/>
  <c r="AC2419" i="1"/>
  <c r="AB1679" i="1"/>
  <c r="AC1679" i="1" s="1"/>
  <c r="AC1065" i="1"/>
  <c r="AC1149" i="1"/>
  <c r="AB1408" i="1"/>
  <c r="AC1408" i="1" s="1"/>
  <c r="AB1667" i="1"/>
  <c r="AC1667" i="1" s="1"/>
  <c r="AB1844" i="1"/>
  <c r="AC1844" i="1" s="1"/>
  <c r="AB1569" i="1"/>
  <c r="AC1569" i="1" s="1"/>
  <c r="AB1007" i="1"/>
  <c r="AC1007" i="1" s="1"/>
  <c r="AC610" i="1"/>
  <c r="AB979" i="1"/>
  <c r="AC979" i="1" s="1"/>
  <c r="AB870" i="1"/>
  <c r="AC870" i="1" s="1"/>
  <c r="AC1746" i="1"/>
  <c r="AB2059" i="1"/>
  <c r="AC2059" i="1" s="1"/>
  <c r="AB2006" i="1"/>
  <c r="AC2006" i="1" s="1"/>
  <c r="AB728" i="1"/>
  <c r="AC728" i="1" s="1"/>
  <c r="AB409" i="1"/>
  <c r="AC409" i="1" s="1"/>
  <c r="AB1055" i="1"/>
  <c r="AC1055" i="1" s="1"/>
  <c r="AB125" i="1"/>
  <c r="AC125" i="1" s="1"/>
  <c r="AB984" i="1"/>
  <c r="AC984" i="1" s="1"/>
  <c r="AB2247" i="1"/>
  <c r="AC2247" i="1" s="1"/>
  <c r="AB1862" i="1"/>
  <c r="AC1862" i="1" s="1"/>
  <c r="AB639" i="1"/>
  <c r="AC639" i="1" s="1"/>
  <c r="AB1867" i="1"/>
  <c r="AC1867" i="1" s="1"/>
  <c r="AB1748" i="1"/>
  <c r="AC1748" i="1" s="1"/>
  <c r="AB2213" i="1"/>
  <c r="AC2213" i="1" s="1"/>
  <c r="AC1808" i="1"/>
  <c r="AB2116" i="1"/>
  <c r="AC2116" i="1" s="1"/>
  <c r="AB1774" i="1"/>
  <c r="AC1774" i="1" s="1"/>
  <c r="AB643" i="1"/>
  <c r="AC643" i="1" s="1"/>
  <c r="AC1072" i="1"/>
  <c r="AC2495" i="1"/>
  <c r="AB1606" i="1"/>
  <c r="AC1606" i="1" s="1"/>
  <c r="AB1036" i="1"/>
  <c r="AC1036" i="1" s="1"/>
  <c r="AB757" i="1"/>
  <c r="AC757" i="1" s="1"/>
  <c r="AB1785" i="1"/>
  <c r="AC1785" i="1" s="1"/>
  <c r="AC1697" i="1"/>
  <c r="AC2392" i="1"/>
  <c r="AB846" i="1"/>
  <c r="AC846" i="1" s="1"/>
  <c r="AB573" i="1"/>
  <c r="AC573" i="1" s="1"/>
  <c r="AB738" i="1"/>
  <c r="AC738" i="1" s="1"/>
  <c r="AC2387" i="1"/>
  <c r="AB1966" i="1"/>
  <c r="AC1966" i="1" s="1"/>
  <c r="AB1299" i="1"/>
  <c r="AC1299" i="1" s="1"/>
  <c r="AB1475" i="1"/>
  <c r="AC1475" i="1" s="1"/>
  <c r="AB1513" i="1"/>
  <c r="AC1513" i="1" s="1"/>
  <c r="AC1152" i="1"/>
  <c r="AB492" i="1"/>
  <c r="AC492" i="1" s="1"/>
  <c r="AB1860" i="1"/>
  <c r="AC1860" i="1" s="1"/>
  <c r="AC856" i="1"/>
  <c r="AC1276" i="1"/>
  <c r="AB1736" i="1"/>
  <c r="AC1736" i="1" s="1"/>
  <c r="AB2225" i="1"/>
  <c r="AC2225" i="1" s="1"/>
  <c r="AB1690" i="1"/>
  <c r="AC1690" i="1" s="1"/>
  <c r="AC1596" i="1"/>
  <c r="AC2391" i="1"/>
  <c r="AB303" i="1"/>
  <c r="AC303" i="1" s="1"/>
  <c r="AB1843" i="1"/>
  <c r="AC1843" i="1" s="1"/>
  <c r="AC2073" i="1"/>
  <c r="AC90" i="1"/>
  <c r="AB427" i="1"/>
  <c r="AC427" i="1" s="1"/>
  <c r="AC1398" i="1"/>
  <c r="AC1100" i="1"/>
  <c r="AB876" i="1"/>
  <c r="AC876" i="1" s="1"/>
  <c r="AC383" i="1"/>
  <c r="AC588" i="1"/>
  <c r="AB380" i="1"/>
  <c r="AC380" i="1" s="1"/>
  <c r="AB1021" i="1"/>
  <c r="AC1021" i="1" s="1"/>
  <c r="AB685" i="1"/>
  <c r="AC685" i="1" s="1"/>
  <c r="AC975" i="1"/>
  <c r="AB2424" i="1"/>
  <c r="AC2424" i="1" s="1"/>
  <c r="AC2077" i="1"/>
  <c r="AC139" i="1"/>
  <c r="AB831" i="1"/>
  <c r="AC831" i="1" s="1"/>
  <c r="AC1414" i="1"/>
  <c r="AC2134" i="1"/>
  <c r="AC2135" i="1"/>
  <c r="AB2388" i="1"/>
  <c r="AC2388" i="1" s="1"/>
  <c r="AB188" i="1"/>
  <c r="AC188" i="1" s="1"/>
  <c r="AC1419" i="1"/>
  <c r="AB2404" i="1"/>
  <c r="AC2404" i="1" s="1"/>
  <c r="AB1068" i="1"/>
  <c r="AC1068" i="1" s="1"/>
  <c r="AB2303" i="1"/>
  <c r="AC2303" i="1" s="1"/>
  <c r="AB1601" i="1"/>
  <c r="AC1601" i="1" s="1"/>
  <c r="AB838" i="1"/>
  <c r="AC838" i="1" s="1"/>
  <c r="AB1397" i="1"/>
  <c r="AC1397" i="1" s="1"/>
  <c r="AB99" i="1"/>
  <c r="AC99" i="1" s="1"/>
  <c r="AC2300" i="1"/>
  <c r="AB498" i="1"/>
  <c r="AC498" i="1" s="1"/>
  <c r="AB1955" i="1"/>
  <c r="AC1955" i="1" s="1"/>
  <c r="AB2111" i="1"/>
  <c r="AC2111" i="1" s="1"/>
  <c r="AB478" i="1"/>
  <c r="AC478" i="1" s="1"/>
  <c r="AB779" i="1"/>
  <c r="AC779" i="1" s="1"/>
  <c r="AB351" i="1"/>
  <c r="AC351" i="1" s="1"/>
  <c r="AB144" i="1"/>
  <c r="AC144" i="1" s="1"/>
  <c r="AB2414" i="1"/>
  <c r="AC2414" i="1" s="1"/>
  <c r="AB1321" i="1"/>
  <c r="AC1321" i="1" s="1"/>
  <c r="AB2138" i="1"/>
  <c r="AC2138" i="1" s="1"/>
  <c r="AB868" i="1"/>
  <c r="AC868" i="1" s="1"/>
  <c r="AB823" i="1"/>
  <c r="AC823" i="1" s="1"/>
  <c r="AB2070" i="1"/>
  <c r="AC2070" i="1" s="1"/>
  <c r="AB1193" i="1"/>
  <c r="AC1193" i="1" s="1"/>
  <c r="AB267" i="1"/>
  <c r="AC267" i="1" s="1"/>
  <c r="AB754" i="1"/>
  <c r="AC754" i="1" s="1"/>
  <c r="AB1794" i="1"/>
  <c r="AC1794" i="1" s="1"/>
  <c r="AB518" i="1"/>
  <c r="AC518" i="1" s="1"/>
  <c r="AB1123" i="1"/>
  <c r="AC1123" i="1" s="1"/>
  <c r="AB2345" i="1"/>
  <c r="AC2345" i="1" s="1"/>
  <c r="AB1511" i="1"/>
  <c r="AC1511" i="1" s="1"/>
  <c r="AC1393" i="1"/>
  <c r="AC317" i="1"/>
  <c r="AB2467" i="1"/>
  <c r="AC2467" i="1" s="1"/>
  <c r="AC2224" i="1"/>
  <c r="AC900" i="1"/>
  <c r="AB7" i="1"/>
  <c r="AC7" i="1" s="1"/>
  <c r="AB1831" i="1"/>
  <c r="AC1831" i="1" s="1"/>
  <c r="AB1630" i="1"/>
  <c r="AC1630" i="1" s="1"/>
  <c r="AB339" i="1"/>
  <c r="AC339" i="1" s="1"/>
  <c r="AB1805" i="1"/>
  <c r="AC1805" i="1" s="1"/>
  <c r="AB1168" i="1"/>
  <c r="AC1168" i="1" s="1"/>
  <c r="AB2401" i="1"/>
  <c r="AC2401" i="1" s="1"/>
  <c r="AB2020" i="1"/>
  <c r="AC2020" i="1" s="1"/>
  <c r="AB2114" i="1"/>
  <c r="AC2114" i="1" s="1"/>
  <c r="AC452" i="1"/>
  <c r="AC525" i="1"/>
  <c r="AB2118" i="1"/>
  <c r="AC2118" i="1" s="1"/>
  <c r="AC2408" i="1"/>
  <c r="AC2334" i="1"/>
  <c r="AB829" i="1"/>
  <c r="AC829" i="1" s="1"/>
  <c r="AB567" i="1"/>
  <c r="AC567" i="1" s="1"/>
  <c r="AB2106" i="1"/>
  <c r="AC2106" i="1" s="1"/>
  <c r="AC273" i="1"/>
  <c r="AB691" i="1"/>
  <c r="AC691" i="1" s="1"/>
  <c r="AC1684" i="1"/>
  <c r="AB443" i="1"/>
  <c r="AC443" i="1" s="1"/>
  <c r="AB2080" i="1"/>
  <c r="AC2080" i="1" s="1"/>
  <c r="AB1993" i="1"/>
  <c r="AC1993" i="1" s="1"/>
  <c r="AB1346" i="1"/>
  <c r="AC1346" i="1" s="1"/>
  <c r="AB369" i="1"/>
  <c r="AC369" i="1" s="1"/>
  <c r="AB547" i="1"/>
  <c r="AC547" i="1" s="1"/>
  <c r="AB1842" i="1"/>
  <c r="AC1842" i="1" s="1"/>
  <c r="AB1723" i="1"/>
  <c r="AC1723" i="1" s="1"/>
  <c r="AB1350" i="1"/>
  <c r="AC1350" i="1" s="1"/>
  <c r="AB438" i="1"/>
  <c r="AC438" i="1" s="1"/>
  <c r="AB2493" i="1"/>
  <c r="AC2493" i="1" s="1"/>
  <c r="AB1429" i="1"/>
  <c r="AC1429" i="1" s="1"/>
  <c r="AB1824" i="1"/>
  <c r="AC1824" i="1" s="1"/>
  <c r="AC1361" i="1"/>
  <c r="AB688" i="1"/>
  <c r="AC688" i="1" s="1"/>
  <c r="AC2067" i="1"/>
  <c r="AC196" i="1"/>
  <c r="AB1738" i="1"/>
  <c r="AC1738" i="1" s="1"/>
  <c r="AB1906" i="1"/>
  <c r="AC1906" i="1" s="1"/>
  <c r="AC1908" i="1"/>
  <c r="AB1384" i="1"/>
  <c r="AC1384" i="1" s="1"/>
  <c r="AB413" i="1"/>
  <c r="AC413" i="1" s="1"/>
  <c r="AC1793" i="1"/>
  <c r="AC306" i="1"/>
  <c r="AB1739" i="1"/>
  <c r="AC1739" i="1" s="1"/>
  <c r="AC2434" i="1"/>
  <c r="AC1817" i="1"/>
  <c r="AC1214" i="1"/>
  <c r="AB2285" i="1"/>
  <c r="AC2285" i="1" s="1"/>
  <c r="AC2089" i="1"/>
  <c r="AC1892" i="1"/>
  <c r="AC938" i="1"/>
  <c r="AB77" i="1"/>
  <c r="AC77" i="1" s="1"/>
  <c r="AB668" i="1"/>
  <c r="AC668" i="1" s="1"/>
  <c r="AB456" i="1"/>
  <c r="AC456" i="1" s="1"/>
  <c r="AC661" i="1"/>
  <c r="AC64" i="1"/>
  <c r="AB737" i="1"/>
  <c r="AC737" i="1" s="1"/>
  <c r="AB2233" i="1"/>
  <c r="AC2233" i="1" s="1"/>
  <c r="AB1828" i="1"/>
  <c r="AC1828" i="1" s="1"/>
  <c r="AB677" i="1"/>
  <c r="AC677" i="1" s="1"/>
  <c r="AB821" i="1"/>
  <c r="AC821" i="1" s="1"/>
  <c r="AC1062" i="1"/>
  <c r="AB1116" i="1"/>
  <c r="AC1116" i="1" s="1"/>
  <c r="AB254" i="1"/>
  <c r="AC254" i="1" s="1"/>
  <c r="AB1636" i="1"/>
  <c r="AC1636" i="1" s="1"/>
  <c r="AC2064" i="1"/>
  <c r="AB2327" i="1"/>
  <c r="AC2327" i="1" s="1"/>
  <c r="AB140" i="1"/>
  <c r="AC140" i="1" s="1"/>
  <c r="AB2031" i="1"/>
  <c r="AC2031" i="1" s="1"/>
  <c r="AB432" i="1"/>
  <c r="AC432" i="1" s="1"/>
  <c r="AC1018" i="1"/>
  <c r="AB218" i="1"/>
  <c r="AC218" i="1" s="1"/>
  <c r="AB1897" i="1"/>
  <c r="AC1897" i="1" s="1"/>
  <c r="AC2305" i="1"/>
  <c r="AC976" i="1"/>
  <c r="AB1352" i="1"/>
  <c r="AC1352" i="1" s="1"/>
  <c r="AB1516" i="1"/>
  <c r="AC1516" i="1" s="1"/>
  <c r="AB790" i="1"/>
  <c r="AC790" i="1" s="1"/>
  <c r="AB898" i="1"/>
  <c r="AC898" i="1" s="1"/>
  <c r="AB2222" i="1"/>
  <c r="AC2222" i="1" s="1"/>
  <c r="AB542" i="1"/>
  <c r="AC542" i="1" s="1"/>
  <c r="AB1137" i="1"/>
  <c r="AC1137" i="1" s="1"/>
  <c r="AB1840" i="1"/>
  <c r="AC1840" i="1" s="1"/>
  <c r="AB911" i="1"/>
  <c r="AC911" i="1" s="1"/>
  <c r="AB1689" i="1"/>
  <c r="AC1689" i="1" s="1"/>
  <c r="AB954" i="1"/>
  <c r="AC954" i="1" s="1"/>
  <c r="AB2202" i="1"/>
  <c r="AC2202" i="1" s="1"/>
  <c r="AB138" i="1"/>
  <c r="AC138" i="1" s="1"/>
  <c r="AC901" i="1"/>
  <c r="AB2028" i="1"/>
  <c r="AC2028" i="1" s="1"/>
  <c r="AB126" i="1"/>
  <c r="AC126" i="1" s="1"/>
  <c r="AB638" i="1"/>
  <c r="AC638" i="1" s="1"/>
  <c r="AB2316" i="1"/>
  <c r="AC2316" i="1" s="1"/>
  <c r="AB1210" i="1"/>
  <c r="AC1210" i="1" s="1"/>
  <c r="AB2136" i="1"/>
  <c r="AC2136" i="1" s="1"/>
  <c r="AC1259" i="1"/>
  <c r="AB1507" i="1"/>
  <c r="AC1507" i="1" s="1"/>
  <c r="AB2452" i="1"/>
  <c r="AC2452" i="1" s="1"/>
  <c r="AB1132" i="1"/>
  <c r="AC1132" i="1" s="1"/>
  <c r="AB1246" i="1"/>
  <c r="AC1246" i="1" s="1"/>
  <c r="AC550" i="1"/>
  <c r="AB258" i="1"/>
  <c r="AC258" i="1" s="1"/>
  <c r="AC475" i="1"/>
  <c r="AC646" i="1"/>
  <c r="AB2009" i="1"/>
  <c r="AC2009" i="1" s="1"/>
  <c r="AB2505" i="1"/>
  <c r="AC2505" i="1" s="1"/>
  <c r="AC1451" i="1"/>
  <c r="AB2101" i="1"/>
  <c r="AC2101" i="1" s="1"/>
  <c r="AC107" i="1"/>
  <c r="AC1308" i="1"/>
  <c r="AB327" i="1"/>
  <c r="AC327" i="1" s="1"/>
  <c r="AB2273" i="1"/>
  <c r="AC2273" i="1" s="1"/>
  <c r="AC2170" i="1"/>
  <c r="AC910" i="1"/>
  <c r="AB1851" i="1"/>
  <c r="AC1851" i="1" s="1"/>
  <c r="AB2263" i="1"/>
  <c r="AC2263" i="1" s="1"/>
  <c r="AB27" i="1"/>
  <c r="AC27" i="1" s="1"/>
  <c r="AB1588" i="1"/>
  <c r="AC1588" i="1" s="1"/>
  <c r="AB386" i="1"/>
  <c r="AC386" i="1" s="1"/>
  <c r="AB805" i="1"/>
  <c r="AC805" i="1" s="1"/>
  <c r="AB2093" i="1"/>
  <c r="AC2093" i="1" s="1"/>
  <c r="AB2490" i="1"/>
  <c r="AC2490" i="1" s="1"/>
  <c r="AB919" i="1"/>
  <c r="AC919" i="1" s="1"/>
  <c r="AB1900" i="1"/>
  <c r="AC1900" i="1" s="1"/>
  <c r="AB1483" i="1"/>
  <c r="AC1483" i="1" s="1"/>
  <c r="AB1392" i="1"/>
  <c r="AC1392" i="1" s="1"/>
  <c r="AC674" i="1"/>
  <c r="AB2025" i="1"/>
  <c r="AC2025" i="1" s="1"/>
  <c r="AB1869" i="1"/>
  <c r="AC1869" i="1" s="1"/>
  <c r="AB216" i="1"/>
  <c r="AC216" i="1" s="1"/>
  <c r="AC1952" i="1"/>
  <c r="AB437" i="1"/>
  <c r="AC437" i="1" s="1"/>
  <c r="AC2393" i="1"/>
  <c r="AC1420" i="1"/>
  <c r="AB1658" i="1"/>
  <c r="AC1658" i="1" s="1"/>
  <c r="AB2148" i="1"/>
  <c r="AC2148" i="1" s="1"/>
  <c r="AB2432" i="1"/>
  <c r="AC2432" i="1" s="1"/>
  <c r="AB39" i="1"/>
  <c r="AC39" i="1" s="1"/>
  <c r="AB2307" i="1"/>
  <c r="AC2307" i="1" s="1"/>
  <c r="AB2234" i="1"/>
  <c r="AC2234" i="1" s="1"/>
  <c r="AB2503" i="1"/>
  <c r="AC2503" i="1" s="1"/>
  <c r="AB1472" i="1"/>
  <c r="AC1472" i="1" s="1"/>
  <c r="AB1841" i="1"/>
  <c r="AC1841" i="1" s="1"/>
  <c r="AB2133" i="1"/>
  <c r="AC2133" i="1" s="1"/>
  <c r="AB1188" i="1"/>
  <c r="AC1188" i="1" s="1"/>
  <c r="AB571" i="1"/>
  <c r="AC571" i="1" s="1"/>
  <c r="AB2344" i="1"/>
  <c r="AC2344" i="1" s="1"/>
  <c r="AB636" i="1"/>
  <c r="AC636" i="1" s="1"/>
  <c r="AB154" i="1"/>
  <c r="AC154" i="1" s="1"/>
  <c r="AC974" i="1"/>
  <c r="AB2055" i="1"/>
  <c r="AC2055" i="1" s="1"/>
  <c r="AB655" i="1"/>
  <c r="AC655" i="1" s="1"/>
  <c r="AB2209" i="1"/>
  <c r="AC2209" i="1" s="1"/>
  <c r="AB2105" i="1"/>
  <c r="AC2105" i="1" s="1"/>
  <c r="AB1024" i="1"/>
  <c r="AC1024" i="1" s="1"/>
  <c r="AB1069" i="1"/>
  <c r="AC1069" i="1" s="1"/>
  <c r="AB2438" i="1"/>
  <c r="AC2438" i="1" s="1"/>
  <c r="AB2346" i="1"/>
  <c r="AC2346" i="1" s="1"/>
  <c r="AC308" i="1"/>
  <c r="AB1688" i="1"/>
  <c r="AC1688" i="1" s="1"/>
  <c r="AC1593" i="1"/>
  <c r="AB1578" i="1"/>
  <c r="AC1578" i="1" s="1"/>
  <c r="AC675" i="1"/>
  <c r="AC1940" i="1"/>
  <c r="AB1932" i="1"/>
  <c r="AC1932" i="1" s="1"/>
  <c r="AB2280" i="1"/>
  <c r="AC2280" i="1" s="1"/>
  <c r="AB969" i="1"/>
  <c r="AC969" i="1" s="1"/>
  <c r="AB649" i="1"/>
  <c r="AC649" i="1" s="1"/>
  <c r="AB2385" i="1"/>
  <c r="AC2385" i="1" s="1"/>
  <c r="AB1362" i="1"/>
  <c r="AC1362" i="1" s="1"/>
  <c r="AB641" i="1"/>
  <c r="AC641" i="1" s="1"/>
  <c r="AB1465" i="1"/>
  <c r="AC1465" i="1" s="1"/>
  <c r="AC2395" i="1"/>
  <c r="AB1238" i="1"/>
  <c r="AC1238" i="1" s="1"/>
  <c r="AB1058" i="1"/>
  <c r="AC1058" i="1" s="1"/>
  <c r="AB1240" i="1"/>
  <c r="AC1240" i="1" s="1"/>
  <c r="AB1695" i="1"/>
  <c r="AC1695" i="1" s="1"/>
  <c r="AB1734" i="1"/>
  <c r="AC1734" i="1" s="1"/>
  <c r="AB1489" i="1"/>
  <c r="AC1489" i="1" s="1"/>
  <c r="AB1061" i="1"/>
  <c r="AC1061" i="1" s="1"/>
  <c r="AB676" i="1"/>
  <c r="AC676" i="1" s="1"/>
  <c r="AB912" i="1"/>
  <c r="AC912" i="1" s="1"/>
  <c r="AB1616" i="1"/>
  <c r="AC1616" i="1" s="1"/>
  <c r="AB569" i="1"/>
  <c r="AC569" i="1" s="1"/>
  <c r="AB833" i="1"/>
  <c r="AC833" i="1" s="1"/>
  <c r="AB2355" i="1"/>
  <c r="AC2355" i="1" s="1"/>
  <c r="AB1434" i="1"/>
  <c r="AC1434" i="1" s="1"/>
  <c r="AB1927" i="1"/>
  <c r="AC1927" i="1" s="1"/>
  <c r="AB710" i="1"/>
  <c r="AC710" i="1" s="1"/>
  <c r="AB963" i="1"/>
  <c r="AC963" i="1" s="1"/>
  <c r="AB1510" i="1"/>
  <c r="AC1510" i="1" s="1"/>
  <c r="AC929" i="1"/>
  <c r="AB1665" i="1"/>
  <c r="AC1665" i="1" s="1"/>
  <c r="AB693" i="1"/>
  <c r="AC693" i="1" s="1"/>
  <c r="AC1571" i="1"/>
  <c r="AC536" i="1"/>
  <c r="AB575" i="1"/>
  <c r="AC575" i="1" s="1"/>
  <c r="AB2139" i="1"/>
  <c r="AC2139" i="1" s="1"/>
  <c r="AC615" i="1"/>
  <c r="AB2340" i="1"/>
  <c r="AC2340" i="1" s="1"/>
  <c r="AB106" i="1"/>
  <c r="AC106" i="1" s="1"/>
  <c r="AC640" i="1"/>
  <c r="AB1406" i="1"/>
  <c r="AC1406" i="1" s="1"/>
  <c r="AC1847" i="1"/>
  <c r="AC1428" i="1"/>
  <c r="AC1607" i="1"/>
  <c r="AC2471" i="1"/>
  <c r="AB718" i="1"/>
  <c r="AC718" i="1" s="1"/>
  <c r="AB1583" i="1"/>
  <c r="AC1583" i="1" s="1"/>
  <c r="AB1191" i="1"/>
  <c r="AC1191" i="1" s="1"/>
  <c r="AB2291" i="1"/>
  <c r="AC2291" i="1" s="1"/>
  <c r="AC2386" i="1"/>
  <c r="AB1913" i="1"/>
  <c r="AC1913" i="1" s="1"/>
  <c r="AC1013" i="1"/>
  <c r="AB1522" i="1"/>
  <c r="AC1522" i="1" s="1"/>
  <c r="AB906" i="1"/>
  <c r="AC906" i="1" s="1"/>
  <c r="AC1903" i="1"/>
  <c r="AC2295" i="1"/>
  <c r="AC390" i="1"/>
  <c r="AB1082" i="1"/>
  <c r="AC1082" i="1" s="1"/>
  <c r="AB1333" i="1"/>
  <c r="AC1333" i="1" s="1"/>
  <c r="AB202" i="1"/>
  <c r="AC202" i="1" s="1"/>
  <c r="AB2075" i="1"/>
  <c r="AC2075" i="1" s="1"/>
  <c r="AC38" i="1"/>
  <c r="AC2250" i="1"/>
  <c r="AB28" i="1"/>
  <c r="AC28" i="1" s="1"/>
  <c r="AB239" i="1"/>
  <c r="AC239" i="1" s="1"/>
  <c r="AC292" i="1"/>
  <c r="AC1071" i="1"/>
  <c r="AC1531" i="1"/>
  <c r="AB487" i="1"/>
  <c r="AC487" i="1" s="1"/>
  <c r="AB1351" i="1"/>
  <c r="AC1351" i="1" s="1"/>
  <c r="AB603" i="1"/>
  <c r="AC603" i="1" s="1"/>
  <c r="AB1239" i="1"/>
  <c r="AC1239" i="1" s="1"/>
  <c r="AB2088" i="1"/>
  <c r="AC2088" i="1" s="1"/>
  <c r="AB1109" i="1"/>
  <c r="AC1109" i="1" s="1"/>
  <c r="AB1592" i="1"/>
  <c r="AC1592" i="1" s="1"/>
  <c r="AB157" i="1"/>
  <c r="AC157" i="1" s="1"/>
  <c r="AB2357" i="1"/>
  <c r="AC2357" i="1" s="1"/>
  <c r="AC1461" i="1"/>
  <c r="AB1273" i="1"/>
  <c r="AC1273" i="1" s="1"/>
  <c r="AB839" i="1"/>
  <c r="AC839" i="1" s="1"/>
  <c r="AB1375" i="1"/>
  <c r="AC1375" i="1" s="1"/>
  <c r="AB1806" i="1"/>
  <c r="AC1806" i="1" s="1"/>
  <c r="AB1211" i="1"/>
  <c r="AC1211" i="1" s="1"/>
  <c r="AC611" i="1"/>
  <c r="AB1090" i="1"/>
  <c r="AC1090" i="1" s="1"/>
  <c r="AB1581" i="1"/>
  <c r="AC1581" i="1" s="1"/>
  <c r="AC916" i="1"/>
  <c r="AC419" i="1"/>
  <c r="AB376" i="1"/>
  <c r="AC376" i="1" s="1"/>
  <c r="AB1493" i="1"/>
  <c r="AC1493" i="1" s="1"/>
  <c r="AB1043" i="1"/>
  <c r="AC1043" i="1" s="1"/>
  <c r="AC162" i="1"/>
  <c r="AB1087" i="1"/>
  <c r="AC1087" i="1" s="1"/>
  <c r="AC1358" i="1"/>
  <c r="AB2223" i="1"/>
  <c r="AC2223" i="1" s="1"/>
  <c r="AB563" i="1"/>
  <c r="AC563" i="1" s="1"/>
  <c r="AB2096" i="1"/>
  <c r="AC2096" i="1" s="1"/>
  <c r="AC1368" i="1"/>
  <c r="AB1155" i="1"/>
  <c r="AC1155" i="1" s="1"/>
  <c r="AB844" i="1"/>
  <c r="AC844" i="1" s="1"/>
  <c r="AC1426" i="1"/>
  <c r="AB933" i="1"/>
  <c r="AC933" i="1" s="1"/>
  <c r="AB1598" i="1"/>
  <c r="AC1598" i="1" s="1"/>
  <c r="AB1232" i="1"/>
  <c r="AC1232" i="1" s="1"/>
  <c r="AB1344" i="1"/>
  <c r="AC1344" i="1" s="1"/>
  <c r="AB2437" i="1"/>
  <c r="AC2437" i="1" s="1"/>
  <c r="AB1325" i="1"/>
  <c r="AC1325" i="1" s="1"/>
  <c r="AB1543" i="1"/>
  <c r="AC1543" i="1" s="1"/>
  <c r="AB30" i="1"/>
  <c r="AC30" i="1" s="1"/>
  <c r="AC1312" i="1"/>
  <c r="AC2162" i="1"/>
  <c r="AB998" i="1"/>
  <c r="AC998" i="1" s="1"/>
  <c r="AB2476" i="1"/>
  <c r="AC2476" i="1" s="1"/>
  <c r="AC1023" i="1"/>
  <c r="AB559" i="1"/>
  <c r="AC559" i="1" s="1"/>
  <c r="AB1954" i="1"/>
  <c r="AC1954" i="1" s="1"/>
  <c r="AB1786" i="1"/>
  <c r="AC1786" i="1" s="1"/>
  <c r="AB34" i="1"/>
  <c r="AC34" i="1" s="1"/>
  <c r="AB283" i="1"/>
  <c r="AC283" i="1" s="1"/>
  <c r="AC223" i="1"/>
  <c r="AB1651" i="1"/>
  <c r="AC1651" i="1" s="1"/>
  <c r="AB119" i="1"/>
  <c r="AC119" i="1" s="1"/>
  <c r="AC1678" i="1"/>
  <c r="AB905" i="1"/>
  <c r="AC905" i="1" s="1"/>
  <c r="AB217" i="1"/>
  <c r="AC217" i="1" s="1"/>
  <c r="AB1275" i="1"/>
  <c r="AC1275" i="1" s="1"/>
  <c r="AB2060" i="1"/>
  <c r="AC2060" i="1" s="1"/>
  <c r="AB803" i="1"/>
  <c r="AC803" i="1" s="1"/>
  <c r="AB14" i="1"/>
  <c r="AC14" i="1" s="1"/>
  <c r="AB2485" i="1"/>
  <c r="AC2485" i="1" s="1"/>
  <c r="AB2203" i="1"/>
  <c r="AC2203" i="1" s="1"/>
  <c r="AB1054" i="1"/>
  <c r="AC1054" i="1" s="1"/>
  <c r="AB2206" i="1"/>
  <c r="AC2206" i="1" s="1"/>
  <c r="AB633" i="1"/>
  <c r="AC633" i="1" s="1"/>
  <c r="AB887" i="1"/>
  <c r="AC887" i="1" s="1"/>
  <c r="AB2239" i="1"/>
  <c r="AC2239" i="1" s="1"/>
  <c r="AB129" i="1"/>
  <c r="AC129" i="1" s="1"/>
  <c r="AB1944" i="1"/>
  <c r="AC1944" i="1" s="1"/>
  <c r="AB576" i="1"/>
  <c r="AC576" i="1" s="1"/>
  <c r="AB312" i="1"/>
  <c r="AC312" i="1" s="1"/>
  <c r="AB635" i="1"/>
  <c r="AC635" i="1" s="1"/>
  <c r="AB832" i="1"/>
  <c r="AC832" i="1" s="1"/>
  <c r="AC939" i="1"/>
  <c r="AC891" i="1"/>
  <c r="AB2261" i="1"/>
  <c r="AC2261" i="1" s="1"/>
  <c r="AB2417" i="1"/>
  <c r="AC2417" i="1" s="1"/>
  <c r="AC578" i="1"/>
  <c r="AB985" i="1"/>
  <c r="AC985" i="1" s="1"/>
  <c r="AB1850" i="1"/>
  <c r="AC1850" i="1" s="1"/>
  <c r="AB654" i="1"/>
  <c r="AC654" i="1" s="1"/>
  <c r="AB796" i="1"/>
  <c r="AC796" i="1" s="1"/>
  <c r="AC861" i="1"/>
  <c r="AB2501" i="1"/>
  <c r="AC2501" i="1" s="1"/>
  <c r="AB2341" i="1"/>
  <c r="AC2341" i="1" s="1"/>
  <c r="AC751" i="1"/>
  <c r="AB2249" i="1"/>
  <c r="AC2249" i="1" s="1"/>
  <c r="AB1491" i="1"/>
  <c r="AC1491" i="1" s="1"/>
  <c r="AC1558" i="1"/>
  <c r="AB465" i="1"/>
  <c r="AC465" i="1" s="1"/>
  <c r="AB2091" i="1"/>
  <c r="AC2091" i="1" s="1"/>
  <c r="AB2465" i="1"/>
  <c r="AC2465" i="1" s="1"/>
  <c r="AB2008" i="1"/>
  <c r="AC2008" i="1" s="1"/>
  <c r="AB1464" i="1"/>
  <c r="AC1464" i="1" s="1"/>
  <c r="AB557" i="1"/>
  <c r="AC557" i="1" s="1"/>
  <c r="AB572" i="1"/>
  <c r="AC572" i="1" s="1"/>
  <c r="AB97" i="1"/>
  <c r="AC97" i="1" s="1"/>
  <c r="AB135" i="1"/>
  <c r="AC135" i="1" s="1"/>
  <c r="AB879" i="1"/>
  <c r="AC879" i="1" s="1"/>
  <c r="AC1172" i="1"/>
  <c r="AB391" i="1"/>
  <c r="AC391" i="1" s="1"/>
  <c r="AB1975" i="1"/>
  <c r="AC1975" i="1" s="1"/>
  <c r="AB1485" i="1"/>
  <c r="AC1485" i="1" s="1"/>
  <c r="AB1649" i="1"/>
  <c r="AC1649" i="1" s="1"/>
  <c r="AB1796" i="1"/>
  <c r="AC1796" i="1" s="1"/>
  <c r="AC382" i="1"/>
  <c r="AB2173" i="1"/>
  <c r="AC2173" i="1" s="1"/>
  <c r="AB1965" i="1"/>
  <c r="AC1965" i="1" s="1"/>
  <c r="AB705" i="1"/>
  <c r="AC705" i="1" s="1"/>
  <c r="AB692" i="1"/>
  <c r="AC692" i="1" s="1"/>
  <c r="AC2449" i="1"/>
  <c r="AB37" i="1"/>
  <c r="AC37" i="1" s="1"/>
  <c r="AC1768" i="1"/>
  <c r="AB2479" i="1"/>
  <c r="AC2479" i="1" s="1"/>
  <c r="AC2154" i="1"/>
  <c r="AB1345" i="1"/>
  <c r="AC134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7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<sst xmlns="http://schemas.openxmlformats.org/spreadsheetml/2006/main" count="4226" uniqueCount="778">
  <si>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</si>
  <si>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</si>
  <si>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</si>
  <si>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</si>
  <si>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</si>
  <si>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</si>
  <si>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</si>
  <si>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</si>
  <si>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</si>
  <si>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</si>
  <si>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</si>
  <si>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</si>
  <si>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</si>
  <si>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</si>
  <si>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</si>
  <si>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</si>
  <si>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</si>
  <si>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</si>
  <si>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</si>
  <si>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</si>
  <si>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</si>
  <si>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</si>
  <si>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</si>
  <si>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</si>
  <si>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</si>
  <si>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</si>
  <si>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</si>
  <si>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</si>
  <si>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</si>
  <si>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</si>
  <si>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</si>
  <si>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</si>
  <si>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</si>
  <si>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</si>
  <si>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</si>
  <si>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</si>
  <si>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</si>
  <si>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</si>
  <si>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</si>
  <si>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</si>
  <si>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</si>
  <si>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</si>
  <si>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</si>
  <si>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</si>
  <si>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</si>
  <si>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</si>
  <si>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</si>
  <si>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</si>
  <si>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</si>
  <si>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</si>
  <si>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</si>
  <si>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</si>
  <si>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</si>
  <si>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</si>
  <si>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</si>
  <si>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</si>
  <si>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</si>
  <si>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</si>
  <si>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</si>
  <si>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</si>
  <si>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</si>
  <si>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</si>
  <si>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</si>
  <si>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</si>
  <si>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</si>
  <si>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</si>
  <si>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</si>
  <si>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</si>
  <si>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</si>
  <si>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</si>
  <si>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</si>
  <si>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</si>
  <si>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</si>
  <si>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</si>
  <si>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</si>
  <si>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</si>
  <si>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</si>
  <si>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</si>
  <si>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</si>
  <si>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</si>
  <si>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</si>
  <si>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</si>
  <si>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</si>
  <si>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</si>
  <si>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</si>
  <si>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</si>
  <si>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</si>
  <si>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</si>
  <si>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</si>
  <si>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</si>
  <si>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</si>
  <si>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</si>
  <si>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</si>
  <si>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</si>
  <si>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</si>
  <si>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</si>
  <si>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</si>
  <si>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</si>
  <si>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</si>
  <si>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</si>
  <si>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</si>
  <si>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</si>
  <si>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</si>
  <si>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</si>
  <si>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</si>
  <si>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</si>
  <si>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</si>
  <si>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</si>
  <si>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</si>
  <si>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</si>
  <si>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</si>
  <si>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</si>
  <si>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</si>
  <si>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</si>
  <si>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</si>
  <si>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</si>
  <si>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</si>
  <si>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CRONOLOGIA DE PAGAMENTOS - DEZ/2025</t>
  </si>
  <si>
    <t>Belo Horizonte, 21 de janeiro de 2026</t>
  </si>
  <si>
    <t>Acesso em: 21 de janeiro de 2026</t>
  </si>
  <si>
    <t>DISTRIBUIDORA DE AGUAS MINERAIS BH LTDA -EPP</t>
  </si>
  <si>
    <t>PRODUTOS ALIMENTICIOS</t>
  </si>
  <si>
    <t>ERGOFLEX MOBILIARIO E REFORMAS LTDA</t>
  </si>
  <si>
    <t>MOBILIARIO</t>
  </si>
  <si>
    <t>STEFANINI CONSULTORIA E ASSESSORIA EM INFORMATICA S.A.</t>
  </si>
  <si>
    <t>TECNO 2000 INDUSTRIA E COMERCIO LTDA</t>
  </si>
  <si>
    <t>FORMIGARI COMERCIO DE MOVEIS LTDA</t>
  </si>
  <si>
    <t>PAPELARIA OURO LTDA</t>
  </si>
  <si>
    <t>MATERIAL PARA ESCRITORIO</t>
  </si>
  <si>
    <t>CCL DISTRIBUIDORA LTDA</t>
  </si>
  <si>
    <t>AC CLEAN COMERCIO DE LIMPEZA LTDA</t>
  </si>
  <si>
    <t>ARTIGOS PARA LIMPEZA E HIGIENE</t>
  </si>
  <si>
    <t>MAIS COMERCIO E ASSESSORIA LTDA</t>
  </si>
  <si>
    <t>CRIATIVA SOLUCOES PARA CONSTRUCAO LTDA</t>
  </si>
  <si>
    <t>MATERIAL P/ MANUT. E REPAROS DE BENS DE DOMINIO PUB. OU DE TERCEIROS</t>
  </si>
  <si>
    <t>FERRAMENTAS, FERRAGENS E UTENSILIOS</t>
  </si>
  <si>
    <t>MASTER COMERCIO DE TAPETES LTDA - ME</t>
  </si>
  <si>
    <t>PECAS NAO INCORPORAVEIS A IMOVEIS</t>
  </si>
  <si>
    <t>ALTAS NETWORKS &amp; TELECOM LTDA</t>
  </si>
  <si>
    <t>SERVICO DE TECNOLOGIA DA INFORMACAO</t>
  </si>
  <si>
    <t>PM BELO HORIZONTE</t>
  </si>
  <si>
    <t>MAXIMO DISTRIBUIDORA LTDA</t>
  </si>
  <si>
    <t>VILSON VALENCA DOS SANTOS JUNIOR -ME</t>
  </si>
  <si>
    <t>MTV.NET INFORMATICA E ELETRONICA LTDA</t>
  </si>
  <si>
    <t>MATERIAL DE INFORMATICA</t>
  </si>
  <si>
    <t>SUPREMA HIDROELETRICA LTDA - EPP</t>
  </si>
  <si>
    <t>EMPRESA DE PESQUISA AGROPECUARIA DE MINAS GERAIS</t>
  </si>
  <si>
    <t>KR VENDING MACHINE LTDA</t>
  </si>
  <si>
    <t>27.386.559 CLAUDIA MARCIA DE PAULA OLIVEIRA</t>
  </si>
  <si>
    <t>MILANFLEX INDUSTRIA E COMERCIO DE MOVEIS E EQUIPAMENTOS LTDA</t>
  </si>
  <si>
    <t>EQUIPAMENTOS DE INFORMATICA</t>
  </si>
  <si>
    <t>PAINEL INDUSTRIA E COMERCIO DE DIVISORIAS E FORROS LTDA -EPP</t>
  </si>
  <si>
    <t>LETTEL DISTRIBUIDORA DE TELEFONIA LTDA</t>
  </si>
  <si>
    <t>VIANNA COMERCIO E SERVICOS DE CONSTRUCAO LTDA</t>
  </si>
  <si>
    <t>GAMA LUZ COMERCIO VAREJISTA LTDA</t>
  </si>
  <si>
    <t>UTENSILIOS PARA COPA, REFEITORIO E COZINHA</t>
  </si>
  <si>
    <t>DRIVE A INFORMATICA LTDA</t>
  </si>
  <si>
    <t>LEANDRO LUIZ LEAL SILVA -EPP</t>
  </si>
  <si>
    <t>MAQUINAS, APARELHOS, UTENSILIOS E EQUIPAMENTOS DE USO INDUSTRIAL</t>
  </si>
  <si>
    <t>G PARTNER TECNOLOGIA LTDA</t>
  </si>
  <si>
    <t>DISTRIBUIDORA PERES &amp; ARAUJO LTDA - ME</t>
  </si>
  <si>
    <t>T &amp; M ELETROHIDRAULICA LTDA</t>
  </si>
  <si>
    <t>COMERCIAL MUZAMINAS LTDA</t>
  </si>
  <si>
    <t>DESENVOLVIMENTO DE SOFTWARES</t>
  </si>
  <si>
    <t>ALINE FERREIRA GOMES DE ALMEIDA 09402806636</t>
  </si>
  <si>
    <t>51.918.064 JOANICE ESTAEL PEREIRA LIMA</t>
  </si>
  <si>
    <t>52.078.371 ROBERT EVANGELISTA</t>
  </si>
  <si>
    <t>LOCACAO DE MAQUINAS E EQUIPAMENTOS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</si>
  <si>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</si>
  <si>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</si>
  <si>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</si>
  <si>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</si>
  <si>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</si>
  <si>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</si>
  <si>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</si>
  <si>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</si>
  <si>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</si>
  <si>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</si>
  <si>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</si>
  <si>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</si>
  <si>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</si>
  <si>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</si>
  <si>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</si>
  <si>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</si>
  <si>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</si>
  <si>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</si>
  <si>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</si>
  <si>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</si>
  <si>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</si>
  <si>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</si>
  <si>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</si>
  <si>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</si>
  <si>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</si>
  <si>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</si>
  <si>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</si>
  <si>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</si>
  <si>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</si>
  <si>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</si>
  <si>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</si>
  <si>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</si>
  <si>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</si>
  <si>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</si>
  <si>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</si>
  <si>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</si>
  <si>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</si>
  <si>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</si>
  <si>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</si>
  <si>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</si>
  <si>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</si>
  <si>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</si>
  <si>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</si>
  <si>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</si>
  <si>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</si>
  <si>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</si>
  <si>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</si>
  <si>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</si>
  <si>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</si>
  <si>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</si>
  <si>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</si>
  <si>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</si>
  <si>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</si>
  <si>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</si>
  <si>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</si>
  <si>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</si>
  <si>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</si>
  <si>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</si>
  <si>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</si>
  <si>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</si>
  <si>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</si>
  <si>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</si>
  <si>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</si>
  <si>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</si>
  <si>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</si>
  <si>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</si>
  <si>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</si>
  <si>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</si>
  <si>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</si>
  <si>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</si>
  <si>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</si>
  <si>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</si>
  <si>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</si>
  <si>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</si>
  <si>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</si>
  <si>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</si>
  <si>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</si>
  <si>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</si>
  <si>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</si>
  <si>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</si>
  <si>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</si>
  <si>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</si>
  <si>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</si>
  <si>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SRB EMPREENDIMENTOS IMOBILIARIOS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</si>
  <si>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</si>
  <si>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</si>
  <si>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</si>
  <si>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</si>
  <si>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</si>
  <si>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</si>
  <si>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</si>
  <si>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</si>
  <si>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</si>
  <si>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</si>
  <si>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</si>
  <si>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</si>
  <si>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</si>
  <si>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</si>
  <si>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</si>
  <si>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</si>
  <si>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</si>
  <si>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OUTROS SERVICOS PESSOA JURIDICA</t>
  </si>
  <si>
    <t>W C NASCIMENTO TURQUETTI EMPREENDIMENTOS LTDA</t>
  </si>
  <si>
    <t>SERVICO FEDERAL DE PROCESSAMENTO DE DADOS (SERPRO)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</si>
  <si>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</si>
  <si>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</si>
  <si>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</si>
  <si>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</si>
  <si>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</t>
  </si>
  <si>
    <t>MUNDO TELECOMUNICACOES E INFORMATICA LTDA</t>
  </si>
  <si>
    <t>MINDWORKS INFORMATICA LTDA</t>
  </si>
  <si>
    <t>VIS PARTICIPACOES E EMPREENDIMENTOS LTDA</t>
  </si>
  <si>
    <t>REPROS SOLUCOES EM TECNOLOGIA LTDA</t>
  </si>
  <si>
    <t>COMPANHIA DE TECNOLOGIA DA INFORMACAO DO ESTADO DE MINAS GERAIS-PRODEM</t>
  </si>
  <si>
    <t>SERVICO DE INFORMATICA EXECUTADO PELA PRODEMGE</t>
  </si>
  <si>
    <t>BRAGA ADMINISTRACAO E PARTICIPACAO LTDA.</t>
  </si>
  <si>
    <t>POSITIVO TECNOLOGIA S.A.</t>
  </si>
  <si>
    <t>AMBIENTE AR CONDICIONADO LTDA - ME</t>
  </si>
  <si>
    <t>CHAVEK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</si>
  <si>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</si>
  <si>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</si>
  <si>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</si>
  <si>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</si>
  <si>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PLANEAR ENGENHARIA DE AR CONDICIONADO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</si>
  <si>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</si>
  <si>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</si>
  <si>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</si>
  <si>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</si>
  <si>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</si>
  <si>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</si>
  <si>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</si>
  <si>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TIM S A</t>
  </si>
  <si>
    <t>SERVICO DE TELECOMUNICACAO</t>
  </si>
  <si>
    <t>MAKER COMUNICACAO VISUAL LTDA</t>
  </si>
  <si>
    <t>CONFECCAO EM GERAL</t>
  </si>
  <si>
    <t>ATENAS ELEVADORES LTDA</t>
  </si>
  <si>
    <t>EMX TECNOLOGIA LTDA - EPP</t>
  </si>
  <si>
    <t>PREMIER SEGURANCA ELETRONICA LTDA</t>
  </si>
  <si>
    <t>IMOBILIARIA LUCIAN LTDA</t>
  </si>
  <si>
    <t>CERTISIGN CERTIFICADORA DIGITAL S.A</t>
  </si>
  <si>
    <t>MORADA MINEIRA NEGOCIOS IMOBILIARIOS LTDA</t>
  </si>
  <si>
    <t>RICCI DIARIOS, PUBLICACOES E AGENCIAMENTO LTDA - EPP</t>
  </si>
  <si>
    <t>SERVICOS DE PUBLICACAO E DIVULGACAO</t>
  </si>
  <si>
    <t>SECRETARIA DE ESTADO DE JUSTICA E SEGURANCA PUBLICA - SEJUSP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</si>
  <si>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</si>
  <si>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</si>
  <si>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</si>
  <si>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</si>
  <si>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</si>
  <si>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</si>
  <si>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CETUS CONSTRUTORA LTDA</t>
  </si>
  <si>
    <t>KEPLER VIAGENS, EVENTOS E TURISMO LTDA</t>
  </si>
  <si>
    <t>BF DOS SANTOS RESTAURANTE LTDA</t>
  </si>
  <si>
    <t>SERVICOS DE CONSERVACAO E LIMPEZA</t>
  </si>
  <si>
    <t>LAERCIO SOUZA CARDOSO - CPF 32493177649 - ME</t>
  </si>
  <si>
    <t>GENI LUIZA MARQUES DOS SANTOS FERREIRA</t>
  </si>
  <si>
    <t>JMQ IMOBILIARIA LTDA</t>
  </si>
  <si>
    <t>APOLO REFRIGERACAO LTDA</t>
  </si>
  <si>
    <t>VIVENDA LOCACAO E VENDA DE IMOVEIS LTDA - EPP</t>
  </si>
  <si>
    <t>3A INCORPORACOES E EMPREENDIMENTOS LTDA.</t>
  </si>
  <si>
    <t>PM RIBEIRAO DAS NEVES</t>
  </si>
  <si>
    <t>SERVICOS GRAFICOS DE SEGURANCA</t>
  </si>
  <si>
    <t>GRAFICA VEREDAS LTDA</t>
  </si>
  <si>
    <t>VOETUR TURISMO E REPRESENTACOES LTDA</t>
  </si>
  <si>
    <t>PULSAR BRASIL TELECOMUNICACOES S.A.</t>
  </si>
  <si>
    <t>CONSORCIO CEMIG SIM GD III</t>
  </si>
  <si>
    <t>CONTRATOS DE ENERGIA ELETRICA</t>
  </si>
  <si>
    <t>G4F SOLUCOES CORPORATIVAS LTDA</t>
  </si>
  <si>
    <t>MOURA LOCACOES E SERVICOS LTDA</t>
  </si>
  <si>
    <t>RGR ENGENHARIA DE SERVICOS LTDA</t>
  </si>
  <si>
    <t>FLABEL LTDA -EPP</t>
  </si>
  <si>
    <t>REPAROS DE VEICULOS</t>
  </si>
  <si>
    <t>ZENITE INFORMACAO E CONSULTORIA S/A</t>
  </si>
  <si>
    <t>ASSINATURAS DE JORNAIS, REVISTAS E PERIODICOS</t>
  </si>
  <si>
    <t>JJX COMERCIO E SERVICOS LTDA</t>
  </si>
  <si>
    <t>MCR SISTEMAS E CONSULTORIA LTDA</t>
  </si>
  <si>
    <t>SECRETARIA DE ESTADO DE FAZENDA</t>
  </si>
  <si>
    <t>GENTE SEGURADORA SA</t>
  </si>
  <si>
    <t>ORZIL CONSULTORIA E TREINAMENTO LTDA</t>
  </si>
  <si>
    <t>PM UBERABA</t>
  </si>
  <si>
    <t>TAXA DE ILUMINACAO PUBLICA</t>
  </si>
  <si>
    <t>OUTRAS INDENIZACOES E RESTITUICOES</t>
  </si>
  <si>
    <t>SERVICO DE ADMINISTRACAO E GERENCIAMENTO DE FROTA DE VEICULOS</t>
  </si>
  <si>
    <t>ABASTEK AUTOMACAO LTDA</t>
  </si>
  <si>
    <t>EMERSON VARELA DELGADO</t>
  </si>
  <si>
    <t>DESPESAS MIUDAS DE PRONTO PAGAMENTO</t>
  </si>
  <si>
    <t>MARCELO TONUS DE MELO FURTADO MENDONCA</t>
  </si>
  <si>
    <t>PAULA AVILA DANTAS BRUNNER</t>
  </si>
  <si>
    <t>CLAUDIJANE DOS SANTOS GOMES</t>
  </si>
  <si>
    <t>DESPESAS CORRENTES</t>
  </si>
  <si>
    <t>EQUIPAMENTOS E MATERIAL PERMANENTE</t>
  </si>
  <si>
    <t>SERVICOS DE TECNOLOGIA DA INFORMACAO E COMUNICACAO -  PESSOA JURIDICA</t>
  </si>
  <si>
    <t>REIS COMERCIO ATACADISTA E VAREJISTA DE DIVERSOS ARTIGOS E SUPRIMENTOS</t>
  </si>
  <si>
    <t>MC RESTAURACAO, COMERCIO, IMPORTACAO E EXPORTACAO EIRELI</t>
  </si>
  <si>
    <t>HOMEOFFICE MOVEIS LTDA</t>
  </si>
  <si>
    <t>AILZA PEREIRA DOS SANTOS 86997432620</t>
  </si>
  <si>
    <t>63.458.794 HESDRO DE OLIVEIRA NEVES JUNIOR</t>
  </si>
  <si>
    <t>UNIVERSIDADE CORPORATIVA DO BRASIL LTDA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</si>
  <si>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</si>
  <si>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</si>
  <si>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</si>
  <si>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</si>
  <si>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</si>
  <si>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</si>
  <si>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</si>
  <si>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</si>
  <si>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</si>
  <si>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</si>
  <si>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</si>
  <si>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</si>
  <si>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</si>
  <si>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</si>
  <si>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</si>
  <si>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</si>
  <si>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</si>
  <si>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</si>
  <si>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</si>
  <si>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</si>
  <si>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</si>
  <si>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</si>
  <si>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</si>
  <si>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</si>
  <si>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</si>
  <si>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</si>
  <si>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</si>
  <si>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</si>
  <si>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</si>
  <si>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</si>
  <si>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</si>
  <si>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</si>
  <si>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</si>
  <si>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</si>
  <si>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</si>
  <si>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</si>
  <si>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</si>
  <si>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</si>
  <si>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</si>
  <si>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</si>
  <si>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</si>
  <si>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</si>
  <si>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</si>
  <si>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</si>
  <si>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</si>
  <si>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</si>
  <si>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</si>
  <si>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</si>
  <si>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</si>
  <si>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</si>
  <si>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</si>
  <si>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</si>
  <si>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</si>
  <si>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</si>
  <si>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</si>
  <si>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</si>
  <si>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</si>
  <si>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</si>
  <si>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</si>
  <si>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</si>
  <si>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</si>
  <si>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</si>
  <si>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</si>
  <si>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</si>
  <si>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</si>
  <si>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</si>
  <si>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</si>
  <si>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</si>
  <si>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</si>
  <si>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</si>
  <si>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</si>
  <si>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</si>
  <si>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</si>
  <si>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</si>
  <si>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</si>
  <si>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</si>
  <si>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</si>
  <si>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</si>
  <si>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</si>
  <si>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</si>
  <si>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</si>
  <si>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</si>
  <si>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</si>
  <si>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</si>
  <si>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</si>
  <si>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</si>
  <si>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</si>
  <si>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</si>
  <si>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</si>
  <si>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</si>
  <si>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</si>
  <si>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</si>
  <si>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</si>
  <si>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</si>
  <si>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</si>
  <si>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</si>
  <si>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</si>
  <si>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</si>
  <si>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</si>
  <si>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</si>
  <si>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</si>
  <si>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</si>
  <si>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</si>
  <si>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</si>
  <si>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</si>
  <si>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</si>
  <si>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</si>
  <si>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</si>
  <si>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</si>
  <si>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</si>
  <si>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</si>
  <si>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</si>
  <si>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</si>
  <si>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</si>
  <si>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</si>
  <si>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</si>
  <si>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</si>
  <si>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</si>
  <si>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</si>
  <si>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</si>
  <si>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</si>
  <si>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</si>
  <si>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</si>
  <si>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</si>
  <si>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</si>
  <si>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</si>
  <si>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</si>
  <si>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</si>
  <si>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</si>
  <si>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</si>
  <si>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</si>
  <si>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</si>
  <si>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</si>
  <si>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</si>
  <si>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</si>
  <si>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</si>
  <si>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</si>
  <si>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</si>
  <si>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</si>
  <si>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</si>
  <si>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</si>
  <si>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</si>
  <si>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</si>
  <si>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</si>
  <si>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</si>
  <si>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</si>
  <si>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</si>
  <si>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OUTROS SERVICOS DE TERCEIROS - PESSOA FISICA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</si>
  <si>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</si>
  <si>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</si>
  <si>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</si>
  <si>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</si>
  <si>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</si>
  <si>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INDENIZACOES E RESTITUICOES</t>
  </si>
  <si>
    <t>ELIANE DE SOUZA</t>
  </si>
  <si>
    <t>CONDOMINIO EDIFICIO COMERCIAL CAMEL CENTER BUSINESS</t>
  </si>
  <si>
    <t>IMAX TECNOLOGIA DE COMUNICACAO LTDA.</t>
  </si>
  <si>
    <t>PASSAGENS E DESPESAS COM LOCOMOCAO</t>
  </si>
  <si>
    <t>OLIMPO SEGURANCA E VIGILANCIA LTDA</t>
  </si>
  <si>
    <t>FOCO MONTAGENS LOCACOES E SERVICOS LTDA</t>
  </si>
  <si>
    <t>ALGIZ VIGILANCIA E SEGURANCA LTDA.</t>
  </si>
  <si>
    <t>SEGEX SEGURANCA PRIVADA LTDA</t>
  </si>
  <si>
    <t>PATOS SANEAMENTO S.A.</t>
  </si>
  <si>
    <t>VIGILARM SEGURANCA PRIVADA LTDA</t>
  </si>
  <si>
    <t>OLIVEIRA ANDRADE SERVICOS DE MONITORAMENTO DE INFORMACOES LTDA -EPP</t>
  </si>
  <si>
    <t>LINCOLN IZAIAS DA SILVA</t>
  </si>
  <si>
    <t>OBRIGACOES TRIBUTARIAS E CONTRIBUTIVAS</t>
  </si>
  <si>
    <t>VIBRA ENERGIA S.A</t>
  </si>
  <si>
    <t>JULIO CESAR XAVIER</t>
  </si>
  <si>
    <t>MOACYR COSTA RABELLO</t>
  </si>
  <si>
    <t>GEORGES ALESSANDRO AMORELLI GOMES</t>
  </si>
  <si>
    <t>JOAO BOSCO COSTA OLIVEIRA</t>
  </si>
  <si>
    <t>CARLA APARECIDA DE SOUZA CARVALHO</t>
  </si>
  <si>
    <t>FLAVIO AUGUSTO MARETTI SGRILLI SIQUEIRA</t>
  </si>
  <si>
    <t>ROSENIL JOSE MOREIRA COUTO</t>
  </si>
  <si>
    <t>ADRIANO MACHADO DE ALMEIDA</t>
  </si>
  <si>
    <t>RAFAEL DE FREITAS CUNHA LINS</t>
  </si>
  <si>
    <t>ANTONIO LOPES DE CARVALHO FILHO</t>
  </si>
  <si>
    <t>PAULO CESAR AZEVEDO DE ALMEIDA</t>
  </si>
  <si>
    <t>RICARDO SILVA</t>
  </si>
  <si>
    <t>CLAUDIO FABIANO PIMENTA</t>
  </si>
  <si>
    <t>RENATA KELLY CARDOSO DE REZENDE</t>
  </si>
  <si>
    <t>CLEIVA ISABEL DETOMI</t>
  </si>
  <si>
    <t>WENER TRINDADE MENDONCA</t>
  </si>
  <si>
    <t>JUAREZ DA SILVA SALLES JUNIOR</t>
  </si>
  <si>
    <t>VINICIUS PAULO MESQUITA</t>
  </si>
  <si>
    <t>FLAVIO AURELIO WANDECK FILHO</t>
  </si>
  <si>
    <t>CESAR AUGUSTO MOREIRA</t>
  </si>
  <si>
    <t>ANNA LUIZA GARANDY SANTOS</t>
  </si>
  <si>
    <t>GUSTAVO FRANCISCO DAYRELL DE MAGALHAES SANTOS</t>
  </si>
  <si>
    <t>IGOR THIAGO BATISTA CUPERTINO</t>
  </si>
  <si>
    <t>NILZA MARTINS PATARO MACHADO</t>
  </si>
  <si>
    <t>SAMANTHA VILARINHO MELLO ALVES</t>
  </si>
  <si>
    <t>RAQUEL FERNANDA TENORIO SECO</t>
  </si>
  <si>
    <t>ROMANA COSTA LUIZ DE ALMEIDA</t>
  </si>
  <si>
    <t>VANDERLEI CAPANEMA</t>
  </si>
  <si>
    <t>ERIC SIMAO SARAIVA</t>
  </si>
  <si>
    <t>JOAO MATEUS SILVA FAGUNDES OLIVEIRA</t>
  </si>
  <si>
    <t>ADRIANA PATRICIA CAMPOS PEREIRA</t>
  </si>
  <si>
    <t>MARCELO VASCONCELOS DE SOUSA</t>
  </si>
  <si>
    <t>THIAGO DUTRA VAZ SOUZA</t>
  </si>
  <si>
    <t>AMANDA ALVES B SERAFIM</t>
  </si>
  <si>
    <t>ADRIANO DE ALMEIDA CUNHA</t>
  </si>
  <si>
    <t>FILIPE GOMES BENJAMIM</t>
  </si>
  <si>
    <t>MARIANA CARVALHO DE PAULA DE LIMA</t>
  </si>
  <si>
    <t>SUZY KERLLEY LARA LIMA</t>
  </si>
  <si>
    <t>MARIA CAROLINA DE SOUZA DINIZ GIACOMETTI</t>
  </si>
  <si>
    <t>JACINTA DE LOURDES DE FARIA COSTA</t>
  </si>
  <si>
    <t>ANTONIO DANIEL DE OLIVEIRA</t>
  </si>
  <si>
    <t>OFICIO 1 TABELIONATO DE NOTAS DE JACUTINGA</t>
  </si>
  <si>
    <t>8240; 8242; 8245</t>
  </si>
  <si>
    <t xml:space="preserve">Registro de pagamento desmembrado em três ordens de pagamento. </t>
  </si>
  <si>
    <t>A primeira tentativa de pagamento ocorreu em 26/12/2025, por meio da OPB nº 332. Contudo, em razão de divergências nos dados bancários informados pelo fornecedor, a referida OPB foi devolvida pela instituição bancária em 30/12/2025, data posterior ao fechamento do sistema financeiro para registro de pagamentos. Dessa forma, a nova tentativa de pagamento somente pôde ser realizada em 12/01/2026, após a confirmação dos dados bancários pelo fornecedor e o processamento dos Restos a Pagar.
SEI 9990000001.016520/2025-87</t>
  </si>
  <si>
    <t>A primeira tentativa de pagamento foi realizada em 16/12/2025, por meio da OPB nº 311. Contudo, em virtude de divergências nos dados bancários informados pelo fornecedor, a referida OPB foi devolvida pela instituição bancária em 18/12/2025. O novo registro de pagamento foi realizado em 26/12/2025, após a confirmação dos dados bancários pelo fornecedor.
SEI 9990000001.016261/2025-94</t>
  </si>
  <si>
    <t>A primeira tentativa de pagamento foi realizada em 23/12/2025, por meio da OPB nº 325. Contudo, em virtude de divergências nos dados bancários informados pelo fornecedor, a referida OPB foi devolvida pela instituição bancária em 24/12/2025. O novo registro de pagamento foi realizado em 29/12/2025, após a confirmação dos dados bancários pelo fornecedor.
SEI 9990000001.016397/2025-02</t>
  </si>
  <si>
    <t>A tentativa de pagamento realizada em 17/12/2025 restou prejudicada em razão de falha no SIAFI, conforme evidenciado na tela anexa sob o ID 0727787. Dessa forma, foi realizada nova tentativa de pagamento em 23/12/2025, diretamente pela instituição bancária, contabilizado por meio da OPCH nº 407. Ressalta-se, contudo, que o pagamento foi efetivado dentro do prazo previsto contratualmente. 
SEI 9990000001.016366/2025-43</t>
  </si>
  <si>
    <t>A primeira tentativa de pagamento foi realizada em 09/12/2025, por meio da OPB nº 7891. Contudo, em virtude de divergências nos dados bancários informados pelo fornecedor, a referida OPB foi devolvida pela instituição bancária em 12/12/2025. O novo registro de pagamento foi realizado em 17/12/2025, após a confirmação dos dados bancários pelo fornecedor.
SEI 9990000001.000997/2025-41</t>
  </si>
  <si>
    <t>1/2025</t>
  </si>
  <si>
    <t>2/2025</t>
  </si>
  <si>
    <t>4/2025</t>
  </si>
  <si>
    <t>7/2025</t>
  </si>
  <si>
    <t>8/2025</t>
  </si>
  <si>
    <t>10/2025</t>
  </si>
  <si>
    <t>11/2025</t>
  </si>
  <si>
    <t>12/2025</t>
  </si>
  <si>
    <t>13/2025</t>
  </si>
  <si>
    <t>19/2025</t>
  </si>
  <si>
    <t>22/2025</t>
  </si>
  <si>
    <t>24/2025</t>
  </si>
  <si>
    <t>25/2025</t>
  </si>
  <si>
    <t>26/2025</t>
  </si>
  <si>
    <t>27/2025</t>
  </si>
  <si>
    <t>42/2025</t>
  </si>
  <si>
    <t>58/2025</t>
  </si>
  <si>
    <t>59/2025</t>
  </si>
  <si>
    <t>67/2025</t>
  </si>
  <si>
    <t>84/2025</t>
  </si>
  <si>
    <t>89/2025</t>
  </si>
  <si>
    <t>100/2025</t>
  </si>
  <si>
    <t>101/2025</t>
  </si>
  <si>
    <t>119/2025</t>
  </si>
  <si>
    <t>121/2025</t>
  </si>
  <si>
    <t>128/2025</t>
  </si>
  <si>
    <t>129/2025</t>
  </si>
  <si>
    <t>130/2025</t>
  </si>
  <si>
    <t>131/2025</t>
  </si>
  <si>
    <t>132/2025</t>
  </si>
  <si>
    <t>134/2025</t>
  </si>
  <si>
    <t>135/2025</t>
  </si>
  <si>
    <t>136/2025</t>
  </si>
  <si>
    <t>137/2025</t>
  </si>
  <si>
    <t>143/2025</t>
  </si>
  <si>
    <t>144/2025</t>
  </si>
  <si>
    <t>152/2025</t>
  </si>
  <si>
    <t>154/2025</t>
  </si>
  <si>
    <t>157/2025</t>
  </si>
  <si>
    <t>164/2025</t>
  </si>
  <si>
    <t>167/2025</t>
  </si>
  <si>
    <t>80/2025</t>
  </si>
  <si>
    <t>81/2025</t>
  </si>
  <si>
    <t>55/2025</t>
  </si>
  <si>
    <t>64/2025</t>
  </si>
  <si>
    <t>65/2025</t>
  </si>
  <si>
    <t>66/2025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</si>
  <si>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</si>
  <si>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</si>
  <si>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</si>
  <si>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</si>
  <si>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</si>
  <si>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</si>
  <si>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</si>
  <si>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</si>
  <si>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</si>
  <si>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</si>
  <si>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</si>
  <si>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82/2025</t>
  </si>
  <si>
    <t>85/2025</t>
  </si>
  <si>
    <t>86/2025</t>
  </si>
  <si>
    <t>87/2025</t>
  </si>
  <si>
    <t>88/2025</t>
  </si>
  <si>
    <t>90/2025</t>
  </si>
  <si>
    <t>91/2025</t>
  </si>
  <si>
    <t>92/2025</t>
  </si>
  <si>
    <t>94/2025</t>
  </si>
  <si>
    <t>95/2025</t>
  </si>
  <si>
    <t>96/2025</t>
  </si>
  <si>
    <t>97/2025</t>
  </si>
  <si>
    <t>98/2025</t>
  </si>
  <si>
    <t>99/2025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</si>
  <si>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</si>
  <si>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</si>
  <si>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</si>
  <si>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</si>
  <si>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</si>
  <si>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</si>
  <si>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</si>
  <si>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</si>
  <si>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</si>
  <si>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</si>
  <si>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</si>
  <si>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</si>
  <si>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</si>
  <si>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</si>
  <si>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</si>
  <si>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118/2025</t>
  </si>
  <si>
    <t>122/2025</t>
  </si>
  <si>
    <t>123/2025</t>
  </si>
  <si>
    <t>124/2025</t>
  </si>
  <si>
    <t>125/2025</t>
  </si>
  <si>
    <t>126/2025</t>
  </si>
  <si>
    <t>127/2025</t>
  </si>
  <si>
    <t>133/2025</t>
  </si>
  <si>
    <t>138/2025</t>
  </si>
  <si>
    <t>139/2025</t>
  </si>
  <si>
    <t>140/2025</t>
  </si>
  <si>
    <t>141/2025</t>
  </si>
  <si>
    <t>142/2025</t>
  </si>
  <si>
    <t>145/2025</t>
  </si>
  <si>
    <t>147/2025</t>
  </si>
  <si>
    <t>148/2025</t>
  </si>
  <si>
    <t>150/2025</t>
  </si>
  <si>
    <t>151/2025</t>
  </si>
  <si>
    <t>153/2025</t>
  </si>
  <si>
    <t>155/2025</t>
  </si>
  <si>
    <t>162/2025</t>
  </si>
  <si>
    <t>165/2025</t>
  </si>
  <si>
    <t>166/2025</t>
  </si>
  <si>
    <t>169/2025</t>
  </si>
  <si>
    <t>170/2025</t>
  </si>
  <si>
    <t>171/2025</t>
  </si>
  <si>
    <t>172/2025</t>
  </si>
  <si>
    <t>175/2025</t>
  </si>
  <si>
    <t>176/2025</t>
  </si>
  <si>
    <t>177/2025</t>
  </si>
  <si>
    <t>178/2025</t>
  </si>
  <si>
    <t>179/2025</t>
  </si>
  <si>
    <t>180/2025</t>
  </si>
  <si>
    <t>185/2025</t>
  </si>
  <si>
    <t>186/2025</t>
  </si>
  <si>
    <t>190/2025</t>
  </si>
  <si>
    <t>193/2025</t>
  </si>
  <si>
    <t>194/2025</t>
  </si>
  <si>
    <t>195/2025</t>
  </si>
  <si>
    <t>196/2025</t>
  </si>
  <si>
    <t>197/2025</t>
  </si>
  <si>
    <t>198/2025</t>
  </si>
  <si>
    <t>199/2025</t>
  </si>
  <si>
    <t>200/2025</t>
  </si>
  <si>
    <t>201/2025</t>
  </si>
  <si>
    <t>203/2025</t>
  </si>
  <si>
    <t>205/2025</t>
  </si>
  <si>
    <t>206/2025</t>
  </si>
  <si>
    <t>207/2025</t>
  </si>
  <si>
    <t>209/2025</t>
  </si>
  <si>
    <t>211/2025</t>
  </si>
  <si>
    <t>212/2025</t>
  </si>
  <si>
    <t>215/2025</t>
  </si>
  <si>
    <t>216/2025</t>
  </si>
  <si>
    <t>218/2025</t>
  </si>
  <si>
    <t>219/2025</t>
  </si>
  <si>
    <t>220/2025</t>
  </si>
  <si>
    <t>229/2025</t>
  </si>
  <si>
    <t>234/2025</t>
  </si>
  <si>
    <t>236/2025</t>
  </si>
  <si>
    <t>237/2025</t>
  </si>
  <si>
    <t>238/2025</t>
  </si>
  <si>
    <t>240/2025</t>
  </si>
  <si>
    <t>244/2025</t>
  </si>
  <si>
    <t>247/2025</t>
  </si>
  <si>
    <t>253/2025</t>
  </si>
  <si>
    <t>258/2025</t>
  </si>
  <si>
    <t>260/2025</t>
  </si>
  <si>
    <t>261/2025</t>
  </si>
  <si>
    <t>263/2025</t>
  </si>
  <si>
    <t>267/2025</t>
  </si>
  <si>
    <t>268/2025</t>
  </si>
  <si>
    <t>279/2025</t>
  </si>
  <si>
    <t>292/2025</t>
  </si>
  <si>
    <t>294/2025</t>
  </si>
  <si>
    <t>310/2025</t>
  </si>
  <si>
    <t>328/2025</t>
  </si>
  <si>
    <t>341/2025</t>
  </si>
  <si>
    <t>345/2025</t>
  </si>
  <si>
    <t>348/2025</t>
  </si>
  <si>
    <t>352/2025</t>
  </si>
  <si>
    <t>356/2025</t>
  </si>
  <si>
    <t>357/2025</t>
  </si>
  <si>
    <t>362/2025</t>
  </si>
  <si>
    <t>364/2025</t>
  </si>
  <si>
    <t>365/2025</t>
  </si>
  <si>
    <t>367/2025</t>
  </si>
  <si>
    <t>369/2025</t>
  </si>
  <si>
    <t>370/2025</t>
  </si>
  <si>
    <t>375/2025</t>
  </si>
  <si>
    <t>376/2025</t>
  </si>
  <si>
    <t>382/2025</t>
  </si>
  <si>
    <t>387/2025</t>
  </si>
  <si>
    <t>388/2025</t>
  </si>
  <si>
    <t>390/2025</t>
  </si>
  <si>
    <t>392/2025</t>
  </si>
  <si>
    <t>396/2025</t>
  </si>
  <si>
    <t>404/2025</t>
  </si>
  <si>
    <t>408/2025</t>
  </si>
  <si>
    <t>411/2025</t>
  </si>
  <si>
    <t>412/2025</t>
  </si>
  <si>
    <t>418/2025</t>
  </si>
  <si>
    <t>421/2025</t>
  </si>
  <si>
    <t>423/2025</t>
  </si>
  <si>
    <t>424/2025</t>
  </si>
  <si>
    <t>430/2025</t>
  </si>
  <si>
    <t>10.1</t>
  </si>
  <si>
    <t xml:space="preserve">Pagamento realizado através do elemento item 9399 - Outras indenizações e restituições.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</si>
</sst>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7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7"/>
  <sheetViews>
    <sheetView topLeftCell="A46" workbookViewId="0">
      <selection activeCell="A74" sqref="A74:G77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341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ht="12.95" customHeight="1" x14ac:dyDescent="0.2">
      <c r="A55" s="44">
        <v>4008</v>
      </c>
      <c r="B55" s="45" t="s">
        <v>163</v>
      </c>
      <c r="C55" s="46" t="s">
        <v>4</v>
      </c>
    </row>
    <row r="56" spans="1:3" ht="12.95" customHeight="1" x14ac:dyDescent="0.2">
      <c r="A56" s="44">
        <v>5204</v>
      </c>
      <c r="B56" s="45" t="s">
        <v>158</v>
      </c>
      <c r="C56" s="46" t="s">
        <v>4</v>
      </c>
    </row>
    <row r="57" spans="1:3" x14ac:dyDescent="0.2">
      <c r="A57" s="44">
        <v>5206</v>
      </c>
      <c r="B57" s="45" t="s">
        <v>116</v>
      </c>
      <c r="C57" s="46" t="s">
        <v>4</v>
      </c>
    </row>
    <row r="58" spans="1:3" x14ac:dyDescent="0.2">
      <c r="A58" s="44">
        <v>5207</v>
      </c>
      <c r="B58" s="45" t="s">
        <v>30</v>
      </c>
      <c r="C58" s="47" t="s">
        <v>4</v>
      </c>
    </row>
    <row r="59" spans="1:3" x14ac:dyDescent="0.2">
      <c r="A59" s="44">
        <v>5208</v>
      </c>
      <c r="B59" s="48" t="s">
        <v>31</v>
      </c>
      <c r="C59" s="47" t="s">
        <v>4</v>
      </c>
    </row>
    <row r="60" spans="1:3" x14ac:dyDescent="0.2">
      <c r="A60" s="44">
        <v>5209</v>
      </c>
      <c r="B60" s="45" t="s">
        <v>32</v>
      </c>
      <c r="C60" s="46" t="s">
        <v>4</v>
      </c>
    </row>
    <row r="61" spans="1:3" x14ac:dyDescent="0.2">
      <c r="A61" s="44">
        <v>5210</v>
      </c>
      <c r="B61" s="49" t="s">
        <v>33</v>
      </c>
      <c r="C61" s="50" t="s">
        <v>4</v>
      </c>
    </row>
    <row r="62" spans="1:3" x14ac:dyDescent="0.2">
      <c r="A62" s="44">
        <v>5212</v>
      </c>
      <c r="B62" s="51" t="s">
        <v>34</v>
      </c>
      <c r="C62" s="46" t="s">
        <v>4</v>
      </c>
    </row>
    <row r="63" spans="1:3" x14ac:dyDescent="0.2">
      <c r="A63" s="44">
        <v>5214</v>
      </c>
      <c r="B63" s="45" t="s">
        <v>30</v>
      </c>
      <c r="C63" s="47" t="s">
        <v>4</v>
      </c>
    </row>
    <row r="64" spans="1:3" x14ac:dyDescent="0.2">
      <c r="A64" s="44">
        <v>5217</v>
      </c>
      <c r="B64" s="45" t="s">
        <v>35</v>
      </c>
      <c r="C64" s="46" t="s">
        <v>4</v>
      </c>
    </row>
    <row r="65" spans="1:3" x14ac:dyDescent="0.2">
      <c r="A65" s="44">
        <v>5225</v>
      </c>
      <c r="B65" s="45" t="s">
        <v>36</v>
      </c>
      <c r="C65" s="46" t="s">
        <v>4</v>
      </c>
    </row>
    <row r="66" spans="1:3" x14ac:dyDescent="0.2">
      <c r="A66" s="44">
        <v>5226</v>
      </c>
      <c r="B66" s="48" t="s">
        <v>37</v>
      </c>
      <c r="C66" s="47" t="s">
        <v>4</v>
      </c>
    </row>
    <row r="67" spans="1:3" x14ac:dyDescent="0.2">
      <c r="A67" s="44">
        <v>5227</v>
      </c>
      <c r="B67" s="48" t="s">
        <v>137</v>
      </c>
      <c r="C67" s="47" t="s">
        <v>4</v>
      </c>
    </row>
    <row r="68" spans="1:3" x14ac:dyDescent="0.2">
      <c r="A68" s="44">
        <v>5299</v>
      </c>
      <c r="B68" s="48" t="s">
        <v>38</v>
      </c>
      <c r="C68" s="47" t="s">
        <v>4</v>
      </c>
    </row>
    <row r="69" spans="1:3" ht="25.5" x14ac:dyDescent="0.2">
      <c r="A69" s="38" t="s">
        <v>39</v>
      </c>
      <c r="B69" s="39" t="s">
        <v>40</v>
      </c>
      <c r="C69" s="40" t="s">
        <v>14</v>
      </c>
    </row>
    <row r="70" spans="1:3" x14ac:dyDescent="0.2">
      <c r="A70" s="38" t="s">
        <v>41</v>
      </c>
      <c r="B70" s="41" t="s">
        <v>40</v>
      </c>
      <c r="C70" s="40" t="s">
        <v>4</v>
      </c>
    </row>
    <row r="74" spans="1:3" x14ac:dyDescent="0.2">
      <c r="A74" s="5"/>
      <c r="B74"/>
      <c r="C74"/>
    </row>
    <row r="75" spans="1:3" x14ac:dyDescent="0.2">
      <c r="A75" s="5"/>
      <c r="B75"/>
      <c r="C75"/>
    </row>
    <row r="76" spans="1:3" x14ac:dyDescent="0.2">
      <c r="A76" s="5"/>
      <c r="B76"/>
      <c r="C76"/>
    </row>
    <row r="77" spans="1:3" x14ac:dyDescent="0.2">
      <c r="A77" s="5"/>
      <c r="B77"/>
      <c r="C77"/>
    </row>
  </sheetData>
  <sheetProtection algorithmName="SHA-512" hashValue="vjhhDEx9lZYfBPuxPlWmzMNebdwYpcSkbzT10GghM1xcPhX0fZRjH8wObQ339REIQfCAwomloLUusQfwd6416w==" saltValue="8P7B0B9U5i87tjTSQTBpNw==" spinCount="100000" sheet="1" objects="1" scenarios="1"/>
  <protectedRanges>
    <protectedRange sqref="A55:B56" name="Intervalo6_3"/>
    <protectedRange sqref="A55:B56" name="Intervalo2_3"/>
  </protectedRanges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71"/>
  <sheetViews>
    <sheetView tabSelected="1" topLeftCell="Q1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5" x14ac:dyDescent="0.2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19" style="53" hidden="1" customWidth="1"/>
    <col min="23" max="16384" width="9.140625" style="53"/>
  </cols>
  <sheetData>
    <row r="1" spans="1:22" ht="69.95" customHeight="1" x14ac:dyDescent="0.2">
      <c r="A1" s="80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2"/>
    </row>
    <row r="2" spans="1:22" ht="15.75" thickBot="1" x14ac:dyDescent="0.25"/>
    <row r="3" spans="1:22" ht="69.9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69.95" hidden="1" customHeight="1" x14ac:dyDescent="0.2">
      <c r="A4" s="58">
        <v>1441</v>
      </c>
      <c r="B4" s="59">
        <v>1440005</v>
      </c>
      <c r="C4" s="59" t="s">
        <v>583</v>
      </c>
      <c r="D4" s="59" t="s">
        <v>776</v>
      </c>
      <c r="E4" s="60">
        <v>201182000169</v>
      </c>
      <c r="F4" s="61">
        <f t="shared" ref="F4:F204" si="0">IF(E4&lt;=99999999999,CONCATENATE(LEFT(E4,3),".***.***-",RIGHT(E4,2)),E4)</f>
        <v>201182000169</v>
      </c>
      <c r="G4" s="62" t="s">
        <v>120</v>
      </c>
      <c r="H4" s="59">
        <v>3030</v>
      </c>
      <c r="I4" s="63" t="s">
        <v>10</v>
      </c>
      <c r="J4" s="64">
        <v>45992</v>
      </c>
      <c r="K4" s="59">
        <v>2</v>
      </c>
      <c r="L4" s="65">
        <v>81</v>
      </c>
      <c r="M4" s="65">
        <v>0</v>
      </c>
      <c r="N4" s="65">
        <v>0</v>
      </c>
      <c r="O4" s="65">
        <v>81</v>
      </c>
      <c r="P4" s="64">
        <v>45992</v>
      </c>
      <c r="Q4" s="66">
        <v>292</v>
      </c>
      <c r="R4" s="67">
        <v>81</v>
      </c>
      <c r="S4" s="67">
        <v>0</v>
      </c>
      <c r="T4" s="67">
        <v>81</v>
      </c>
      <c r="U4" s="68"/>
      <c r="V4" s="69" t="str">
        <f>VLOOKUP(H4,'CATEGORIZAÇÃO PARA PUBLICAÇÃO'!$A$1:$C$105,3,FALSE)</f>
        <v>FORNECIMENTO DE BENS</v>
      </c>
    </row>
    <row r="5" spans="1:22" ht="69.95" hidden="1" customHeight="1" x14ac:dyDescent="0.2">
      <c r="A5" s="58">
        <v>1441</v>
      </c>
      <c r="B5" s="59">
        <v>1440005</v>
      </c>
      <c r="C5" s="59" t="s">
        <v>584</v>
      </c>
      <c r="D5" s="59" t="s">
        <v>776</v>
      </c>
      <c r="E5" s="60">
        <v>201182000169</v>
      </c>
      <c r="F5" s="61">
        <f t="shared" si="0"/>
        <v>201182000169</v>
      </c>
      <c r="G5" s="62" t="s">
        <v>120</v>
      </c>
      <c r="H5" s="59">
        <v>3008</v>
      </c>
      <c r="I5" s="63" t="s">
        <v>121</v>
      </c>
      <c r="J5" s="64">
        <v>45992</v>
      </c>
      <c r="K5" s="59">
        <v>11</v>
      </c>
      <c r="L5" s="65">
        <v>2691</v>
      </c>
      <c r="M5" s="65">
        <v>0</v>
      </c>
      <c r="N5" s="65">
        <v>0</v>
      </c>
      <c r="O5" s="65">
        <v>2691</v>
      </c>
      <c r="P5" s="64">
        <v>45992</v>
      </c>
      <c r="Q5" s="66">
        <v>291</v>
      </c>
      <c r="R5" s="67">
        <v>2691</v>
      </c>
      <c r="S5" s="67">
        <v>0</v>
      </c>
      <c r="T5" s="67">
        <v>2691</v>
      </c>
      <c r="U5" s="68"/>
      <c r="V5" s="69" t="str">
        <f>VLOOKUP(H5,'CATEGORIZAÇÃO PARA PUBLICAÇÃO'!$A$1:$C$105,3,FALSE)</f>
        <v>FORNECIMENTO DE BENS</v>
      </c>
    </row>
    <row r="6" spans="1:22" ht="69.95" hidden="1" customHeight="1" x14ac:dyDescent="0.2">
      <c r="A6" s="58">
        <v>1441</v>
      </c>
      <c r="B6" s="59">
        <v>1440005</v>
      </c>
      <c r="C6" s="59" t="s">
        <v>586</v>
      </c>
      <c r="D6" s="59" t="s">
        <v>776</v>
      </c>
      <c r="E6" s="60">
        <v>58069360000120</v>
      </c>
      <c r="F6" s="61">
        <f t="shared" si="0"/>
        <v>58069360000120</v>
      </c>
      <c r="G6" s="62" t="s">
        <v>124</v>
      </c>
      <c r="H6" s="59">
        <v>4006</v>
      </c>
      <c r="I6" s="63" t="s">
        <v>29</v>
      </c>
      <c r="J6" s="64">
        <v>45992</v>
      </c>
      <c r="K6" s="59">
        <v>18</v>
      </c>
      <c r="L6" s="65">
        <v>203605.72</v>
      </c>
      <c r="M6" s="65">
        <v>0</v>
      </c>
      <c r="N6" s="65">
        <v>0</v>
      </c>
      <c r="O6" s="65">
        <v>203605.72</v>
      </c>
      <c r="P6" s="64">
        <v>45994</v>
      </c>
      <c r="Q6" s="66">
        <v>293</v>
      </c>
      <c r="R6" s="67">
        <v>203605.72</v>
      </c>
      <c r="S6" s="67">
        <v>9773.08</v>
      </c>
      <c r="T6" s="67">
        <v>193832.64</v>
      </c>
      <c r="U6" s="68"/>
      <c r="V6" s="69" t="str">
        <f>VLOOKUP(H6,'CATEGORIZAÇÃO PARA PUBLICAÇÃO'!$A$1:$C$105,3,FALSE)</f>
        <v>FORNECIMENTO DE BENS</v>
      </c>
    </row>
    <row r="7" spans="1:22" ht="69.95" hidden="1" customHeight="1" x14ac:dyDescent="0.2">
      <c r="A7" s="58">
        <v>1441</v>
      </c>
      <c r="B7" s="59">
        <v>1440011</v>
      </c>
      <c r="C7" s="59" t="s">
        <v>711</v>
      </c>
      <c r="D7" s="59" t="s">
        <v>776</v>
      </c>
      <c r="E7" s="60">
        <v>7403266000124</v>
      </c>
      <c r="F7" s="61">
        <f t="shared" si="0"/>
        <v>7403266000124</v>
      </c>
      <c r="G7" s="62" t="s">
        <v>277</v>
      </c>
      <c r="H7" s="59">
        <v>4002</v>
      </c>
      <c r="I7" s="63" t="s">
        <v>139</v>
      </c>
      <c r="J7" s="64">
        <v>45992</v>
      </c>
      <c r="K7" s="59">
        <v>11</v>
      </c>
      <c r="L7" s="65">
        <v>407044.61</v>
      </c>
      <c r="M7" s="65">
        <v>0</v>
      </c>
      <c r="N7" s="65">
        <v>0</v>
      </c>
      <c r="O7" s="65">
        <v>407044.61</v>
      </c>
      <c r="P7" s="64">
        <v>45995</v>
      </c>
      <c r="Q7" s="66">
        <v>7799</v>
      </c>
      <c r="R7" s="67">
        <v>407044.61</v>
      </c>
      <c r="S7" s="67">
        <v>19538.14</v>
      </c>
      <c r="T7" s="67">
        <v>387506.47</v>
      </c>
      <c r="U7" s="68"/>
      <c r="V7" s="69" t="str">
        <f>VLOOKUP(H7,'CATEGORIZAÇÃO PARA PUBLICAÇÃO'!$A$1:$C$105,3,FALSE)</f>
        <v>PRESTAÇÃO DE SERVIÇOS</v>
      </c>
    </row>
    <row r="8" spans="1:22" ht="69.95" hidden="1" customHeight="1" x14ac:dyDescent="0.2">
      <c r="A8" s="58">
        <v>1441</v>
      </c>
      <c r="B8" s="59">
        <v>1440011</v>
      </c>
      <c r="C8" s="59" t="s">
        <v>714</v>
      </c>
      <c r="D8" s="59" t="s">
        <v>776</v>
      </c>
      <c r="E8" s="60">
        <v>7346326000114</v>
      </c>
      <c r="F8" s="61">
        <f t="shared" si="0"/>
        <v>7346326000114</v>
      </c>
      <c r="G8" s="62" t="s">
        <v>280</v>
      </c>
      <c r="H8" s="59">
        <v>4002</v>
      </c>
      <c r="I8" s="63" t="s">
        <v>139</v>
      </c>
      <c r="J8" s="64">
        <v>45992</v>
      </c>
      <c r="K8" s="59">
        <v>11</v>
      </c>
      <c r="L8" s="65">
        <v>258784.96</v>
      </c>
      <c r="M8" s="65">
        <v>0</v>
      </c>
      <c r="N8" s="65">
        <v>0</v>
      </c>
      <c r="O8" s="65">
        <v>258784.96</v>
      </c>
      <c r="P8" s="64">
        <v>45992</v>
      </c>
      <c r="Q8" s="66">
        <v>7652</v>
      </c>
      <c r="R8" s="67">
        <v>258784.96</v>
      </c>
      <c r="S8" s="67">
        <v>12421.68</v>
      </c>
      <c r="T8" s="67">
        <v>246363.28</v>
      </c>
      <c r="U8" s="68"/>
      <c r="V8" s="69" t="str">
        <f>VLOOKUP(H8,'CATEGORIZAÇÃO PARA PUBLICAÇÃO'!$A$1:$C$105,3,FALSE)</f>
        <v>PRESTAÇÃO DE SERVIÇOS</v>
      </c>
    </row>
    <row r="9" spans="1:22" ht="69.95" hidden="1" customHeight="1" x14ac:dyDescent="0.2">
      <c r="A9" s="58">
        <v>1441</v>
      </c>
      <c r="B9" s="59">
        <v>1440011</v>
      </c>
      <c r="C9" s="59" t="s">
        <v>735</v>
      </c>
      <c r="D9" s="59" t="s">
        <v>776</v>
      </c>
      <c r="E9" s="60">
        <v>5650294000110</v>
      </c>
      <c r="F9" s="61">
        <f t="shared" si="0"/>
        <v>5650294000110</v>
      </c>
      <c r="G9" s="62" t="s">
        <v>301</v>
      </c>
      <c r="H9" s="59">
        <v>3904</v>
      </c>
      <c r="I9" s="63" t="s">
        <v>302</v>
      </c>
      <c r="J9" s="64">
        <v>45992</v>
      </c>
      <c r="K9" s="59">
        <v>7</v>
      </c>
      <c r="L9" s="65">
        <v>124305</v>
      </c>
      <c r="M9" s="65">
        <v>0</v>
      </c>
      <c r="N9" s="65">
        <v>0</v>
      </c>
      <c r="O9" s="65">
        <v>124305</v>
      </c>
      <c r="P9" s="64">
        <v>45992</v>
      </c>
      <c r="Q9" s="66">
        <v>7650</v>
      </c>
      <c r="R9" s="67">
        <v>124305</v>
      </c>
      <c r="S9" s="67">
        <v>0</v>
      </c>
      <c r="T9" s="67">
        <v>124305</v>
      </c>
      <c r="U9" s="68"/>
      <c r="V9" s="69" t="str">
        <f>VLOOKUP(H9,'CATEGORIZAÇÃO PARA PUBLICAÇÃO'!$A$1:$C$105,3,FALSE)</f>
        <v>PRESTAÇÃO DE SERVIÇOS</v>
      </c>
    </row>
    <row r="10" spans="1:22" ht="69.95" hidden="1" customHeight="1" x14ac:dyDescent="0.2">
      <c r="A10" s="58">
        <v>1441</v>
      </c>
      <c r="B10" s="59">
        <v>1440011</v>
      </c>
      <c r="C10" s="59" t="s">
        <v>757</v>
      </c>
      <c r="D10" s="59" t="s">
        <v>776</v>
      </c>
      <c r="E10" s="60">
        <v>22884260000100</v>
      </c>
      <c r="F10" s="61">
        <f t="shared" si="0"/>
        <v>22884260000100</v>
      </c>
      <c r="G10" s="62" t="s">
        <v>221</v>
      </c>
      <c r="H10" s="59">
        <v>3921</v>
      </c>
      <c r="I10" s="63" t="s">
        <v>220</v>
      </c>
      <c r="J10" s="64">
        <v>45992</v>
      </c>
      <c r="K10" s="59">
        <v>2</v>
      </c>
      <c r="L10" s="65">
        <v>55180</v>
      </c>
      <c r="M10" s="65">
        <v>3204</v>
      </c>
      <c r="N10" s="65">
        <v>0</v>
      </c>
      <c r="O10" s="65">
        <v>51976</v>
      </c>
      <c r="P10" s="64">
        <v>45994</v>
      </c>
      <c r="Q10" s="66">
        <v>7725</v>
      </c>
      <c r="R10" s="67">
        <v>51976</v>
      </c>
      <c r="S10" s="67">
        <v>0</v>
      </c>
      <c r="T10" s="67">
        <v>51976</v>
      </c>
      <c r="U10" s="68"/>
      <c r="V10" s="69" t="str">
        <f>VLOOKUP(H10,'CATEGORIZAÇÃO PARA PUBLICAÇÃO'!$A$1:$C$105,3,FALSE)</f>
        <v>PRESTAÇÃO DE SERVIÇOS</v>
      </c>
    </row>
    <row r="11" spans="1:22" ht="69.95" hidden="1" customHeight="1" x14ac:dyDescent="0.2">
      <c r="A11" s="58">
        <v>1441</v>
      </c>
      <c r="B11" s="59">
        <v>1440011</v>
      </c>
      <c r="C11" s="59" t="s">
        <v>758</v>
      </c>
      <c r="D11" s="59" t="s">
        <v>776</v>
      </c>
      <c r="E11" s="60">
        <v>22884260000100</v>
      </c>
      <c r="F11" s="61">
        <f t="shared" si="0"/>
        <v>22884260000100</v>
      </c>
      <c r="G11" s="62" t="s">
        <v>221</v>
      </c>
      <c r="H11" s="59">
        <v>3922</v>
      </c>
      <c r="I11" s="63" t="s">
        <v>21</v>
      </c>
      <c r="J11" s="64">
        <v>45992</v>
      </c>
      <c r="K11" s="59">
        <v>2</v>
      </c>
      <c r="L11" s="65">
        <v>8900</v>
      </c>
      <c r="M11" s="65">
        <v>0</v>
      </c>
      <c r="N11" s="65">
        <v>0</v>
      </c>
      <c r="O11" s="65">
        <v>8900</v>
      </c>
      <c r="P11" s="64">
        <v>45994</v>
      </c>
      <c r="Q11" s="66">
        <v>7728</v>
      </c>
      <c r="R11" s="67">
        <v>8900</v>
      </c>
      <c r="S11" s="67">
        <v>0</v>
      </c>
      <c r="T11" s="67">
        <v>8900</v>
      </c>
      <c r="U11" s="68"/>
      <c r="V11" s="69" t="str">
        <f>VLOOKUP(H11,'CATEGORIZAÇÃO PARA PUBLICAÇÃO'!$A$1:$C$105,3,FALSE)</f>
        <v>PRESTAÇÃO DE SERVIÇOS</v>
      </c>
    </row>
    <row r="12" spans="1:22" ht="69.95" hidden="1" customHeight="1" x14ac:dyDescent="0.2">
      <c r="A12" s="58">
        <v>1441</v>
      </c>
      <c r="B12" s="59">
        <v>1440011</v>
      </c>
      <c r="C12" s="59" t="s">
        <v>717</v>
      </c>
      <c r="D12" s="59" t="s">
        <v>776</v>
      </c>
      <c r="E12" s="60">
        <v>81243735000148</v>
      </c>
      <c r="F12" s="61">
        <f t="shared" si="0"/>
        <v>81243735000148</v>
      </c>
      <c r="G12" s="62" t="s">
        <v>284</v>
      </c>
      <c r="H12" s="59">
        <v>4002</v>
      </c>
      <c r="I12" s="63" t="s">
        <v>139</v>
      </c>
      <c r="J12" s="64">
        <v>45993</v>
      </c>
      <c r="K12" s="59">
        <v>11</v>
      </c>
      <c r="L12" s="65">
        <v>30842.77</v>
      </c>
      <c r="M12" s="65">
        <v>0</v>
      </c>
      <c r="N12" s="65">
        <v>0</v>
      </c>
      <c r="O12" s="65">
        <v>30842.77</v>
      </c>
      <c r="P12" s="64">
        <v>45994</v>
      </c>
      <c r="Q12" s="66">
        <v>7736</v>
      </c>
      <c r="R12" s="67">
        <v>30842.77</v>
      </c>
      <c r="S12" s="67">
        <v>1480.45</v>
      </c>
      <c r="T12" s="67">
        <v>29362.32</v>
      </c>
      <c r="U12" s="68"/>
      <c r="V12" s="69" t="str">
        <f>VLOOKUP(H12,'CATEGORIZAÇÃO PARA PUBLICAÇÃO'!$A$1:$C$105,3,FALSE)</f>
        <v>PRESTAÇÃO DE SERVIÇOS</v>
      </c>
    </row>
    <row r="13" spans="1:22" ht="69.95" hidden="1" customHeight="1" x14ac:dyDescent="0.2">
      <c r="A13" s="58">
        <v>1441</v>
      </c>
      <c r="B13" s="59">
        <v>1440011</v>
      </c>
      <c r="C13" s="59" t="s">
        <v>718</v>
      </c>
      <c r="D13" s="59" t="s">
        <v>776</v>
      </c>
      <c r="E13" s="60">
        <v>5381960000162</v>
      </c>
      <c r="F13" s="61">
        <f t="shared" si="0"/>
        <v>5381960000162</v>
      </c>
      <c r="G13" s="62" t="s">
        <v>285</v>
      </c>
      <c r="H13" s="59">
        <v>3921</v>
      </c>
      <c r="I13" s="63" t="s">
        <v>220</v>
      </c>
      <c r="J13" s="64">
        <v>45993</v>
      </c>
      <c r="K13" s="59">
        <v>11</v>
      </c>
      <c r="L13" s="65">
        <v>16739.740000000002</v>
      </c>
      <c r="M13" s="65">
        <v>714.79</v>
      </c>
      <c r="N13" s="65">
        <v>0</v>
      </c>
      <c r="O13" s="65">
        <v>16024.95</v>
      </c>
      <c r="P13" s="64">
        <v>45994</v>
      </c>
      <c r="Q13" s="66">
        <v>7731</v>
      </c>
      <c r="R13" s="67">
        <v>16024.95</v>
      </c>
      <c r="S13" s="67">
        <v>0</v>
      </c>
      <c r="T13" s="67">
        <v>16024.95</v>
      </c>
      <c r="U13" s="68"/>
      <c r="V13" s="69" t="str">
        <f>VLOOKUP(H13,'CATEGORIZAÇÃO PARA PUBLICAÇÃO'!$A$1:$C$105,3,FALSE)</f>
        <v>PRESTAÇÃO DE SERVIÇOS</v>
      </c>
    </row>
    <row r="14" spans="1:22" ht="69.95" hidden="1" customHeight="1" x14ac:dyDescent="0.2">
      <c r="A14" s="58">
        <v>1441</v>
      </c>
      <c r="B14" s="59">
        <v>1440011</v>
      </c>
      <c r="C14" s="59" t="s">
        <v>723</v>
      </c>
      <c r="D14" s="59" t="s">
        <v>776</v>
      </c>
      <c r="E14" s="60">
        <v>16630743000185</v>
      </c>
      <c r="F14" s="61">
        <f t="shared" si="0"/>
        <v>16630743000185</v>
      </c>
      <c r="G14" s="62" t="s">
        <v>288</v>
      </c>
      <c r="H14" s="59">
        <v>3921</v>
      </c>
      <c r="I14" s="63" t="s">
        <v>220</v>
      </c>
      <c r="J14" s="64">
        <v>45993</v>
      </c>
      <c r="K14" s="59">
        <v>17</v>
      </c>
      <c r="L14" s="65">
        <v>23072.06</v>
      </c>
      <c r="M14" s="65">
        <v>0</v>
      </c>
      <c r="N14" s="65">
        <v>0</v>
      </c>
      <c r="O14" s="65">
        <v>23072.06</v>
      </c>
      <c r="P14" s="64">
        <v>45994</v>
      </c>
      <c r="Q14" s="66">
        <v>7738</v>
      </c>
      <c r="R14" s="67">
        <v>23072.06</v>
      </c>
      <c r="S14" s="67">
        <v>0</v>
      </c>
      <c r="T14" s="67">
        <v>23072.06</v>
      </c>
      <c r="U14" s="68"/>
      <c r="V14" s="69" t="str">
        <f>VLOOKUP(H14,'CATEGORIZAÇÃO PARA PUBLICAÇÃO'!$A$1:$C$105,3,FALSE)</f>
        <v>PRESTAÇÃO DE SERVIÇOS</v>
      </c>
    </row>
    <row r="15" spans="1:22" ht="69.95" hidden="1" customHeight="1" x14ac:dyDescent="0.2">
      <c r="A15" s="58">
        <v>1441</v>
      </c>
      <c r="B15" s="59">
        <v>1440011</v>
      </c>
      <c r="C15" s="59" t="s">
        <v>727</v>
      </c>
      <c r="D15" s="59" t="s">
        <v>776</v>
      </c>
      <c r="E15" s="60">
        <v>34454477000169</v>
      </c>
      <c r="F15" s="61">
        <f t="shared" si="0"/>
        <v>34454477000169</v>
      </c>
      <c r="G15" s="62" t="s">
        <v>291</v>
      </c>
      <c r="H15" s="59">
        <v>3921</v>
      </c>
      <c r="I15" s="63" t="s">
        <v>220</v>
      </c>
      <c r="J15" s="64">
        <v>45993</v>
      </c>
      <c r="K15" s="59">
        <v>17</v>
      </c>
      <c r="L15" s="65">
        <v>2988.98</v>
      </c>
      <c r="M15" s="65">
        <v>0</v>
      </c>
      <c r="N15" s="65">
        <v>0</v>
      </c>
      <c r="O15" s="65">
        <v>2988.98</v>
      </c>
      <c r="P15" s="64">
        <v>45994</v>
      </c>
      <c r="Q15" s="66">
        <v>7737</v>
      </c>
      <c r="R15" s="67">
        <v>2988.98</v>
      </c>
      <c r="S15" s="67">
        <v>0</v>
      </c>
      <c r="T15" s="67">
        <v>2988.98</v>
      </c>
      <c r="U15" s="68"/>
      <c r="V15" s="69" t="str">
        <f>VLOOKUP(H15,'CATEGORIZAÇÃO PARA PUBLICAÇÃO'!$A$1:$C$105,3,FALSE)</f>
        <v>PRESTAÇÃO DE SERVIÇOS</v>
      </c>
    </row>
    <row r="16" spans="1:22" ht="69.95" hidden="1" customHeight="1" x14ac:dyDescent="0.2">
      <c r="A16" s="58">
        <v>1441</v>
      </c>
      <c r="B16" s="59">
        <v>1440011</v>
      </c>
      <c r="C16" s="59" t="s">
        <v>738</v>
      </c>
      <c r="D16" s="59" t="s">
        <v>776</v>
      </c>
      <c r="E16" s="60">
        <v>33683111000107</v>
      </c>
      <c r="F16" s="61">
        <f t="shared" si="0"/>
        <v>33683111000107</v>
      </c>
      <c r="G16" s="62" t="s">
        <v>271</v>
      </c>
      <c r="H16" s="59">
        <v>4002</v>
      </c>
      <c r="I16" s="63" t="s">
        <v>139</v>
      </c>
      <c r="J16" s="64">
        <v>45993</v>
      </c>
      <c r="K16" s="59">
        <v>5</v>
      </c>
      <c r="L16" s="65">
        <v>2850.2</v>
      </c>
      <c r="M16" s="65">
        <v>0</v>
      </c>
      <c r="N16" s="65">
        <v>0</v>
      </c>
      <c r="O16" s="65">
        <v>2850.2</v>
      </c>
      <c r="P16" s="64">
        <v>45994</v>
      </c>
      <c r="Q16" s="66">
        <v>7733</v>
      </c>
      <c r="R16" s="67">
        <v>2850.2</v>
      </c>
      <c r="S16" s="67">
        <v>136.81</v>
      </c>
      <c r="T16" s="67">
        <v>2713.39</v>
      </c>
      <c r="U16" s="68"/>
      <c r="V16" s="69" t="str">
        <f>VLOOKUP(H16,'CATEGORIZAÇÃO PARA PUBLICAÇÃO'!$A$1:$C$105,3,FALSE)</f>
        <v>PRESTAÇÃO DE SERVIÇOS</v>
      </c>
    </row>
    <row r="17" spans="1:22" ht="69.95" hidden="1" customHeight="1" x14ac:dyDescent="0.2">
      <c r="A17" s="58">
        <v>1441</v>
      </c>
      <c r="B17" s="59">
        <v>1440011</v>
      </c>
      <c r="C17" s="59" t="s">
        <v>769</v>
      </c>
      <c r="D17" s="59" t="s">
        <v>776</v>
      </c>
      <c r="E17" s="70">
        <v>17282880000139</v>
      </c>
      <c r="F17" s="61">
        <f t="shared" si="0"/>
        <v>17282880000139</v>
      </c>
      <c r="G17" s="71" t="s">
        <v>338</v>
      </c>
      <c r="H17" s="59">
        <v>3918</v>
      </c>
      <c r="I17" s="63" t="s">
        <v>339</v>
      </c>
      <c r="J17" s="64">
        <v>45993</v>
      </c>
      <c r="K17" s="59">
        <v>1</v>
      </c>
      <c r="L17" s="65">
        <v>44844.3</v>
      </c>
      <c r="M17" s="65">
        <v>677.11</v>
      </c>
      <c r="N17" s="65">
        <v>0</v>
      </c>
      <c r="O17" s="65">
        <v>44167.19</v>
      </c>
      <c r="P17" s="64">
        <v>45994</v>
      </c>
      <c r="Q17" s="66">
        <v>7734</v>
      </c>
      <c r="R17" s="67">
        <v>44167.19</v>
      </c>
      <c r="S17" s="67">
        <v>0</v>
      </c>
      <c r="T17" s="67">
        <v>44167.19</v>
      </c>
      <c r="U17" s="68"/>
      <c r="V17" s="69" t="str">
        <f>VLOOKUP(H17,'CATEGORIZAÇÃO PARA PUBLICAÇÃO'!$A$1:$C$105,3,FALSE)</f>
        <v>PRESTAÇÃO DE SERVIÇOS</v>
      </c>
    </row>
    <row r="18" spans="1:22" ht="69.95" hidden="1" customHeight="1" x14ac:dyDescent="0.2">
      <c r="A18" s="58">
        <v>1441</v>
      </c>
      <c r="B18" s="59">
        <v>1440011</v>
      </c>
      <c r="C18" s="59" t="s">
        <v>609</v>
      </c>
      <c r="D18" s="59" t="s">
        <v>776</v>
      </c>
      <c r="E18" s="60">
        <v>9037150000144</v>
      </c>
      <c r="F18" s="61">
        <f t="shared" si="0"/>
        <v>9037150000144</v>
      </c>
      <c r="G18" s="62" t="s">
        <v>228</v>
      </c>
      <c r="H18" s="59">
        <v>3921</v>
      </c>
      <c r="I18" s="63" t="s">
        <v>220</v>
      </c>
      <c r="J18" s="64">
        <v>45994</v>
      </c>
      <c r="K18" s="59">
        <v>11</v>
      </c>
      <c r="L18" s="65">
        <v>17898.52</v>
      </c>
      <c r="M18" s="65">
        <v>583.49</v>
      </c>
      <c r="N18" s="65">
        <v>0</v>
      </c>
      <c r="O18" s="65">
        <v>17315.03</v>
      </c>
      <c r="P18" s="64">
        <v>45996</v>
      </c>
      <c r="Q18" s="66">
        <v>7846</v>
      </c>
      <c r="R18" s="67">
        <v>17315.03</v>
      </c>
      <c r="S18" s="67">
        <v>0</v>
      </c>
      <c r="T18" s="67">
        <v>17315.03</v>
      </c>
      <c r="U18" s="68"/>
      <c r="V18" s="69" t="str">
        <f>VLOOKUP(H18,'CATEGORIZAÇÃO PARA PUBLICAÇÃO'!$A$1:$C$105,3,FALSE)</f>
        <v>PRESTAÇÃO DE SERVIÇOS</v>
      </c>
    </row>
    <row r="19" spans="1:22" ht="69.95" hidden="1" customHeight="1" x14ac:dyDescent="0.2">
      <c r="A19" s="58">
        <v>1441</v>
      </c>
      <c r="B19" s="59">
        <v>1440011</v>
      </c>
      <c r="C19" s="59" t="s">
        <v>720</v>
      </c>
      <c r="D19" s="59" t="s">
        <v>776</v>
      </c>
      <c r="E19" s="60">
        <v>5381960000162</v>
      </c>
      <c r="F19" s="61">
        <f t="shared" si="0"/>
        <v>5381960000162</v>
      </c>
      <c r="G19" s="62" t="s">
        <v>285</v>
      </c>
      <c r="H19" s="59">
        <v>3921</v>
      </c>
      <c r="I19" s="63" t="s">
        <v>220</v>
      </c>
      <c r="J19" s="64">
        <v>45994</v>
      </c>
      <c r="K19" s="59">
        <v>11</v>
      </c>
      <c r="L19" s="65">
        <v>2212.56</v>
      </c>
      <c r="M19" s="65">
        <v>94.48</v>
      </c>
      <c r="N19" s="65">
        <v>0</v>
      </c>
      <c r="O19" s="65">
        <v>2118.08</v>
      </c>
      <c r="P19" s="64">
        <v>45995</v>
      </c>
      <c r="Q19" s="66">
        <v>7821</v>
      </c>
      <c r="R19" s="67">
        <v>2118.08</v>
      </c>
      <c r="S19" s="67">
        <v>0</v>
      </c>
      <c r="T19" s="67">
        <v>2118.08</v>
      </c>
      <c r="U19" s="68"/>
      <c r="V19" s="69" t="str">
        <f>VLOOKUP(H19,'CATEGORIZAÇÃO PARA PUBLICAÇÃO'!$A$1:$C$105,3,FALSE)</f>
        <v>PRESTAÇÃO DE SERVIÇOS</v>
      </c>
    </row>
    <row r="20" spans="1:22" ht="69.95" hidden="1" customHeight="1" x14ac:dyDescent="0.2">
      <c r="A20" s="58">
        <v>1441</v>
      </c>
      <c r="B20" s="59">
        <v>1440011</v>
      </c>
      <c r="C20" s="59" t="s">
        <v>735</v>
      </c>
      <c r="D20" s="59" t="s">
        <v>776</v>
      </c>
      <c r="E20" s="60">
        <v>5650294000110</v>
      </c>
      <c r="F20" s="61">
        <f t="shared" si="0"/>
        <v>5650294000110</v>
      </c>
      <c r="G20" s="62" t="s">
        <v>301</v>
      </c>
      <c r="H20" s="59">
        <v>3904</v>
      </c>
      <c r="I20" s="63" t="s">
        <v>302</v>
      </c>
      <c r="J20" s="64">
        <v>45994</v>
      </c>
      <c r="K20" s="59">
        <v>8</v>
      </c>
      <c r="L20" s="65">
        <v>41695</v>
      </c>
      <c r="M20" s="65">
        <v>0</v>
      </c>
      <c r="N20" s="65">
        <v>0</v>
      </c>
      <c r="O20" s="65">
        <v>41695</v>
      </c>
      <c r="P20" s="64">
        <v>45996</v>
      </c>
      <c r="Q20" s="66">
        <v>7837</v>
      </c>
      <c r="R20" s="67">
        <v>41695</v>
      </c>
      <c r="S20" s="67">
        <v>0</v>
      </c>
      <c r="T20" s="67">
        <v>41695</v>
      </c>
      <c r="U20" s="68"/>
      <c r="V20" s="69" t="str">
        <f>VLOOKUP(H20,'CATEGORIZAÇÃO PARA PUBLICAÇÃO'!$A$1:$C$105,3,FALSE)</f>
        <v>PRESTAÇÃO DE SERVIÇOS</v>
      </c>
    </row>
    <row r="21" spans="1:22" ht="69.95" hidden="1" customHeight="1" x14ac:dyDescent="0.2">
      <c r="A21" s="58">
        <v>1441</v>
      </c>
      <c r="B21" s="59">
        <v>1440011</v>
      </c>
      <c r="C21" s="59" t="s">
        <v>736</v>
      </c>
      <c r="D21" s="59" t="s">
        <v>776</v>
      </c>
      <c r="E21" s="60">
        <v>10658360000139</v>
      </c>
      <c r="F21" s="61">
        <f t="shared" si="0"/>
        <v>10658360000139</v>
      </c>
      <c r="G21" s="62" t="s">
        <v>303</v>
      </c>
      <c r="H21" s="59">
        <v>3921</v>
      </c>
      <c r="I21" s="63" t="s">
        <v>220</v>
      </c>
      <c r="J21" s="64">
        <v>45994</v>
      </c>
      <c r="K21" s="59">
        <v>11</v>
      </c>
      <c r="L21" s="65">
        <v>1246.82</v>
      </c>
      <c r="M21" s="65">
        <v>137.15</v>
      </c>
      <c r="N21" s="65">
        <v>0</v>
      </c>
      <c r="O21" s="65">
        <v>1109.6699999999998</v>
      </c>
      <c r="P21" s="64">
        <v>45996</v>
      </c>
      <c r="Q21" s="66">
        <v>7835</v>
      </c>
      <c r="R21" s="67">
        <v>1109.6699999999998</v>
      </c>
      <c r="S21" s="67">
        <v>59.84</v>
      </c>
      <c r="T21" s="67">
        <v>1049.83</v>
      </c>
      <c r="U21" s="68"/>
      <c r="V21" s="69" t="str">
        <f>VLOOKUP(H21,'CATEGORIZAÇÃO PARA PUBLICAÇÃO'!$A$1:$C$105,3,FALSE)</f>
        <v>PRESTAÇÃO DE SERVIÇOS</v>
      </c>
    </row>
    <row r="22" spans="1:22" ht="69.95" hidden="1" customHeight="1" x14ac:dyDescent="0.2">
      <c r="A22" s="58">
        <v>1441</v>
      </c>
      <c r="B22" s="59">
        <v>1440011</v>
      </c>
      <c r="C22" s="59" t="s">
        <v>739</v>
      </c>
      <c r="D22" s="59" t="s">
        <v>776</v>
      </c>
      <c r="E22" s="60">
        <v>5814441000140</v>
      </c>
      <c r="F22" s="61">
        <f t="shared" si="0"/>
        <v>5814441000140</v>
      </c>
      <c r="G22" s="62" t="s">
        <v>305</v>
      </c>
      <c r="H22" s="59">
        <v>3919</v>
      </c>
      <c r="I22" s="63" t="s">
        <v>167</v>
      </c>
      <c r="J22" s="64">
        <v>45994</v>
      </c>
      <c r="K22" s="59">
        <v>9</v>
      </c>
      <c r="L22" s="65">
        <v>15914.67</v>
      </c>
      <c r="M22" s="65">
        <v>0</v>
      </c>
      <c r="N22" s="65">
        <v>0</v>
      </c>
      <c r="O22" s="65">
        <v>15914.67</v>
      </c>
      <c r="P22" s="64">
        <v>45996</v>
      </c>
      <c r="Q22" s="66">
        <v>7845</v>
      </c>
      <c r="R22" s="67">
        <v>15914.67</v>
      </c>
      <c r="S22" s="67">
        <v>763.9</v>
      </c>
      <c r="T22" s="67">
        <v>15150.77</v>
      </c>
      <c r="U22" s="68"/>
      <c r="V22" s="69" t="str">
        <f>VLOOKUP(H22,'CATEGORIZAÇÃO PARA PUBLICAÇÃO'!$A$1:$C$105,3,FALSE)</f>
        <v>PRESTAÇÃO DE SERVIÇOS</v>
      </c>
    </row>
    <row r="23" spans="1:22" ht="69.95" hidden="1" customHeight="1" x14ac:dyDescent="0.2">
      <c r="A23" s="58">
        <v>1441</v>
      </c>
      <c r="B23" s="59">
        <v>1440011</v>
      </c>
      <c r="C23" s="59" t="s">
        <v>748</v>
      </c>
      <c r="D23" s="59" t="s">
        <v>776</v>
      </c>
      <c r="E23" s="60">
        <v>7132995000193</v>
      </c>
      <c r="F23" s="61">
        <f t="shared" si="0"/>
        <v>7132995000193</v>
      </c>
      <c r="G23" s="62" t="s">
        <v>319</v>
      </c>
      <c r="H23" s="59">
        <v>3955</v>
      </c>
      <c r="I23" s="63" t="s">
        <v>24</v>
      </c>
      <c r="J23" s="64">
        <v>45994</v>
      </c>
      <c r="K23" s="59">
        <v>9</v>
      </c>
      <c r="L23" s="65">
        <v>1820</v>
      </c>
      <c r="M23" s="65">
        <v>81.900000000000006</v>
      </c>
      <c r="N23" s="65">
        <v>0</v>
      </c>
      <c r="O23" s="65">
        <v>1738.1</v>
      </c>
      <c r="P23" s="64">
        <v>45996</v>
      </c>
      <c r="Q23" s="66">
        <v>7838</v>
      </c>
      <c r="R23" s="67">
        <v>1738.1</v>
      </c>
      <c r="S23" s="67">
        <v>0</v>
      </c>
      <c r="T23" s="67">
        <v>1738.1</v>
      </c>
      <c r="U23" s="68"/>
      <c r="V23" s="69" t="str">
        <f>VLOOKUP(H23,'CATEGORIZAÇÃO PARA PUBLICAÇÃO'!$A$1:$C$105,3,FALSE)</f>
        <v>PRESTAÇÃO DE SERVIÇOS</v>
      </c>
    </row>
    <row r="24" spans="1:22" ht="69.95" hidden="1" customHeight="1" x14ac:dyDescent="0.2">
      <c r="A24" s="58">
        <v>1441</v>
      </c>
      <c r="B24" s="59">
        <v>1440011</v>
      </c>
      <c r="C24" s="59" t="s">
        <v>765</v>
      </c>
      <c r="D24" s="59" t="s">
        <v>776</v>
      </c>
      <c r="E24" s="60">
        <v>37916470000100</v>
      </c>
      <c r="F24" s="61">
        <f t="shared" si="0"/>
        <v>37916470000100</v>
      </c>
      <c r="G24" s="62" t="s">
        <v>153</v>
      </c>
      <c r="H24" s="59">
        <v>3922</v>
      </c>
      <c r="I24" s="63" t="s">
        <v>21</v>
      </c>
      <c r="J24" s="64">
        <v>45994</v>
      </c>
      <c r="K24" s="59">
        <v>1</v>
      </c>
      <c r="L24" s="65">
        <v>45661.34</v>
      </c>
      <c r="M24" s="65">
        <v>2511.37</v>
      </c>
      <c r="N24" s="65">
        <v>0</v>
      </c>
      <c r="O24" s="65">
        <v>43149.969999999994</v>
      </c>
      <c r="P24" s="64">
        <v>45996</v>
      </c>
      <c r="Q24" s="66">
        <v>7829</v>
      </c>
      <c r="R24" s="67">
        <v>43149.97</v>
      </c>
      <c r="S24" s="67">
        <v>0</v>
      </c>
      <c r="T24" s="67">
        <v>43149.97</v>
      </c>
      <c r="U24" s="68"/>
      <c r="V24" s="69" t="str">
        <f>VLOOKUP(H24,'CATEGORIZAÇÃO PARA PUBLICAÇÃO'!$A$1:$C$105,3,FALSE)</f>
        <v>PRESTAÇÃO DE SERVIÇOS</v>
      </c>
    </row>
    <row r="25" spans="1:22" ht="69.95" hidden="1" customHeight="1" x14ac:dyDescent="0.2">
      <c r="A25" s="58">
        <v>1441</v>
      </c>
      <c r="B25" s="59">
        <v>1440011</v>
      </c>
      <c r="C25" s="59" t="s">
        <v>767</v>
      </c>
      <c r="D25" s="59" t="s">
        <v>776</v>
      </c>
      <c r="E25" s="60">
        <v>11706210000116</v>
      </c>
      <c r="F25" s="61">
        <f t="shared" si="0"/>
        <v>11706210000116</v>
      </c>
      <c r="G25" s="62" t="s">
        <v>336</v>
      </c>
      <c r="H25" s="59">
        <v>3919</v>
      </c>
      <c r="I25" s="63" t="s">
        <v>167</v>
      </c>
      <c r="J25" s="64">
        <v>45994</v>
      </c>
      <c r="K25" s="59">
        <v>1</v>
      </c>
      <c r="L25" s="65">
        <v>4104</v>
      </c>
      <c r="M25" s="65">
        <v>166.21</v>
      </c>
      <c r="N25" s="65">
        <v>0</v>
      </c>
      <c r="O25" s="65">
        <v>3937.79</v>
      </c>
      <c r="P25" s="64">
        <v>45995</v>
      </c>
      <c r="Q25" s="66">
        <v>7817</v>
      </c>
      <c r="R25" s="67">
        <v>3937.79</v>
      </c>
      <c r="S25" s="67">
        <v>0</v>
      </c>
      <c r="T25" s="67">
        <v>3937.79</v>
      </c>
      <c r="U25" s="68"/>
      <c r="V25" s="69" t="str">
        <f>VLOOKUP(H25,'CATEGORIZAÇÃO PARA PUBLICAÇÃO'!$A$1:$C$105,3,FALSE)</f>
        <v>PRESTAÇÃO DE SERVIÇOS</v>
      </c>
    </row>
    <row r="26" spans="1:22" ht="69.95" customHeight="1" x14ac:dyDescent="0.2">
      <c r="A26" s="58">
        <v>1441</v>
      </c>
      <c r="B26" s="59">
        <v>1440011</v>
      </c>
      <c r="C26" s="59" t="s">
        <v>634</v>
      </c>
      <c r="D26" s="59" t="s">
        <v>776</v>
      </c>
      <c r="E26" s="60">
        <v>2896116605</v>
      </c>
      <c r="F26" s="61" t="str">
        <f t="shared" si="0"/>
        <v>289.***.***-05</v>
      </c>
      <c r="G26" s="62" t="s">
        <v>177</v>
      </c>
      <c r="H26" s="59">
        <v>3611</v>
      </c>
      <c r="I26" s="63" t="s">
        <v>169</v>
      </c>
      <c r="J26" s="64">
        <v>45995</v>
      </c>
      <c r="K26" s="59">
        <v>11</v>
      </c>
      <c r="L26" s="65">
        <v>4098.28</v>
      </c>
      <c r="M26" s="65">
        <v>0</v>
      </c>
      <c r="N26" s="65">
        <v>0</v>
      </c>
      <c r="O26" s="65">
        <v>4098.28</v>
      </c>
      <c r="P26" s="64">
        <v>46000</v>
      </c>
      <c r="Q26" s="66">
        <v>7897</v>
      </c>
      <c r="R26" s="67">
        <v>4098.2800000000007</v>
      </c>
      <c r="S26" s="67">
        <v>129.5</v>
      </c>
      <c r="T26" s="67">
        <v>3968.78</v>
      </c>
      <c r="U26" s="68"/>
      <c r="V26" s="69" t="str">
        <f>VLOOKUP(H26,'CATEGORIZAÇÃO PARA PUBLICAÇÃO'!$A$1:$C$105,3,FALSE)</f>
        <v>LOCAÇÕES</v>
      </c>
    </row>
    <row r="27" spans="1:22" ht="69.95" customHeight="1" x14ac:dyDescent="0.2">
      <c r="A27" s="58">
        <v>1441</v>
      </c>
      <c r="B27" s="59">
        <v>1440011</v>
      </c>
      <c r="C27" s="59" t="s">
        <v>636</v>
      </c>
      <c r="D27" s="59" t="s">
        <v>776</v>
      </c>
      <c r="E27" s="60">
        <v>30059674687</v>
      </c>
      <c r="F27" s="61" t="str">
        <f t="shared" si="0"/>
        <v>300.***.***-87</v>
      </c>
      <c r="G27" s="62" t="s">
        <v>179</v>
      </c>
      <c r="H27" s="59">
        <v>3611</v>
      </c>
      <c r="I27" s="63" t="s">
        <v>169</v>
      </c>
      <c r="J27" s="64">
        <v>45995</v>
      </c>
      <c r="K27" s="59">
        <v>11</v>
      </c>
      <c r="L27" s="65">
        <v>2317.9</v>
      </c>
      <c r="M27" s="65">
        <v>0</v>
      </c>
      <c r="N27" s="65">
        <v>0</v>
      </c>
      <c r="O27" s="65">
        <v>2317.9</v>
      </c>
      <c r="P27" s="64">
        <v>46000</v>
      </c>
      <c r="Q27" s="66">
        <v>7887</v>
      </c>
      <c r="R27" s="67">
        <v>2317.9</v>
      </c>
      <c r="S27" s="67">
        <v>0</v>
      </c>
      <c r="T27" s="67">
        <v>2317.9</v>
      </c>
      <c r="U27" s="68"/>
      <c r="V27" s="69" t="str">
        <f>VLOOKUP(H27,'CATEGORIZAÇÃO PARA PUBLICAÇÃO'!$A$1:$C$105,3,FALSE)</f>
        <v>LOCAÇÕES</v>
      </c>
    </row>
    <row r="28" spans="1:22" ht="69.95" customHeight="1" x14ac:dyDescent="0.2">
      <c r="A28" s="58">
        <v>1441</v>
      </c>
      <c r="B28" s="59">
        <v>1440011</v>
      </c>
      <c r="C28" s="59" t="s">
        <v>637</v>
      </c>
      <c r="D28" s="59" t="s">
        <v>776</v>
      </c>
      <c r="E28" s="60">
        <v>15794466634</v>
      </c>
      <c r="F28" s="61" t="str">
        <f t="shared" si="0"/>
        <v>157.***.***-34</v>
      </c>
      <c r="G28" s="62" t="s">
        <v>180</v>
      </c>
      <c r="H28" s="59">
        <v>3611</v>
      </c>
      <c r="I28" s="63" t="s">
        <v>169</v>
      </c>
      <c r="J28" s="64">
        <v>45995</v>
      </c>
      <c r="K28" s="59">
        <v>11</v>
      </c>
      <c r="L28" s="65">
        <v>4098.2700000000004</v>
      </c>
      <c r="M28" s="65">
        <v>0</v>
      </c>
      <c r="N28" s="65">
        <v>0</v>
      </c>
      <c r="O28" s="65">
        <v>4098.2700000000004</v>
      </c>
      <c r="P28" s="64">
        <v>46000</v>
      </c>
      <c r="Q28" s="66">
        <v>7890</v>
      </c>
      <c r="R28" s="67">
        <v>4098.2700000000004</v>
      </c>
      <c r="S28" s="67">
        <v>129.5</v>
      </c>
      <c r="T28" s="67">
        <v>3968.77</v>
      </c>
      <c r="U28" s="68"/>
      <c r="V28" s="69" t="str">
        <f>VLOOKUP(H28,'CATEGORIZAÇÃO PARA PUBLICAÇÃO'!$A$1:$C$105,3,FALSE)</f>
        <v>LOCAÇÕES</v>
      </c>
    </row>
    <row r="29" spans="1:22" ht="69.95" customHeight="1" x14ac:dyDescent="0.2">
      <c r="A29" s="58">
        <v>1441</v>
      </c>
      <c r="B29" s="59">
        <v>1440011</v>
      </c>
      <c r="C29" s="59" t="s">
        <v>639</v>
      </c>
      <c r="D29" s="59" t="s">
        <v>776</v>
      </c>
      <c r="E29" s="60">
        <v>71077325000110</v>
      </c>
      <c r="F29" s="61">
        <f t="shared" si="0"/>
        <v>71077325000110</v>
      </c>
      <c r="G29" s="62" t="s">
        <v>182</v>
      </c>
      <c r="H29" s="59">
        <v>3920</v>
      </c>
      <c r="I29" s="63" t="s">
        <v>169</v>
      </c>
      <c r="J29" s="64">
        <v>45995</v>
      </c>
      <c r="K29" s="59">
        <v>11</v>
      </c>
      <c r="L29" s="65">
        <v>151.24</v>
      </c>
      <c r="M29" s="65">
        <v>0</v>
      </c>
      <c r="N29" s="65">
        <v>0</v>
      </c>
      <c r="O29" s="65">
        <v>151.24</v>
      </c>
      <c r="P29" s="64">
        <v>46001</v>
      </c>
      <c r="Q29" s="66">
        <v>7910</v>
      </c>
      <c r="R29" s="67">
        <v>151.24</v>
      </c>
      <c r="S29" s="67">
        <v>0</v>
      </c>
      <c r="T29" s="67">
        <v>151.24</v>
      </c>
      <c r="U29" s="68"/>
      <c r="V29" s="69" t="str">
        <f>VLOOKUP(H29,'CATEGORIZAÇÃO PARA PUBLICAÇÃO'!$A$1:$C$105,3,FALSE)</f>
        <v>LOCAÇÕES</v>
      </c>
    </row>
    <row r="30" spans="1:22" ht="69.95" customHeight="1" x14ac:dyDescent="0.2">
      <c r="A30" s="58">
        <v>1441</v>
      </c>
      <c r="B30" s="59">
        <v>1440011</v>
      </c>
      <c r="C30" s="59" t="s">
        <v>639</v>
      </c>
      <c r="D30" s="59" t="s">
        <v>776</v>
      </c>
      <c r="E30" s="60">
        <v>71077325000110</v>
      </c>
      <c r="F30" s="61">
        <f t="shared" si="0"/>
        <v>71077325000110</v>
      </c>
      <c r="G30" s="62" t="s">
        <v>182</v>
      </c>
      <c r="H30" s="59">
        <v>3920</v>
      </c>
      <c r="I30" s="63" t="s">
        <v>169</v>
      </c>
      <c r="J30" s="64">
        <v>45995</v>
      </c>
      <c r="K30" s="59">
        <v>12</v>
      </c>
      <c r="L30" s="65">
        <v>30751.27</v>
      </c>
      <c r="M30" s="65">
        <v>0</v>
      </c>
      <c r="N30" s="65">
        <v>0</v>
      </c>
      <c r="O30" s="65">
        <v>30751.27</v>
      </c>
      <c r="P30" s="64">
        <v>46001</v>
      </c>
      <c r="Q30" s="66">
        <v>7911</v>
      </c>
      <c r="R30" s="67">
        <v>30751.27</v>
      </c>
      <c r="S30" s="67">
        <v>1483.32</v>
      </c>
      <c r="T30" s="67">
        <v>29267.95</v>
      </c>
      <c r="U30" s="68"/>
      <c r="V30" s="69" t="str">
        <f>VLOOKUP(H30,'CATEGORIZAÇÃO PARA PUBLICAÇÃO'!$A$1:$C$105,3,FALSE)</f>
        <v>LOCAÇÕES</v>
      </c>
    </row>
    <row r="31" spans="1:22" ht="69.95" customHeight="1" x14ac:dyDescent="0.2">
      <c r="A31" s="58">
        <v>1441</v>
      </c>
      <c r="B31" s="59">
        <v>1440011</v>
      </c>
      <c r="C31" s="59" t="s">
        <v>640</v>
      </c>
      <c r="D31" s="59" t="s">
        <v>776</v>
      </c>
      <c r="E31" s="60">
        <v>11040267670</v>
      </c>
      <c r="F31" s="61" t="str">
        <f t="shared" si="0"/>
        <v>110.***.***-70</v>
      </c>
      <c r="G31" s="62" t="s">
        <v>183</v>
      </c>
      <c r="H31" s="59">
        <v>3611</v>
      </c>
      <c r="I31" s="63" t="s">
        <v>169</v>
      </c>
      <c r="J31" s="64">
        <v>45995</v>
      </c>
      <c r="K31" s="59">
        <v>12</v>
      </c>
      <c r="L31" s="65">
        <v>2195.63</v>
      </c>
      <c r="M31" s="65">
        <v>0</v>
      </c>
      <c r="N31" s="65">
        <v>0</v>
      </c>
      <c r="O31" s="65">
        <v>2195.63</v>
      </c>
      <c r="P31" s="64">
        <v>46000</v>
      </c>
      <c r="Q31" s="66">
        <v>7906</v>
      </c>
      <c r="R31" s="67">
        <v>2195.63</v>
      </c>
      <c r="S31" s="67">
        <v>0</v>
      </c>
      <c r="T31" s="67">
        <v>2195.63</v>
      </c>
      <c r="U31" s="68"/>
      <c r="V31" s="69" t="str">
        <f>VLOOKUP(H31,'CATEGORIZAÇÃO PARA PUBLICAÇÃO'!$A$1:$C$105,3,FALSE)</f>
        <v>LOCAÇÕES</v>
      </c>
    </row>
    <row r="32" spans="1:22" ht="69.95" customHeight="1" x14ac:dyDescent="0.2">
      <c r="A32" s="58">
        <v>1441</v>
      </c>
      <c r="B32" s="59">
        <v>1440011</v>
      </c>
      <c r="C32" s="59" t="s">
        <v>697</v>
      </c>
      <c r="D32" s="59" t="s">
        <v>776</v>
      </c>
      <c r="E32" s="60">
        <v>7353227000160</v>
      </c>
      <c r="F32" s="61">
        <f t="shared" si="0"/>
        <v>7353227000160</v>
      </c>
      <c r="G32" s="62" t="s">
        <v>260</v>
      </c>
      <c r="H32" s="59">
        <v>3920</v>
      </c>
      <c r="I32" s="63" t="s">
        <v>169</v>
      </c>
      <c r="J32" s="64">
        <v>45995</v>
      </c>
      <c r="K32" s="59">
        <v>12</v>
      </c>
      <c r="L32" s="65">
        <v>400553.49</v>
      </c>
      <c r="M32" s="65">
        <v>0</v>
      </c>
      <c r="N32" s="65">
        <v>0</v>
      </c>
      <c r="O32" s="65">
        <v>400553.49</v>
      </c>
      <c r="P32" s="64">
        <v>46000</v>
      </c>
      <c r="Q32" s="66">
        <v>7905</v>
      </c>
      <c r="R32" s="67">
        <v>400553.49</v>
      </c>
      <c r="S32" s="67">
        <v>19226.57</v>
      </c>
      <c r="T32" s="67">
        <v>381326.92</v>
      </c>
      <c r="U32" s="68"/>
      <c r="V32" s="69" t="str">
        <f>VLOOKUP(H32,'CATEGORIZAÇÃO PARA PUBLICAÇÃO'!$A$1:$C$105,3,FALSE)</f>
        <v>LOCAÇÕES</v>
      </c>
    </row>
    <row r="33" spans="1:22" ht="69.95" customHeight="1" x14ac:dyDescent="0.2">
      <c r="A33" s="58">
        <v>1441</v>
      </c>
      <c r="B33" s="59">
        <v>1440011</v>
      </c>
      <c r="C33" s="59" t="s">
        <v>698</v>
      </c>
      <c r="D33" s="59" t="s">
        <v>776</v>
      </c>
      <c r="E33" s="60">
        <v>8229035000109</v>
      </c>
      <c r="F33" s="61">
        <f t="shared" si="0"/>
        <v>8229035000109</v>
      </c>
      <c r="G33" s="62" t="s">
        <v>261</v>
      </c>
      <c r="H33" s="59">
        <v>3920</v>
      </c>
      <c r="I33" s="63" t="s">
        <v>169</v>
      </c>
      <c r="J33" s="64">
        <v>45995</v>
      </c>
      <c r="K33" s="59">
        <v>11</v>
      </c>
      <c r="L33" s="65">
        <v>180009.2</v>
      </c>
      <c r="M33" s="65">
        <v>0</v>
      </c>
      <c r="N33" s="65">
        <v>0</v>
      </c>
      <c r="O33" s="65">
        <v>180009.2</v>
      </c>
      <c r="P33" s="64">
        <v>46001</v>
      </c>
      <c r="Q33" s="66">
        <v>7916</v>
      </c>
      <c r="R33" s="67">
        <v>180009.2</v>
      </c>
      <c r="S33" s="67">
        <v>8640.44</v>
      </c>
      <c r="T33" s="67">
        <v>171368.76</v>
      </c>
      <c r="U33" s="68"/>
      <c r="V33" s="69" t="str">
        <f>VLOOKUP(H33,'CATEGORIZAÇÃO PARA PUBLICAÇÃO'!$A$1:$C$105,3,FALSE)</f>
        <v>LOCAÇÕES</v>
      </c>
    </row>
    <row r="34" spans="1:22" ht="69.95" customHeight="1" x14ac:dyDescent="0.2">
      <c r="A34" s="58">
        <v>1441</v>
      </c>
      <c r="B34" s="59">
        <v>1440011</v>
      </c>
      <c r="C34" s="59" t="s">
        <v>702</v>
      </c>
      <c r="D34" s="59" t="s">
        <v>776</v>
      </c>
      <c r="E34" s="60">
        <v>29412494000101</v>
      </c>
      <c r="F34" s="61">
        <f t="shared" si="0"/>
        <v>29412494000101</v>
      </c>
      <c r="G34" s="62" t="s">
        <v>267</v>
      </c>
      <c r="H34" s="59">
        <v>3920</v>
      </c>
      <c r="I34" s="63" t="s">
        <v>169</v>
      </c>
      <c r="J34" s="64">
        <v>45995</v>
      </c>
      <c r="K34" s="59">
        <v>11</v>
      </c>
      <c r="L34" s="65">
        <v>6315.59</v>
      </c>
      <c r="M34" s="65">
        <v>0</v>
      </c>
      <c r="N34" s="65">
        <v>0</v>
      </c>
      <c r="O34" s="65">
        <v>6315.59</v>
      </c>
      <c r="P34" s="64">
        <v>46000</v>
      </c>
      <c r="Q34" s="66">
        <v>7899</v>
      </c>
      <c r="R34" s="67">
        <v>6315.5899999999992</v>
      </c>
      <c r="S34" s="67">
        <v>303.14999999999998</v>
      </c>
      <c r="T34" s="67">
        <v>6012.44</v>
      </c>
      <c r="U34" s="68"/>
      <c r="V34" s="69" t="str">
        <f>VLOOKUP(H34,'CATEGORIZAÇÃO PARA PUBLICAÇÃO'!$A$1:$C$105,3,FALSE)</f>
        <v>LOCAÇÕES</v>
      </c>
    </row>
    <row r="35" spans="1:22" ht="69.95" customHeight="1" x14ac:dyDescent="0.2">
      <c r="A35" s="58">
        <v>1441</v>
      </c>
      <c r="B35" s="59">
        <v>1440011</v>
      </c>
      <c r="C35" s="59" t="s">
        <v>704</v>
      </c>
      <c r="D35" s="59" t="s">
        <v>776</v>
      </c>
      <c r="E35" s="60">
        <v>38133478000162</v>
      </c>
      <c r="F35" s="61">
        <f t="shared" si="0"/>
        <v>38133478000162</v>
      </c>
      <c r="G35" s="62" t="s">
        <v>270</v>
      </c>
      <c r="H35" s="59">
        <v>3920</v>
      </c>
      <c r="I35" s="63" t="s">
        <v>169</v>
      </c>
      <c r="J35" s="64">
        <v>45995</v>
      </c>
      <c r="K35" s="59">
        <v>11</v>
      </c>
      <c r="L35" s="65">
        <v>11434.85</v>
      </c>
      <c r="M35" s="65">
        <v>0</v>
      </c>
      <c r="N35" s="65">
        <v>0</v>
      </c>
      <c r="O35" s="65">
        <v>11434.85</v>
      </c>
      <c r="P35" s="64">
        <v>46000</v>
      </c>
      <c r="Q35" s="66">
        <v>7900</v>
      </c>
      <c r="R35" s="67">
        <v>11434.85</v>
      </c>
      <c r="S35" s="67">
        <v>548.87</v>
      </c>
      <c r="T35" s="67">
        <v>10885.98</v>
      </c>
      <c r="U35" s="68"/>
      <c r="V35" s="69" t="str">
        <f>VLOOKUP(H35,'CATEGORIZAÇÃO PARA PUBLICAÇÃO'!$A$1:$C$105,3,FALSE)</f>
        <v>LOCAÇÕES</v>
      </c>
    </row>
    <row r="36" spans="1:22" ht="69.95" customHeight="1" x14ac:dyDescent="0.2">
      <c r="A36" s="58">
        <v>1441</v>
      </c>
      <c r="B36" s="59">
        <v>1440011</v>
      </c>
      <c r="C36" s="59" t="s">
        <v>706</v>
      </c>
      <c r="D36" s="59" t="s">
        <v>776</v>
      </c>
      <c r="E36" s="60">
        <v>26385765000180</v>
      </c>
      <c r="F36" s="61">
        <f t="shared" si="0"/>
        <v>26385765000180</v>
      </c>
      <c r="G36" s="62" t="s">
        <v>272</v>
      </c>
      <c r="H36" s="59">
        <v>3920</v>
      </c>
      <c r="I36" s="63" t="s">
        <v>169</v>
      </c>
      <c r="J36" s="64">
        <v>45995</v>
      </c>
      <c r="K36" s="59">
        <v>11</v>
      </c>
      <c r="L36" s="65">
        <v>36685.4</v>
      </c>
      <c r="M36" s="65">
        <v>0</v>
      </c>
      <c r="N36" s="65">
        <v>0</v>
      </c>
      <c r="O36" s="65">
        <v>36685.4</v>
      </c>
      <c r="P36" s="64">
        <v>46001</v>
      </c>
      <c r="Q36" s="66">
        <v>7919</v>
      </c>
      <c r="R36" s="67">
        <v>36685.4</v>
      </c>
      <c r="S36" s="67">
        <v>1760.9</v>
      </c>
      <c r="T36" s="67">
        <v>34924.5</v>
      </c>
      <c r="U36" s="68"/>
      <c r="V36" s="69" t="str">
        <f>VLOOKUP(H36,'CATEGORIZAÇÃO PARA PUBLICAÇÃO'!$A$1:$C$105,3,FALSE)</f>
        <v>LOCAÇÕES</v>
      </c>
    </row>
    <row r="37" spans="1:22" ht="69.95" customHeight="1" x14ac:dyDescent="0.2">
      <c r="A37" s="58">
        <v>1441</v>
      </c>
      <c r="B37" s="59">
        <v>1440011</v>
      </c>
      <c r="C37" s="59" t="s">
        <v>731</v>
      </c>
      <c r="D37" s="59" t="s">
        <v>776</v>
      </c>
      <c r="E37" s="60">
        <v>5097591000180</v>
      </c>
      <c r="F37" s="61">
        <f t="shared" si="0"/>
        <v>5097591000180</v>
      </c>
      <c r="G37" s="62" t="s">
        <v>295</v>
      </c>
      <c r="H37" s="59">
        <v>3920</v>
      </c>
      <c r="I37" s="63" t="s">
        <v>169</v>
      </c>
      <c r="J37" s="64">
        <v>45995</v>
      </c>
      <c r="K37" s="59">
        <v>11</v>
      </c>
      <c r="L37" s="65">
        <v>26293.09</v>
      </c>
      <c r="M37" s="65">
        <v>0</v>
      </c>
      <c r="N37" s="65">
        <v>0</v>
      </c>
      <c r="O37" s="65">
        <v>26293.09</v>
      </c>
      <c r="P37" s="64">
        <v>46000</v>
      </c>
      <c r="Q37" s="66">
        <v>7909</v>
      </c>
      <c r="R37" s="67">
        <v>26293.09</v>
      </c>
      <c r="S37" s="67">
        <v>1262.07</v>
      </c>
      <c r="T37" s="67">
        <v>25031.02</v>
      </c>
      <c r="U37" s="68"/>
      <c r="V37" s="69" t="str">
        <f>VLOOKUP(H37,'CATEGORIZAÇÃO PARA PUBLICAÇÃO'!$A$1:$C$105,3,FALSE)</f>
        <v>LOCAÇÕES</v>
      </c>
    </row>
    <row r="38" spans="1:22" ht="69.95" hidden="1" customHeight="1" x14ac:dyDescent="0.2">
      <c r="A38" s="58">
        <v>1441</v>
      </c>
      <c r="B38" s="59">
        <v>1440011</v>
      </c>
      <c r="C38" s="59" t="s">
        <v>743</v>
      </c>
      <c r="D38" s="59" t="s">
        <v>776</v>
      </c>
      <c r="E38" s="60">
        <v>6880466000105</v>
      </c>
      <c r="F38" s="61">
        <f t="shared" si="0"/>
        <v>6880466000105</v>
      </c>
      <c r="G38" s="62" t="s">
        <v>309</v>
      </c>
      <c r="H38" s="59">
        <v>3939</v>
      </c>
      <c r="I38" s="63" t="s">
        <v>310</v>
      </c>
      <c r="J38" s="64">
        <v>45995</v>
      </c>
      <c r="K38" s="59">
        <v>16</v>
      </c>
      <c r="L38" s="65">
        <v>220</v>
      </c>
      <c r="M38" s="65">
        <v>3.24</v>
      </c>
      <c r="N38" s="65">
        <v>0</v>
      </c>
      <c r="O38" s="65">
        <v>216.76</v>
      </c>
      <c r="P38" s="64">
        <v>45996</v>
      </c>
      <c r="Q38" s="66">
        <v>7843</v>
      </c>
      <c r="R38" s="67">
        <v>216.76</v>
      </c>
      <c r="S38" s="67">
        <v>10.56</v>
      </c>
      <c r="T38" s="67">
        <v>206.2</v>
      </c>
      <c r="U38" s="68"/>
      <c r="V38" s="69" t="str">
        <f>VLOOKUP(H38,'CATEGORIZAÇÃO PARA PUBLICAÇÃO'!$A$1:$C$105,3,FALSE)</f>
        <v>PRESTAÇÃO DE SERVIÇOS</v>
      </c>
    </row>
    <row r="39" spans="1:22" ht="69.95" hidden="1" customHeight="1" x14ac:dyDescent="0.2">
      <c r="A39" s="58">
        <v>1441</v>
      </c>
      <c r="B39" s="59">
        <v>1440011</v>
      </c>
      <c r="C39" s="59" t="s">
        <v>748</v>
      </c>
      <c r="D39" s="59" t="s">
        <v>776</v>
      </c>
      <c r="E39" s="60">
        <v>7132995000193</v>
      </c>
      <c r="F39" s="61">
        <f t="shared" si="0"/>
        <v>7132995000193</v>
      </c>
      <c r="G39" s="62" t="s">
        <v>319</v>
      </c>
      <c r="H39" s="59">
        <v>3955</v>
      </c>
      <c r="I39" s="63" t="s">
        <v>24</v>
      </c>
      <c r="J39" s="64">
        <v>45995</v>
      </c>
      <c r="K39" s="59">
        <v>10</v>
      </c>
      <c r="L39" s="65">
        <v>5100</v>
      </c>
      <c r="M39" s="65">
        <v>229.5</v>
      </c>
      <c r="N39" s="65">
        <v>0</v>
      </c>
      <c r="O39" s="65">
        <v>4870.5</v>
      </c>
      <c r="P39" s="64">
        <v>45996</v>
      </c>
      <c r="Q39" s="66">
        <v>7841</v>
      </c>
      <c r="R39" s="67">
        <v>4870.5</v>
      </c>
      <c r="S39" s="67">
        <v>0</v>
      </c>
      <c r="T39" s="67">
        <v>4870.5</v>
      </c>
      <c r="U39" s="68"/>
      <c r="V39" s="69" t="str">
        <f>VLOOKUP(H39,'CATEGORIZAÇÃO PARA PUBLICAÇÃO'!$A$1:$C$105,3,FALSE)</f>
        <v>PRESTAÇÃO DE SERVIÇOS</v>
      </c>
    </row>
    <row r="40" spans="1:22" ht="69.95" customHeight="1" x14ac:dyDescent="0.2">
      <c r="A40" s="58">
        <v>1441</v>
      </c>
      <c r="B40" s="59">
        <v>1440011</v>
      </c>
      <c r="C40" s="59" t="s">
        <v>627</v>
      </c>
      <c r="D40" s="59" t="s">
        <v>776</v>
      </c>
      <c r="E40" s="60">
        <v>26791960663</v>
      </c>
      <c r="F40" s="61" t="str">
        <f t="shared" si="0"/>
        <v>267.***.***-63</v>
      </c>
      <c r="G40" s="62" t="s">
        <v>168</v>
      </c>
      <c r="H40" s="59">
        <v>3611</v>
      </c>
      <c r="I40" s="63" t="s">
        <v>169</v>
      </c>
      <c r="J40" s="64">
        <v>45996</v>
      </c>
      <c r="K40" s="59">
        <v>11</v>
      </c>
      <c r="L40" s="65">
        <v>5150.5200000000004</v>
      </c>
      <c r="M40" s="65">
        <v>0</v>
      </c>
      <c r="N40" s="65">
        <v>0</v>
      </c>
      <c r="O40" s="65">
        <v>5150.5200000000004</v>
      </c>
      <c r="P40" s="64">
        <v>46000</v>
      </c>
      <c r="Q40" s="66">
        <v>7898</v>
      </c>
      <c r="R40" s="67">
        <v>5150.5200000000004</v>
      </c>
      <c r="S40" s="67">
        <v>346.76</v>
      </c>
      <c r="T40" s="67">
        <v>4803.76</v>
      </c>
      <c r="U40" s="68"/>
      <c r="V40" s="69" t="str">
        <f>VLOOKUP(H40,'CATEGORIZAÇÃO PARA PUBLICAÇÃO'!$A$1:$C$105,3,FALSE)</f>
        <v>LOCAÇÕES</v>
      </c>
    </row>
    <row r="41" spans="1:22" ht="69.95" customHeight="1" x14ac:dyDescent="0.2">
      <c r="A41" s="58">
        <v>1441</v>
      </c>
      <c r="B41" s="59">
        <v>1440011</v>
      </c>
      <c r="C41" s="59" t="s">
        <v>628</v>
      </c>
      <c r="D41" s="59" t="s">
        <v>776</v>
      </c>
      <c r="E41" s="60">
        <v>96593172804</v>
      </c>
      <c r="F41" s="61" t="str">
        <f t="shared" si="0"/>
        <v>965.***.***-04</v>
      </c>
      <c r="G41" s="62" t="s">
        <v>170</v>
      </c>
      <c r="H41" s="59">
        <v>3611</v>
      </c>
      <c r="I41" s="63" t="s">
        <v>169</v>
      </c>
      <c r="J41" s="64">
        <v>45996</v>
      </c>
      <c r="K41" s="59">
        <v>12</v>
      </c>
      <c r="L41" s="65">
        <v>2668.75</v>
      </c>
      <c r="M41" s="65">
        <v>0</v>
      </c>
      <c r="N41" s="65">
        <v>0</v>
      </c>
      <c r="O41" s="65">
        <v>2668.75</v>
      </c>
      <c r="P41" s="64">
        <v>46002</v>
      </c>
      <c r="Q41" s="66">
        <v>8031</v>
      </c>
      <c r="R41" s="67">
        <v>2668.75</v>
      </c>
      <c r="S41" s="67">
        <v>0</v>
      </c>
      <c r="T41" s="67">
        <v>2668.75</v>
      </c>
      <c r="U41" s="68"/>
      <c r="V41" s="69" t="str">
        <f>VLOOKUP(H41,'CATEGORIZAÇÃO PARA PUBLICAÇÃO'!$A$1:$C$105,3,FALSE)</f>
        <v>LOCAÇÕES</v>
      </c>
    </row>
    <row r="42" spans="1:22" ht="69.95" customHeight="1" x14ac:dyDescent="0.2">
      <c r="A42" s="58">
        <v>1441</v>
      </c>
      <c r="B42" s="59">
        <v>1440011</v>
      </c>
      <c r="C42" s="59" t="s">
        <v>601</v>
      </c>
      <c r="D42" s="59" t="s">
        <v>776</v>
      </c>
      <c r="E42" s="60">
        <v>3941401840</v>
      </c>
      <c r="F42" s="61" t="str">
        <f t="shared" si="0"/>
        <v>394.***.***-40</v>
      </c>
      <c r="G42" s="62" t="s">
        <v>172</v>
      </c>
      <c r="H42" s="59">
        <v>3611</v>
      </c>
      <c r="I42" s="63" t="s">
        <v>169</v>
      </c>
      <c r="J42" s="64">
        <v>45996</v>
      </c>
      <c r="K42" s="59">
        <v>13</v>
      </c>
      <c r="L42" s="65">
        <v>2668.75</v>
      </c>
      <c r="M42" s="65">
        <v>0</v>
      </c>
      <c r="N42" s="65">
        <v>0</v>
      </c>
      <c r="O42" s="65">
        <v>2668.75</v>
      </c>
      <c r="P42" s="64">
        <v>46002</v>
      </c>
      <c r="Q42" s="66">
        <v>8030</v>
      </c>
      <c r="R42" s="67">
        <v>2668.75</v>
      </c>
      <c r="S42" s="67">
        <v>0</v>
      </c>
      <c r="T42" s="67">
        <v>2668.75</v>
      </c>
      <c r="U42" s="68"/>
      <c r="V42" s="69" t="str">
        <f>VLOOKUP(H42,'CATEGORIZAÇÃO PARA PUBLICAÇÃO'!$A$1:$C$105,3,FALSE)</f>
        <v>LOCAÇÕES</v>
      </c>
    </row>
    <row r="43" spans="1:22" ht="69.95" customHeight="1" x14ac:dyDescent="0.2">
      <c r="A43" s="58">
        <v>1441</v>
      </c>
      <c r="B43" s="59">
        <v>1440011</v>
      </c>
      <c r="C43" s="59" t="s">
        <v>630</v>
      </c>
      <c r="D43" s="59" t="s">
        <v>776</v>
      </c>
      <c r="E43" s="60">
        <v>48447510697</v>
      </c>
      <c r="F43" s="61" t="str">
        <f t="shared" si="0"/>
        <v>484.***.***-97</v>
      </c>
      <c r="G43" s="62" t="s">
        <v>173</v>
      </c>
      <c r="H43" s="59">
        <v>3611</v>
      </c>
      <c r="I43" s="63" t="s">
        <v>169</v>
      </c>
      <c r="J43" s="64">
        <v>45996</v>
      </c>
      <c r="K43" s="59">
        <v>11</v>
      </c>
      <c r="L43" s="65">
        <v>7005.51</v>
      </c>
      <c r="M43" s="65">
        <v>0</v>
      </c>
      <c r="N43" s="65">
        <v>0</v>
      </c>
      <c r="O43" s="65">
        <v>7005.51</v>
      </c>
      <c r="P43" s="64">
        <v>46001</v>
      </c>
      <c r="Q43" s="66">
        <v>7932</v>
      </c>
      <c r="R43" s="67">
        <v>7005.51</v>
      </c>
      <c r="S43" s="67">
        <v>850.81</v>
      </c>
      <c r="T43" s="67">
        <v>6154.7</v>
      </c>
      <c r="U43" s="68"/>
      <c r="V43" s="69" t="str">
        <f>VLOOKUP(H43,'CATEGORIZAÇÃO PARA PUBLICAÇÃO'!$A$1:$C$105,3,FALSE)</f>
        <v>LOCAÇÕES</v>
      </c>
    </row>
    <row r="44" spans="1:22" ht="69.95" customHeight="1" x14ac:dyDescent="0.2">
      <c r="A44" s="58">
        <v>1441</v>
      </c>
      <c r="B44" s="59">
        <v>1440011</v>
      </c>
      <c r="C44" s="59" t="s">
        <v>631</v>
      </c>
      <c r="D44" s="59" t="s">
        <v>776</v>
      </c>
      <c r="E44" s="60">
        <v>66606667615</v>
      </c>
      <c r="F44" s="61" t="str">
        <f t="shared" si="0"/>
        <v>666.***.***-15</v>
      </c>
      <c r="G44" s="62" t="s">
        <v>174</v>
      </c>
      <c r="H44" s="59">
        <v>3611</v>
      </c>
      <c r="I44" s="63" t="s">
        <v>169</v>
      </c>
      <c r="J44" s="64">
        <v>45996</v>
      </c>
      <c r="K44" s="59">
        <v>11</v>
      </c>
      <c r="L44" s="65">
        <v>6914.83</v>
      </c>
      <c r="M44" s="65">
        <v>0</v>
      </c>
      <c r="N44" s="65">
        <v>0</v>
      </c>
      <c r="O44" s="65">
        <v>6914.83</v>
      </c>
      <c r="P44" s="64">
        <v>46002</v>
      </c>
      <c r="Q44" s="66">
        <v>8040</v>
      </c>
      <c r="R44" s="67">
        <v>6914.83</v>
      </c>
      <c r="S44" s="67">
        <v>825.87</v>
      </c>
      <c r="T44" s="67">
        <v>6088.96</v>
      </c>
      <c r="U44" s="68"/>
      <c r="V44" s="69" t="str">
        <f>VLOOKUP(H44,'CATEGORIZAÇÃO PARA PUBLICAÇÃO'!$A$1:$C$105,3,FALSE)</f>
        <v>LOCAÇÕES</v>
      </c>
    </row>
    <row r="45" spans="1:22" ht="69.95" customHeight="1" x14ac:dyDescent="0.2">
      <c r="A45" s="58">
        <v>1441</v>
      </c>
      <c r="B45" s="59">
        <v>1440011</v>
      </c>
      <c r="C45" s="59" t="s">
        <v>632</v>
      </c>
      <c r="D45" s="59" t="s">
        <v>776</v>
      </c>
      <c r="E45" s="60">
        <v>9269157628</v>
      </c>
      <c r="F45" s="61" t="str">
        <f t="shared" si="0"/>
        <v>926.***.***-28</v>
      </c>
      <c r="G45" s="62" t="s">
        <v>175</v>
      </c>
      <c r="H45" s="59">
        <v>3611</v>
      </c>
      <c r="I45" s="63" t="s">
        <v>169</v>
      </c>
      <c r="J45" s="64">
        <v>45996</v>
      </c>
      <c r="K45" s="59">
        <v>11</v>
      </c>
      <c r="L45" s="65">
        <v>3932.79</v>
      </c>
      <c r="M45" s="65">
        <v>0</v>
      </c>
      <c r="N45" s="65">
        <v>0</v>
      </c>
      <c r="O45" s="65">
        <v>3932.79</v>
      </c>
      <c r="P45" s="64">
        <v>46000</v>
      </c>
      <c r="Q45" s="66">
        <v>7901</v>
      </c>
      <c r="R45" s="67">
        <v>3932.79</v>
      </c>
      <c r="S45" s="67">
        <v>104.68</v>
      </c>
      <c r="T45" s="67">
        <v>3828.11</v>
      </c>
      <c r="U45" s="68"/>
      <c r="V45" s="69" t="str">
        <f>VLOOKUP(H45,'CATEGORIZAÇÃO PARA PUBLICAÇÃO'!$A$1:$C$105,3,FALSE)</f>
        <v>LOCAÇÕES</v>
      </c>
    </row>
    <row r="46" spans="1:22" ht="69.95" customHeight="1" x14ac:dyDescent="0.2">
      <c r="A46" s="58">
        <v>1441</v>
      </c>
      <c r="B46" s="59">
        <v>1440011</v>
      </c>
      <c r="C46" s="59" t="s">
        <v>633</v>
      </c>
      <c r="D46" s="59" t="s">
        <v>776</v>
      </c>
      <c r="E46" s="60">
        <v>21154554000113</v>
      </c>
      <c r="F46" s="61">
        <f t="shared" si="0"/>
        <v>21154554000113</v>
      </c>
      <c r="G46" s="62" t="s">
        <v>176</v>
      </c>
      <c r="H46" s="59">
        <v>3920</v>
      </c>
      <c r="I46" s="63" t="s">
        <v>169</v>
      </c>
      <c r="J46" s="64">
        <v>45996</v>
      </c>
      <c r="K46" s="59">
        <v>11</v>
      </c>
      <c r="L46" s="65">
        <v>48269.2</v>
      </c>
      <c r="M46" s="65">
        <v>0</v>
      </c>
      <c r="N46" s="65">
        <v>0</v>
      </c>
      <c r="O46" s="65">
        <v>48269.2</v>
      </c>
      <c r="P46" s="64">
        <v>46001</v>
      </c>
      <c r="Q46" s="66">
        <v>388</v>
      </c>
      <c r="R46" s="67">
        <v>48269.2</v>
      </c>
      <c r="S46" s="67">
        <v>0</v>
      </c>
      <c r="T46" s="67">
        <v>48269.2</v>
      </c>
      <c r="U46" s="68"/>
      <c r="V46" s="69" t="str">
        <f>VLOOKUP(H46,'CATEGORIZAÇÃO PARA PUBLICAÇÃO'!$A$1:$C$105,3,FALSE)</f>
        <v>LOCAÇÕES</v>
      </c>
    </row>
    <row r="47" spans="1:22" ht="69.95" customHeight="1" x14ac:dyDescent="0.2">
      <c r="A47" s="58">
        <v>1441</v>
      </c>
      <c r="B47" s="59">
        <v>1440011</v>
      </c>
      <c r="C47" s="59" t="s">
        <v>635</v>
      </c>
      <c r="D47" s="59" t="s">
        <v>776</v>
      </c>
      <c r="E47" s="60">
        <v>3063355000118</v>
      </c>
      <c r="F47" s="61">
        <f t="shared" si="0"/>
        <v>3063355000118</v>
      </c>
      <c r="G47" s="62" t="s">
        <v>178</v>
      </c>
      <c r="H47" s="59">
        <v>3920</v>
      </c>
      <c r="I47" s="63" t="s">
        <v>169</v>
      </c>
      <c r="J47" s="64">
        <v>45996</v>
      </c>
      <c r="K47" s="59">
        <v>11</v>
      </c>
      <c r="L47" s="65">
        <v>69095.179999999993</v>
      </c>
      <c r="M47" s="65">
        <v>0</v>
      </c>
      <c r="N47" s="65">
        <v>0</v>
      </c>
      <c r="O47" s="65">
        <v>69095.179999999993</v>
      </c>
      <c r="P47" s="64">
        <v>46002</v>
      </c>
      <c r="Q47" s="66">
        <v>8006</v>
      </c>
      <c r="R47" s="67">
        <v>69095.180000000008</v>
      </c>
      <c r="S47" s="67">
        <v>3316.57</v>
      </c>
      <c r="T47" s="67">
        <v>65778.61</v>
      </c>
      <c r="U47" s="68"/>
      <c r="V47" s="69" t="str">
        <f>VLOOKUP(H47,'CATEGORIZAÇÃO PARA PUBLICAÇÃO'!$A$1:$C$105,3,FALSE)</f>
        <v>LOCAÇÕES</v>
      </c>
    </row>
    <row r="48" spans="1:22" ht="69.95" customHeight="1" x14ac:dyDescent="0.2">
      <c r="A48" s="58">
        <v>1441</v>
      </c>
      <c r="B48" s="59">
        <v>1440011</v>
      </c>
      <c r="C48" s="59" t="s">
        <v>638</v>
      </c>
      <c r="D48" s="59" t="s">
        <v>776</v>
      </c>
      <c r="E48" s="60">
        <v>2274463131</v>
      </c>
      <c r="F48" s="61" t="str">
        <f t="shared" si="0"/>
        <v>227.***.***-31</v>
      </c>
      <c r="G48" s="62" t="s">
        <v>181</v>
      </c>
      <c r="H48" s="59">
        <v>3611</v>
      </c>
      <c r="I48" s="63" t="s">
        <v>169</v>
      </c>
      <c r="J48" s="64">
        <v>45996</v>
      </c>
      <c r="K48" s="59">
        <v>11</v>
      </c>
      <c r="L48" s="65">
        <v>8741.76</v>
      </c>
      <c r="M48" s="65">
        <v>0</v>
      </c>
      <c r="N48" s="65">
        <v>0</v>
      </c>
      <c r="O48" s="65">
        <v>8741.76</v>
      </c>
      <c r="P48" s="64">
        <v>46001</v>
      </c>
      <c r="Q48" s="66">
        <v>7913</v>
      </c>
      <c r="R48" s="67">
        <v>8741.76</v>
      </c>
      <c r="S48" s="67">
        <v>1328.27</v>
      </c>
      <c r="T48" s="67">
        <v>7413.49</v>
      </c>
      <c r="U48" s="68"/>
      <c r="V48" s="69" t="str">
        <f>VLOOKUP(H48,'CATEGORIZAÇÃO PARA PUBLICAÇÃO'!$A$1:$C$105,3,FALSE)</f>
        <v>LOCAÇÕES</v>
      </c>
    </row>
    <row r="49" spans="1:22" ht="69.95" customHeight="1" x14ac:dyDescent="0.2">
      <c r="A49" s="58">
        <v>1441</v>
      </c>
      <c r="B49" s="59">
        <v>1440011</v>
      </c>
      <c r="C49" s="59" t="s">
        <v>625</v>
      </c>
      <c r="D49" s="59" t="s">
        <v>776</v>
      </c>
      <c r="E49" s="60">
        <v>32734751615</v>
      </c>
      <c r="F49" s="61" t="str">
        <f t="shared" si="0"/>
        <v>327.***.***-15</v>
      </c>
      <c r="G49" s="62" t="s">
        <v>185</v>
      </c>
      <c r="H49" s="59">
        <v>3611</v>
      </c>
      <c r="I49" s="63" t="s">
        <v>169</v>
      </c>
      <c r="J49" s="64">
        <v>45996</v>
      </c>
      <c r="K49" s="59">
        <v>11</v>
      </c>
      <c r="L49" s="65">
        <v>6076.72</v>
      </c>
      <c r="M49" s="65">
        <v>0</v>
      </c>
      <c r="N49" s="65">
        <v>0</v>
      </c>
      <c r="O49" s="65">
        <v>6076.72</v>
      </c>
      <c r="P49" s="64">
        <v>46002</v>
      </c>
      <c r="Q49" s="66">
        <v>8035</v>
      </c>
      <c r="R49" s="67">
        <v>6076.72</v>
      </c>
      <c r="S49" s="67">
        <v>595.39</v>
      </c>
      <c r="T49" s="67">
        <v>5481.33</v>
      </c>
      <c r="U49" s="68"/>
      <c r="V49" s="69" t="str">
        <f>VLOOKUP(H49,'CATEGORIZAÇÃO PARA PUBLICAÇÃO'!$A$1:$C$105,3,FALSE)</f>
        <v>LOCAÇÕES</v>
      </c>
    </row>
    <row r="50" spans="1:22" ht="69.95" customHeight="1" x14ac:dyDescent="0.2">
      <c r="A50" s="58">
        <v>1441</v>
      </c>
      <c r="B50" s="59">
        <v>1440011</v>
      </c>
      <c r="C50" s="59" t="s">
        <v>641</v>
      </c>
      <c r="D50" s="59" t="s">
        <v>776</v>
      </c>
      <c r="E50" s="60">
        <v>73694126600</v>
      </c>
      <c r="F50" s="61" t="str">
        <f t="shared" si="0"/>
        <v>736.***.***-00</v>
      </c>
      <c r="G50" s="62" t="s">
        <v>186</v>
      </c>
      <c r="H50" s="59">
        <v>3611</v>
      </c>
      <c r="I50" s="63" t="s">
        <v>169</v>
      </c>
      <c r="J50" s="64">
        <v>45996</v>
      </c>
      <c r="K50" s="59">
        <v>11</v>
      </c>
      <c r="L50" s="65">
        <v>7785.03</v>
      </c>
      <c r="M50" s="65">
        <v>0</v>
      </c>
      <c r="N50" s="65">
        <v>0</v>
      </c>
      <c r="O50" s="65">
        <v>7785.03</v>
      </c>
      <c r="P50" s="64">
        <v>46002</v>
      </c>
      <c r="Q50" s="66">
        <v>8017</v>
      </c>
      <c r="R50" s="67">
        <v>7785.03</v>
      </c>
      <c r="S50" s="67">
        <v>1065.17</v>
      </c>
      <c r="T50" s="67">
        <v>6719.86</v>
      </c>
      <c r="U50" s="68"/>
      <c r="V50" s="69" t="str">
        <f>VLOOKUP(H50,'CATEGORIZAÇÃO PARA PUBLICAÇÃO'!$A$1:$C$105,3,FALSE)</f>
        <v>LOCAÇÕES</v>
      </c>
    </row>
    <row r="51" spans="1:22" ht="69.95" customHeight="1" x14ac:dyDescent="0.2">
      <c r="A51" s="58">
        <v>1441</v>
      </c>
      <c r="B51" s="59">
        <v>1440011</v>
      </c>
      <c r="C51" s="59" t="s">
        <v>602</v>
      </c>
      <c r="D51" s="59" t="s">
        <v>776</v>
      </c>
      <c r="E51" s="60">
        <v>22068043000141</v>
      </c>
      <c r="F51" s="61">
        <f t="shared" si="0"/>
        <v>22068043000141</v>
      </c>
      <c r="G51" s="62" t="s">
        <v>187</v>
      </c>
      <c r="H51" s="59">
        <v>3920</v>
      </c>
      <c r="I51" s="63" t="s">
        <v>169</v>
      </c>
      <c r="J51" s="64">
        <v>45996</v>
      </c>
      <c r="K51" s="59">
        <v>11</v>
      </c>
      <c r="L51" s="65">
        <v>8655.25</v>
      </c>
      <c r="M51" s="65">
        <v>0</v>
      </c>
      <c r="N51" s="65">
        <v>0</v>
      </c>
      <c r="O51" s="65">
        <v>8655.25</v>
      </c>
      <c r="P51" s="64">
        <v>46002</v>
      </c>
      <c r="Q51" s="66">
        <v>8026</v>
      </c>
      <c r="R51" s="67">
        <v>8655.25</v>
      </c>
      <c r="S51" s="67">
        <v>415.45</v>
      </c>
      <c r="T51" s="67">
        <v>8239.7999999999993</v>
      </c>
      <c r="U51" s="68"/>
      <c r="V51" s="69" t="str">
        <f>VLOOKUP(H51,'CATEGORIZAÇÃO PARA PUBLICAÇÃO'!$A$1:$C$105,3,FALSE)</f>
        <v>LOCAÇÕES</v>
      </c>
    </row>
    <row r="52" spans="1:22" ht="69.95" customHeight="1" x14ac:dyDescent="0.2">
      <c r="A52" s="58">
        <v>1441</v>
      </c>
      <c r="B52" s="59">
        <v>1440011</v>
      </c>
      <c r="C52" s="59" t="s">
        <v>647</v>
      </c>
      <c r="D52" s="59" t="s">
        <v>776</v>
      </c>
      <c r="E52" s="60">
        <v>21154554000113</v>
      </c>
      <c r="F52" s="61">
        <f t="shared" si="0"/>
        <v>21154554000113</v>
      </c>
      <c r="G52" s="62" t="s">
        <v>176</v>
      </c>
      <c r="H52" s="59">
        <v>3920</v>
      </c>
      <c r="I52" s="63" t="s">
        <v>169</v>
      </c>
      <c r="J52" s="64">
        <v>45996</v>
      </c>
      <c r="K52" s="59">
        <v>11</v>
      </c>
      <c r="L52" s="65">
        <v>17688.259999999998</v>
      </c>
      <c r="M52" s="65">
        <v>0</v>
      </c>
      <c r="N52" s="65">
        <v>0</v>
      </c>
      <c r="O52" s="65">
        <v>17688.259999999998</v>
      </c>
      <c r="P52" s="64">
        <v>46001</v>
      </c>
      <c r="Q52" s="66">
        <v>389</v>
      </c>
      <c r="R52" s="67">
        <v>17688.259999999998</v>
      </c>
      <c r="S52" s="67">
        <v>0</v>
      </c>
      <c r="T52" s="67">
        <v>17688.259999999998</v>
      </c>
      <c r="U52" s="68"/>
      <c r="V52" s="69" t="str">
        <f>VLOOKUP(H52,'CATEGORIZAÇÃO PARA PUBLICAÇÃO'!$A$1:$C$105,3,FALSE)</f>
        <v>LOCAÇÕES</v>
      </c>
    </row>
    <row r="53" spans="1:22" ht="69.95" customHeight="1" x14ac:dyDescent="0.2">
      <c r="A53" s="58">
        <v>1441</v>
      </c>
      <c r="B53" s="59">
        <v>1440011</v>
      </c>
      <c r="C53" s="59" t="s">
        <v>649</v>
      </c>
      <c r="D53" s="59" t="s">
        <v>776</v>
      </c>
      <c r="E53" s="60">
        <v>2589209630</v>
      </c>
      <c r="F53" s="61" t="str">
        <f t="shared" si="0"/>
        <v>258.***.***-30</v>
      </c>
      <c r="G53" s="62" t="s">
        <v>195</v>
      </c>
      <c r="H53" s="59">
        <v>3611</v>
      </c>
      <c r="I53" s="63" t="s">
        <v>169</v>
      </c>
      <c r="J53" s="64">
        <v>45996</v>
      </c>
      <c r="K53" s="59">
        <v>11</v>
      </c>
      <c r="L53" s="65">
        <v>3377.24</v>
      </c>
      <c r="M53" s="65">
        <v>0</v>
      </c>
      <c r="N53" s="65">
        <v>0</v>
      </c>
      <c r="O53" s="65">
        <v>3377.24</v>
      </c>
      <c r="P53" s="64">
        <v>46000</v>
      </c>
      <c r="Q53" s="66">
        <v>7903</v>
      </c>
      <c r="R53" s="67">
        <v>3377.2400000000002</v>
      </c>
      <c r="S53" s="67">
        <v>25.59</v>
      </c>
      <c r="T53" s="67">
        <v>3351.65</v>
      </c>
      <c r="U53" s="68"/>
      <c r="V53" s="69" t="str">
        <f>VLOOKUP(H53,'CATEGORIZAÇÃO PARA PUBLICAÇÃO'!$A$1:$C$105,3,FALSE)</f>
        <v>LOCAÇÕES</v>
      </c>
    </row>
    <row r="54" spans="1:22" ht="69.95" customHeight="1" x14ac:dyDescent="0.2">
      <c r="A54" s="58">
        <v>1441</v>
      </c>
      <c r="B54" s="59">
        <v>1440011</v>
      </c>
      <c r="C54" s="59" t="s">
        <v>650</v>
      </c>
      <c r="D54" s="59" t="s">
        <v>776</v>
      </c>
      <c r="E54" s="60">
        <v>12104191653</v>
      </c>
      <c r="F54" s="61" t="str">
        <f t="shared" si="0"/>
        <v>121.***.***-53</v>
      </c>
      <c r="G54" s="62" t="s">
        <v>196</v>
      </c>
      <c r="H54" s="59">
        <v>3611</v>
      </c>
      <c r="I54" s="63" t="s">
        <v>169</v>
      </c>
      <c r="J54" s="64">
        <v>45996</v>
      </c>
      <c r="K54" s="59">
        <v>11</v>
      </c>
      <c r="L54" s="65">
        <v>12654.84</v>
      </c>
      <c r="M54" s="65">
        <v>0</v>
      </c>
      <c r="N54" s="65">
        <v>0</v>
      </c>
      <c r="O54" s="65">
        <v>12654.84</v>
      </c>
      <c r="P54" s="64">
        <v>46000</v>
      </c>
      <c r="Q54" s="66">
        <v>7888</v>
      </c>
      <c r="R54" s="67">
        <v>12654.84</v>
      </c>
      <c r="S54" s="67">
        <v>2404.37</v>
      </c>
      <c r="T54" s="67">
        <v>10250.469999999999</v>
      </c>
      <c r="U54" s="68"/>
      <c r="V54" s="69" t="str">
        <f>VLOOKUP(H54,'CATEGORIZAÇÃO PARA PUBLICAÇÃO'!$A$1:$C$105,3,FALSE)</f>
        <v>LOCAÇÕES</v>
      </c>
    </row>
    <row r="55" spans="1:22" ht="69.95" customHeight="1" x14ac:dyDescent="0.2">
      <c r="A55" s="58">
        <v>1441</v>
      </c>
      <c r="B55" s="59">
        <v>1440011</v>
      </c>
      <c r="C55" s="59" t="s">
        <v>651</v>
      </c>
      <c r="D55" s="59" t="s">
        <v>776</v>
      </c>
      <c r="E55" s="60">
        <v>4450881680</v>
      </c>
      <c r="F55" s="61" t="str">
        <f t="shared" si="0"/>
        <v>445.***.***-80</v>
      </c>
      <c r="G55" s="62" t="s">
        <v>197</v>
      </c>
      <c r="H55" s="59">
        <v>3611</v>
      </c>
      <c r="I55" s="63" t="s">
        <v>169</v>
      </c>
      <c r="J55" s="64">
        <v>45996</v>
      </c>
      <c r="K55" s="59">
        <v>12</v>
      </c>
      <c r="L55" s="65">
        <v>7688.33</v>
      </c>
      <c r="M55" s="65">
        <v>0</v>
      </c>
      <c r="N55" s="65">
        <v>0</v>
      </c>
      <c r="O55" s="65">
        <v>7688.33</v>
      </c>
      <c r="P55" s="64">
        <v>46002</v>
      </c>
      <c r="Q55" s="66">
        <v>8080</v>
      </c>
      <c r="R55" s="67">
        <v>7688.33</v>
      </c>
      <c r="S55" s="67">
        <v>1038.58</v>
      </c>
      <c r="T55" s="67">
        <v>6649.75</v>
      </c>
      <c r="U55" s="68"/>
      <c r="V55" s="69" t="str">
        <f>VLOOKUP(H55,'CATEGORIZAÇÃO PARA PUBLICAÇÃO'!$A$1:$C$105,3,FALSE)</f>
        <v>LOCAÇÕES</v>
      </c>
    </row>
    <row r="56" spans="1:22" ht="69.95" customHeight="1" x14ac:dyDescent="0.2">
      <c r="A56" s="58">
        <v>1441</v>
      </c>
      <c r="B56" s="59">
        <v>1440011</v>
      </c>
      <c r="C56" s="59" t="s">
        <v>652</v>
      </c>
      <c r="D56" s="59" t="s">
        <v>776</v>
      </c>
      <c r="E56" s="60">
        <v>4858733629</v>
      </c>
      <c r="F56" s="61" t="str">
        <f t="shared" si="0"/>
        <v>485.***.***-29</v>
      </c>
      <c r="G56" s="62" t="s">
        <v>198</v>
      </c>
      <c r="H56" s="59">
        <v>3611</v>
      </c>
      <c r="I56" s="63" t="s">
        <v>169</v>
      </c>
      <c r="J56" s="64">
        <v>45996</v>
      </c>
      <c r="K56" s="59">
        <v>11</v>
      </c>
      <c r="L56" s="65">
        <v>2080.42</v>
      </c>
      <c r="M56" s="65">
        <v>0</v>
      </c>
      <c r="N56" s="65">
        <v>0</v>
      </c>
      <c r="O56" s="65">
        <v>2080.42</v>
      </c>
      <c r="P56" s="64">
        <v>46002</v>
      </c>
      <c r="Q56" s="66">
        <v>8037</v>
      </c>
      <c r="R56" s="67">
        <v>2080.42</v>
      </c>
      <c r="S56" s="67">
        <v>0</v>
      </c>
      <c r="T56" s="67">
        <v>2080.42</v>
      </c>
      <c r="U56" s="68"/>
      <c r="V56" s="69" t="str">
        <f>VLOOKUP(H56,'CATEGORIZAÇÃO PARA PUBLICAÇÃO'!$A$1:$C$105,3,FALSE)</f>
        <v>LOCAÇÕES</v>
      </c>
    </row>
    <row r="57" spans="1:22" ht="69.95" customHeight="1" x14ac:dyDescent="0.2">
      <c r="A57" s="58">
        <v>1441</v>
      </c>
      <c r="B57" s="59">
        <v>1440011</v>
      </c>
      <c r="C57" s="59" t="s">
        <v>654</v>
      </c>
      <c r="D57" s="59" t="s">
        <v>776</v>
      </c>
      <c r="E57" s="60">
        <v>1980768000131</v>
      </c>
      <c r="F57" s="61">
        <f t="shared" si="0"/>
        <v>1980768000131</v>
      </c>
      <c r="G57" s="62" t="s">
        <v>200</v>
      </c>
      <c r="H57" s="59">
        <v>3920</v>
      </c>
      <c r="I57" s="63" t="s">
        <v>169</v>
      </c>
      <c r="J57" s="64">
        <v>45996</v>
      </c>
      <c r="K57" s="59">
        <v>12</v>
      </c>
      <c r="L57" s="65">
        <v>9333.42</v>
      </c>
      <c r="M57" s="65">
        <v>0</v>
      </c>
      <c r="N57" s="65">
        <v>0</v>
      </c>
      <c r="O57" s="65">
        <v>9333.42</v>
      </c>
      <c r="P57" s="64">
        <v>46001</v>
      </c>
      <c r="Q57" s="66">
        <v>7944</v>
      </c>
      <c r="R57" s="67">
        <v>9333.42</v>
      </c>
      <c r="S57" s="67">
        <v>1490.98</v>
      </c>
      <c r="T57" s="67">
        <v>7842.44</v>
      </c>
      <c r="U57" s="68"/>
      <c r="V57" s="69" t="str">
        <f>VLOOKUP(H57,'CATEGORIZAÇÃO PARA PUBLICAÇÃO'!$A$1:$C$105,3,FALSE)</f>
        <v>LOCAÇÕES</v>
      </c>
    </row>
    <row r="58" spans="1:22" ht="69.95" customHeight="1" x14ac:dyDescent="0.2">
      <c r="A58" s="58">
        <v>1441</v>
      </c>
      <c r="B58" s="59">
        <v>1440011</v>
      </c>
      <c r="C58" s="59" t="s">
        <v>656</v>
      </c>
      <c r="D58" s="59" t="s">
        <v>776</v>
      </c>
      <c r="E58" s="60">
        <v>31355960606</v>
      </c>
      <c r="F58" s="61" t="str">
        <f t="shared" si="0"/>
        <v>313.***.***-06</v>
      </c>
      <c r="G58" s="62" t="s">
        <v>204</v>
      </c>
      <c r="H58" s="59">
        <v>3611</v>
      </c>
      <c r="I58" s="63" t="s">
        <v>169</v>
      </c>
      <c r="J58" s="64">
        <v>45996</v>
      </c>
      <c r="K58" s="59">
        <v>11</v>
      </c>
      <c r="L58" s="65">
        <v>3756.86</v>
      </c>
      <c r="M58" s="65">
        <v>0</v>
      </c>
      <c r="N58" s="65">
        <v>0</v>
      </c>
      <c r="O58" s="65">
        <v>3756.86</v>
      </c>
      <c r="P58" s="64">
        <v>46000</v>
      </c>
      <c r="Q58" s="66">
        <v>7902</v>
      </c>
      <c r="R58" s="67">
        <v>3756.86</v>
      </c>
      <c r="S58" s="67">
        <v>78.290000000000006</v>
      </c>
      <c r="T58" s="67">
        <v>3678.57</v>
      </c>
      <c r="U58" s="68"/>
      <c r="V58" s="69" t="str">
        <f>VLOOKUP(H58,'CATEGORIZAÇÃO PARA PUBLICAÇÃO'!$A$1:$C$105,3,FALSE)</f>
        <v>LOCAÇÕES</v>
      </c>
    </row>
    <row r="59" spans="1:22" ht="69.95" customHeight="1" x14ac:dyDescent="0.2">
      <c r="A59" s="58">
        <v>1441</v>
      </c>
      <c r="B59" s="59">
        <v>1440011</v>
      </c>
      <c r="C59" s="59" t="s">
        <v>657</v>
      </c>
      <c r="D59" s="59" t="s">
        <v>776</v>
      </c>
      <c r="E59" s="60">
        <v>6355953620</v>
      </c>
      <c r="F59" s="61" t="str">
        <f t="shared" si="0"/>
        <v>635.***.***-20</v>
      </c>
      <c r="G59" s="62" t="s">
        <v>205</v>
      </c>
      <c r="H59" s="59">
        <v>3611</v>
      </c>
      <c r="I59" s="63" t="s">
        <v>169</v>
      </c>
      <c r="J59" s="64">
        <v>45996</v>
      </c>
      <c r="K59" s="59">
        <v>12</v>
      </c>
      <c r="L59" s="65">
        <v>4018.51</v>
      </c>
      <c r="M59" s="65">
        <v>0</v>
      </c>
      <c r="N59" s="65">
        <v>0</v>
      </c>
      <c r="O59" s="65">
        <v>4018.51</v>
      </c>
      <c r="P59" s="64">
        <v>46001</v>
      </c>
      <c r="Q59" s="66">
        <v>7912</v>
      </c>
      <c r="R59" s="67">
        <v>4018.5099999999998</v>
      </c>
      <c r="S59" s="67">
        <v>117.54</v>
      </c>
      <c r="T59" s="67">
        <v>3900.97</v>
      </c>
      <c r="U59" s="68"/>
      <c r="V59" s="69" t="str">
        <f>VLOOKUP(H59,'CATEGORIZAÇÃO PARA PUBLICAÇÃO'!$A$1:$C$105,3,FALSE)</f>
        <v>LOCAÇÕES</v>
      </c>
    </row>
    <row r="60" spans="1:22" ht="69.95" customHeight="1" x14ac:dyDescent="0.2">
      <c r="A60" s="58">
        <v>1441</v>
      </c>
      <c r="B60" s="59">
        <v>1440011</v>
      </c>
      <c r="C60" s="59" t="s">
        <v>658</v>
      </c>
      <c r="D60" s="59" t="s">
        <v>776</v>
      </c>
      <c r="E60" s="60">
        <v>91352053691</v>
      </c>
      <c r="F60" s="61" t="str">
        <f t="shared" si="0"/>
        <v>913.***.***-91</v>
      </c>
      <c r="G60" s="62" t="s">
        <v>206</v>
      </c>
      <c r="H60" s="59">
        <v>3611</v>
      </c>
      <c r="I60" s="63" t="s">
        <v>169</v>
      </c>
      <c r="J60" s="64">
        <v>45996</v>
      </c>
      <c r="K60" s="59">
        <v>11</v>
      </c>
      <c r="L60" s="65">
        <v>5048.8100000000004</v>
      </c>
      <c r="M60" s="65">
        <v>0</v>
      </c>
      <c r="N60" s="65">
        <v>0</v>
      </c>
      <c r="O60" s="65">
        <v>5048.8100000000004</v>
      </c>
      <c r="P60" s="64">
        <v>46000</v>
      </c>
      <c r="Q60" s="66">
        <v>7896</v>
      </c>
      <c r="R60" s="67">
        <v>5048.8099999999995</v>
      </c>
      <c r="S60" s="67">
        <v>323.87</v>
      </c>
      <c r="T60" s="67">
        <v>4724.9399999999996</v>
      </c>
      <c r="U60" s="68"/>
      <c r="V60" s="69" t="str">
        <f>VLOOKUP(H60,'CATEGORIZAÇÃO PARA PUBLICAÇÃO'!$A$1:$C$105,3,FALSE)</f>
        <v>LOCAÇÕES</v>
      </c>
    </row>
    <row r="61" spans="1:22" ht="69.95" customHeight="1" x14ac:dyDescent="0.2">
      <c r="A61" s="58">
        <v>1441</v>
      </c>
      <c r="B61" s="59">
        <v>1440011</v>
      </c>
      <c r="C61" s="59" t="s">
        <v>659</v>
      </c>
      <c r="D61" s="59" t="s">
        <v>776</v>
      </c>
      <c r="E61" s="60">
        <v>69750416104</v>
      </c>
      <c r="F61" s="61" t="str">
        <f t="shared" si="0"/>
        <v>697.***.***-04</v>
      </c>
      <c r="G61" s="62" t="s">
        <v>207</v>
      </c>
      <c r="H61" s="59">
        <v>3611</v>
      </c>
      <c r="I61" s="63" t="s">
        <v>169</v>
      </c>
      <c r="J61" s="64">
        <v>45996</v>
      </c>
      <c r="K61" s="59">
        <v>11</v>
      </c>
      <c r="L61" s="65">
        <v>1366.08</v>
      </c>
      <c r="M61" s="65">
        <v>0</v>
      </c>
      <c r="N61" s="65">
        <v>0</v>
      </c>
      <c r="O61" s="65">
        <v>1366.08</v>
      </c>
      <c r="P61" s="64">
        <v>46000</v>
      </c>
      <c r="Q61" s="66">
        <v>7893</v>
      </c>
      <c r="R61" s="67">
        <v>1366.08</v>
      </c>
      <c r="S61" s="67">
        <v>0</v>
      </c>
      <c r="T61" s="67">
        <v>1366.08</v>
      </c>
      <c r="U61" s="68"/>
      <c r="V61" s="69" t="str">
        <f>VLOOKUP(H61,'CATEGORIZAÇÃO PARA PUBLICAÇÃO'!$A$1:$C$105,3,FALSE)</f>
        <v>LOCAÇÕES</v>
      </c>
    </row>
    <row r="62" spans="1:22" ht="69.95" customHeight="1" x14ac:dyDescent="0.2">
      <c r="A62" s="58">
        <v>1441</v>
      </c>
      <c r="B62" s="59">
        <v>1440011</v>
      </c>
      <c r="C62" s="59" t="s">
        <v>660</v>
      </c>
      <c r="D62" s="59" t="s">
        <v>776</v>
      </c>
      <c r="E62" s="60">
        <v>5985417646</v>
      </c>
      <c r="F62" s="61" t="str">
        <f t="shared" si="0"/>
        <v>598.***.***-46</v>
      </c>
      <c r="G62" s="62" t="s">
        <v>208</v>
      </c>
      <c r="H62" s="59">
        <v>3611</v>
      </c>
      <c r="I62" s="63" t="s">
        <v>169</v>
      </c>
      <c r="J62" s="64">
        <v>45996</v>
      </c>
      <c r="K62" s="59">
        <v>11</v>
      </c>
      <c r="L62" s="65">
        <v>2596.12</v>
      </c>
      <c r="M62" s="65">
        <v>0</v>
      </c>
      <c r="N62" s="65">
        <v>0</v>
      </c>
      <c r="O62" s="65">
        <v>2596.12</v>
      </c>
      <c r="P62" s="64">
        <v>46002</v>
      </c>
      <c r="Q62" s="66">
        <v>8033</v>
      </c>
      <c r="R62" s="67">
        <v>2596.12</v>
      </c>
      <c r="S62" s="67">
        <v>0</v>
      </c>
      <c r="T62" s="67">
        <v>2596.12</v>
      </c>
      <c r="U62" s="68"/>
      <c r="V62" s="69" t="str">
        <f>VLOOKUP(H62,'CATEGORIZAÇÃO PARA PUBLICAÇÃO'!$A$1:$C$105,3,FALSE)</f>
        <v>LOCAÇÕES</v>
      </c>
    </row>
    <row r="63" spans="1:22" ht="69.95" customHeight="1" x14ac:dyDescent="0.2">
      <c r="A63" s="58">
        <v>1441</v>
      </c>
      <c r="B63" s="59">
        <v>1440011</v>
      </c>
      <c r="C63" s="59" t="s">
        <v>662</v>
      </c>
      <c r="D63" s="59" t="s">
        <v>776</v>
      </c>
      <c r="E63" s="60">
        <v>73060178615</v>
      </c>
      <c r="F63" s="61" t="str">
        <f t="shared" si="0"/>
        <v>730.***.***-15</v>
      </c>
      <c r="G63" s="62" t="s">
        <v>210</v>
      </c>
      <c r="H63" s="59">
        <v>3611</v>
      </c>
      <c r="I63" s="63" t="s">
        <v>169</v>
      </c>
      <c r="J63" s="64">
        <v>45996</v>
      </c>
      <c r="K63" s="59">
        <v>11</v>
      </c>
      <c r="L63" s="65">
        <v>3756.64</v>
      </c>
      <c r="M63" s="65">
        <v>0</v>
      </c>
      <c r="N63" s="65">
        <v>0</v>
      </c>
      <c r="O63" s="65">
        <v>3756.64</v>
      </c>
      <c r="P63" s="64">
        <v>46001</v>
      </c>
      <c r="Q63" s="66">
        <v>7945</v>
      </c>
      <c r="R63" s="67">
        <v>3756.6400000000003</v>
      </c>
      <c r="S63" s="67">
        <v>78.260000000000005</v>
      </c>
      <c r="T63" s="67">
        <v>3678.38</v>
      </c>
      <c r="U63" s="68"/>
      <c r="V63" s="69" t="str">
        <f>VLOOKUP(H63,'CATEGORIZAÇÃO PARA PUBLICAÇÃO'!$A$1:$C$105,3,FALSE)</f>
        <v>LOCAÇÕES</v>
      </c>
    </row>
    <row r="64" spans="1:22" ht="69.95" customHeight="1" x14ac:dyDescent="0.2">
      <c r="A64" s="58">
        <v>1441</v>
      </c>
      <c r="B64" s="59">
        <v>1440011</v>
      </c>
      <c r="C64" s="59" t="s">
        <v>663</v>
      </c>
      <c r="D64" s="59" t="s">
        <v>776</v>
      </c>
      <c r="E64" s="60">
        <v>37578588672</v>
      </c>
      <c r="F64" s="61" t="str">
        <f t="shared" si="0"/>
        <v>375.***.***-72</v>
      </c>
      <c r="G64" s="62" t="s">
        <v>211</v>
      </c>
      <c r="H64" s="59">
        <v>3611</v>
      </c>
      <c r="I64" s="63" t="s">
        <v>169</v>
      </c>
      <c r="J64" s="64">
        <v>45996</v>
      </c>
      <c r="K64" s="59">
        <v>11</v>
      </c>
      <c r="L64" s="65">
        <v>1780.23</v>
      </c>
      <c r="M64" s="65">
        <v>0</v>
      </c>
      <c r="N64" s="65">
        <v>0</v>
      </c>
      <c r="O64" s="65">
        <v>1780.23</v>
      </c>
      <c r="P64" s="64">
        <v>46001</v>
      </c>
      <c r="Q64" s="66">
        <v>7937</v>
      </c>
      <c r="R64" s="67">
        <v>1780.23</v>
      </c>
      <c r="S64" s="67">
        <v>0</v>
      </c>
      <c r="T64" s="67">
        <v>1780.23</v>
      </c>
      <c r="U64" s="68"/>
      <c r="V64" s="69" t="str">
        <f>VLOOKUP(H64,'CATEGORIZAÇÃO PARA PUBLICAÇÃO'!$A$1:$C$105,3,FALSE)</f>
        <v>LOCAÇÕES</v>
      </c>
    </row>
    <row r="65" spans="1:22" ht="69.95" customHeight="1" x14ac:dyDescent="0.2">
      <c r="A65" s="58">
        <v>1441</v>
      </c>
      <c r="B65" s="59">
        <v>1440011</v>
      </c>
      <c r="C65" s="59" t="s">
        <v>664</v>
      </c>
      <c r="D65" s="59" t="s">
        <v>776</v>
      </c>
      <c r="E65" s="60">
        <v>83228365620</v>
      </c>
      <c r="F65" s="61" t="str">
        <f t="shared" si="0"/>
        <v>832.***.***-20</v>
      </c>
      <c r="G65" s="62" t="s">
        <v>212</v>
      </c>
      <c r="H65" s="59">
        <v>3611</v>
      </c>
      <c r="I65" s="63" t="s">
        <v>169</v>
      </c>
      <c r="J65" s="64">
        <v>45996</v>
      </c>
      <c r="K65" s="59">
        <v>11</v>
      </c>
      <c r="L65" s="65">
        <v>3834.92</v>
      </c>
      <c r="M65" s="65">
        <v>0</v>
      </c>
      <c r="N65" s="65">
        <v>0</v>
      </c>
      <c r="O65" s="65">
        <v>3834.92</v>
      </c>
      <c r="P65" s="64">
        <v>46002</v>
      </c>
      <c r="Q65" s="66">
        <v>8014</v>
      </c>
      <c r="R65" s="67">
        <v>3834.92</v>
      </c>
      <c r="S65" s="67">
        <v>90</v>
      </c>
      <c r="T65" s="67">
        <v>3744.92</v>
      </c>
      <c r="U65" s="68"/>
      <c r="V65" s="69" t="str">
        <f>VLOOKUP(H65,'CATEGORIZAÇÃO PARA PUBLICAÇÃO'!$A$1:$C$105,3,FALSE)</f>
        <v>LOCAÇÕES</v>
      </c>
    </row>
    <row r="66" spans="1:22" ht="69.95" customHeight="1" x14ac:dyDescent="0.2">
      <c r="A66" s="58">
        <v>1441</v>
      </c>
      <c r="B66" s="59">
        <v>1440011</v>
      </c>
      <c r="C66" s="59" t="s">
        <v>665</v>
      </c>
      <c r="D66" s="59" t="s">
        <v>776</v>
      </c>
      <c r="E66" s="60">
        <v>83507191687</v>
      </c>
      <c r="F66" s="61" t="str">
        <f t="shared" si="0"/>
        <v>835.***.***-87</v>
      </c>
      <c r="G66" s="62" t="s">
        <v>213</v>
      </c>
      <c r="H66" s="59">
        <v>3611</v>
      </c>
      <c r="I66" s="63" t="s">
        <v>169</v>
      </c>
      <c r="J66" s="64">
        <v>45996</v>
      </c>
      <c r="K66" s="59">
        <v>11</v>
      </c>
      <c r="L66" s="65">
        <v>3834.92</v>
      </c>
      <c r="M66" s="65">
        <v>0</v>
      </c>
      <c r="N66" s="65">
        <v>0</v>
      </c>
      <c r="O66" s="65">
        <v>3834.92</v>
      </c>
      <c r="P66" s="64">
        <v>46002</v>
      </c>
      <c r="Q66" s="66">
        <v>8027</v>
      </c>
      <c r="R66" s="67">
        <v>3834.92</v>
      </c>
      <c r="S66" s="67">
        <v>90</v>
      </c>
      <c r="T66" s="67">
        <v>3744.92</v>
      </c>
      <c r="U66" s="68"/>
      <c r="V66" s="69" t="str">
        <f>VLOOKUP(H66,'CATEGORIZAÇÃO PARA PUBLICAÇÃO'!$A$1:$C$105,3,FALSE)</f>
        <v>LOCAÇÕES</v>
      </c>
    </row>
    <row r="67" spans="1:22" ht="69.95" customHeight="1" x14ac:dyDescent="0.2">
      <c r="A67" s="58">
        <v>1441</v>
      </c>
      <c r="B67" s="59">
        <v>1440011</v>
      </c>
      <c r="C67" s="59" t="s">
        <v>666</v>
      </c>
      <c r="D67" s="59" t="s">
        <v>776</v>
      </c>
      <c r="E67" s="60">
        <v>11713521660</v>
      </c>
      <c r="F67" s="61" t="str">
        <f t="shared" si="0"/>
        <v>117.***.***-60</v>
      </c>
      <c r="G67" s="62" t="s">
        <v>214</v>
      </c>
      <c r="H67" s="59">
        <v>3611</v>
      </c>
      <c r="I67" s="63" t="s">
        <v>169</v>
      </c>
      <c r="J67" s="64">
        <v>45996</v>
      </c>
      <c r="K67" s="59">
        <v>11</v>
      </c>
      <c r="L67" s="65">
        <v>2867.89</v>
      </c>
      <c r="M67" s="65">
        <v>0</v>
      </c>
      <c r="N67" s="65">
        <v>0</v>
      </c>
      <c r="O67" s="65">
        <v>2867.89</v>
      </c>
      <c r="P67" s="64">
        <v>46002</v>
      </c>
      <c r="Q67" s="66">
        <v>8034</v>
      </c>
      <c r="R67" s="67">
        <v>2867.89</v>
      </c>
      <c r="S67" s="67">
        <v>0</v>
      </c>
      <c r="T67" s="67">
        <v>2867.89</v>
      </c>
      <c r="U67" s="68"/>
      <c r="V67" s="69" t="str">
        <f>VLOOKUP(H67,'CATEGORIZAÇÃO PARA PUBLICAÇÃO'!$A$1:$C$105,3,FALSE)</f>
        <v>LOCAÇÕES</v>
      </c>
    </row>
    <row r="68" spans="1:22" ht="69.95" customHeight="1" x14ac:dyDescent="0.2">
      <c r="A68" s="58">
        <v>1441</v>
      </c>
      <c r="B68" s="59">
        <v>1440011</v>
      </c>
      <c r="C68" s="59" t="s">
        <v>667</v>
      </c>
      <c r="D68" s="59" t="s">
        <v>776</v>
      </c>
      <c r="E68" s="60">
        <v>84939974634</v>
      </c>
      <c r="F68" s="61" t="str">
        <f t="shared" si="0"/>
        <v>849.***.***-34</v>
      </c>
      <c r="G68" s="62" t="s">
        <v>215</v>
      </c>
      <c r="H68" s="59">
        <v>3611</v>
      </c>
      <c r="I68" s="63" t="s">
        <v>169</v>
      </c>
      <c r="J68" s="64">
        <v>45996</v>
      </c>
      <c r="K68" s="59">
        <v>11</v>
      </c>
      <c r="L68" s="65">
        <v>5273.86</v>
      </c>
      <c r="M68" s="65">
        <v>0</v>
      </c>
      <c r="N68" s="65">
        <v>0</v>
      </c>
      <c r="O68" s="65">
        <v>5273.86</v>
      </c>
      <c r="P68" s="64">
        <v>46002</v>
      </c>
      <c r="Q68" s="66">
        <v>8025</v>
      </c>
      <c r="R68" s="67">
        <v>5273.8600000000006</v>
      </c>
      <c r="S68" s="67">
        <v>374.6</v>
      </c>
      <c r="T68" s="67">
        <v>4899.26</v>
      </c>
      <c r="U68" s="68"/>
      <c r="V68" s="69" t="str">
        <f>VLOOKUP(H68,'CATEGORIZAÇÃO PARA PUBLICAÇÃO'!$A$1:$C$105,3,FALSE)</f>
        <v>LOCAÇÕES</v>
      </c>
    </row>
    <row r="69" spans="1:22" ht="69.95" customHeight="1" x14ac:dyDescent="0.2">
      <c r="A69" s="58">
        <v>1441</v>
      </c>
      <c r="B69" s="59">
        <v>1440011</v>
      </c>
      <c r="C69" s="59" t="s">
        <v>668</v>
      </c>
      <c r="D69" s="59" t="s">
        <v>776</v>
      </c>
      <c r="E69" s="60">
        <v>24891606649</v>
      </c>
      <c r="F69" s="61" t="str">
        <f t="shared" si="0"/>
        <v>248.***.***-49</v>
      </c>
      <c r="G69" s="62" t="s">
        <v>216</v>
      </c>
      <c r="H69" s="59">
        <v>3611</v>
      </c>
      <c r="I69" s="63" t="s">
        <v>169</v>
      </c>
      <c r="J69" s="64">
        <v>45996</v>
      </c>
      <c r="K69" s="59">
        <v>11</v>
      </c>
      <c r="L69" s="65">
        <v>5273.86</v>
      </c>
      <c r="M69" s="65">
        <v>0</v>
      </c>
      <c r="N69" s="65">
        <v>0</v>
      </c>
      <c r="O69" s="65">
        <v>5273.86</v>
      </c>
      <c r="P69" s="64">
        <v>46002</v>
      </c>
      <c r="Q69" s="66">
        <v>8024</v>
      </c>
      <c r="R69" s="67">
        <v>5273.8600000000006</v>
      </c>
      <c r="S69" s="67">
        <v>374.6</v>
      </c>
      <c r="T69" s="67">
        <v>4899.26</v>
      </c>
      <c r="U69" s="68"/>
      <c r="V69" s="69" t="str">
        <f>VLOOKUP(H69,'CATEGORIZAÇÃO PARA PUBLICAÇÃO'!$A$1:$C$105,3,FALSE)</f>
        <v>LOCAÇÕES</v>
      </c>
    </row>
    <row r="70" spans="1:22" ht="69.95" customHeight="1" x14ac:dyDescent="0.2">
      <c r="A70" s="58">
        <v>1441</v>
      </c>
      <c r="B70" s="59">
        <v>1440011</v>
      </c>
      <c r="C70" s="59" t="s">
        <v>669</v>
      </c>
      <c r="D70" s="59" t="s">
        <v>776</v>
      </c>
      <c r="E70" s="60">
        <v>21374872687</v>
      </c>
      <c r="F70" s="61" t="str">
        <f t="shared" si="0"/>
        <v>213.***.***-87</v>
      </c>
      <c r="G70" s="62" t="s">
        <v>217</v>
      </c>
      <c r="H70" s="59">
        <v>3611</v>
      </c>
      <c r="I70" s="63" t="s">
        <v>169</v>
      </c>
      <c r="J70" s="64">
        <v>45996</v>
      </c>
      <c r="K70" s="59">
        <v>11</v>
      </c>
      <c r="L70" s="65">
        <v>8151.05</v>
      </c>
      <c r="M70" s="65">
        <v>0</v>
      </c>
      <c r="N70" s="65">
        <v>0</v>
      </c>
      <c r="O70" s="65">
        <v>8151.05</v>
      </c>
      <c r="P70" s="64">
        <v>46001</v>
      </c>
      <c r="Q70" s="66">
        <v>7935</v>
      </c>
      <c r="R70" s="67">
        <v>8151.05</v>
      </c>
      <c r="S70" s="67">
        <v>1165.83</v>
      </c>
      <c r="T70" s="67">
        <v>6985.22</v>
      </c>
      <c r="U70" s="68"/>
      <c r="V70" s="69" t="str">
        <f>VLOOKUP(H70,'CATEGORIZAÇÃO PARA PUBLICAÇÃO'!$A$1:$C$105,3,FALSE)</f>
        <v>LOCAÇÕES</v>
      </c>
    </row>
    <row r="71" spans="1:22" ht="69.95" customHeight="1" x14ac:dyDescent="0.2">
      <c r="A71" s="58">
        <v>1441</v>
      </c>
      <c r="B71" s="59">
        <v>1440011</v>
      </c>
      <c r="C71" s="59" t="s">
        <v>670</v>
      </c>
      <c r="D71" s="59" t="s">
        <v>776</v>
      </c>
      <c r="E71" s="60">
        <v>82839425653</v>
      </c>
      <c r="F71" s="61" t="str">
        <f t="shared" si="0"/>
        <v>828.***.***-53</v>
      </c>
      <c r="G71" s="62" t="s">
        <v>218</v>
      </c>
      <c r="H71" s="59">
        <v>3611</v>
      </c>
      <c r="I71" s="63" t="s">
        <v>169</v>
      </c>
      <c r="J71" s="64">
        <v>45996</v>
      </c>
      <c r="K71" s="59">
        <v>11</v>
      </c>
      <c r="L71" s="65">
        <v>12642.14</v>
      </c>
      <c r="M71" s="65">
        <v>0</v>
      </c>
      <c r="N71" s="65">
        <v>0</v>
      </c>
      <c r="O71" s="65">
        <v>12642.14</v>
      </c>
      <c r="P71" s="64">
        <v>46002</v>
      </c>
      <c r="Q71" s="66">
        <v>8019</v>
      </c>
      <c r="R71" s="67">
        <v>12642.14</v>
      </c>
      <c r="S71" s="67">
        <v>2400.88</v>
      </c>
      <c r="T71" s="67">
        <v>10241.26</v>
      </c>
      <c r="U71" s="68"/>
      <c r="V71" s="69" t="str">
        <f>VLOOKUP(H71,'CATEGORIZAÇÃO PARA PUBLICAÇÃO'!$A$1:$C$105,3,FALSE)</f>
        <v>LOCAÇÕES</v>
      </c>
    </row>
    <row r="72" spans="1:22" ht="69.95" customHeight="1" x14ac:dyDescent="0.2">
      <c r="A72" s="58">
        <v>1441</v>
      </c>
      <c r="B72" s="59">
        <v>1440011</v>
      </c>
      <c r="C72" s="59" t="s">
        <v>606</v>
      </c>
      <c r="D72" s="59" t="s">
        <v>776</v>
      </c>
      <c r="E72" s="60">
        <v>4928579895</v>
      </c>
      <c r="F72" s="61" t="str">
        <f t="shared" si="0"/>
        <v>492.***.***-95</v>
      </c>
      <c r="G72" s="62" t="s">
        <v>219</v>
      </c>
      <c r="H72" s="59">
        <v>3611</v>
      </c>
      <c r="I72" s="63" t="s">
        <v>169</v>
      </c>
      <c r="J72" s="64">
        <v>45996</v>
      </c>
      <c r="K72" s="59">
        <v>11</v>
      </c>
      <c r="L72" s="65">
        <v>7673.24</v>
      </c>
      <c r="M72" s="65">
        <v>0</v>
      </c>
      <c r="N72" s="65">
        <v>0</v>
      </c>
      <c r="O72" s="65">
        <v>7673.24</v>
      </c>
      <c r="P72" s="64">
        <v>46002</v>
      </c>
      <c r="Q72" s="66">
        <v>8013</v>
      </c>
      <c r="R72" s="67">
        <v>7673.2400000000007</v>
      </c>
      <c r="S72" s="67">
        <v>1034.43</v>
      </c>
      <c r="T72" s="67">
        <v>6638.81</v>
      </c>
      <c r="U72" s="68"/>
      <c r="V72" s="69" t="str">
        <f>VLOOKUP(H72,'CATEGORIZAÇÃO PARA PUBLICAÇÃO'!$A$1:$C$105,3,FALSE)</f>
        <v>LOCAÇÕES</v>
      </c>
    </row>
    <row r="73" spans="1:22" ht="155.1" customHeight="1" x14ac:dyDescent="0.2">
      <c r="A73" s="58">
        <v>1441</v>
      </c>
      <c r="B73" s="59">
        <v>1440011</v>
      </c>
      <c r="C73" s="59" t="s">
        <v>614</v>
      </c>
      <c r="D73" s="59" t="s">
        <v>776</v>
      </c>
      <c r="E73" s="60">
        <v>94454981604</v>
      </c>
      <c r="F73" s="61" t="str">
        <f t="shared" si="0"/>
        <v>944.***.***-04</v>
      </c>
      <c r="G73" s="62" t="s">
        <v>232</v>
      </c>
      <c r="H73" s="59">
        <v>3611</v>
      </c>
      <c r="I73" s="63" t="s">
        <v>169</v>
      </c>
      <c r="J73" s="64">
        <v>45996</v>
      </c>
      <c r="K73" s="59">
        <v>10</v>
      </c>
      <c r="L73" s="65">
        <v>17000</v>
      </c>
      <c r="M73" s="65">
        <v>0</v>
      </c>
      <c r="N73" s="65">
        <v>0</v>
      </c>
      <c r="O73" s="65">
        <v>17000</v>
      </c>
      <c r="P73" s="64">
        <v>46008</v>
      </c>
      <c r="Q73" s="66">
        <v>8212</v>
      </c>
      <c r="R73" s="67">
        <v>17000</v>
      </c>
      <c r="S73" s="67">
        <v>3599.29</v>
      </c>
      <c r="T73" s="67">
        <v>13400.71</v>
      </c>
      <c r="U73" s="68" t="s">
        <v>582</v>
      </c>
      <c r="V73" s="69" t="str">
        <f>VLOOKUP(H73,'CATEGORIZAÇÃO PARA PUBLICAÇÃO'!$A$1:$C$105,3,FALSE)</f>
        <v>LOCAÇÕES</v>
      </c>
    </row>
    <row r="74" spans="1:22" ht="69.95" customHeight="1" x14ac:dyDescent="0.2">
      <c r="A74" s="58">
        <v>1441</v>
      </c>
      <c r="B74" s="59">
        <v>1440011</v>
      </c>
      <c r="C74" s="59" t="s">
        <v>681</v>
      </c>
      <c r="D74" s="59" t="s">
        <v>776</v>
      </c>
      <c r="E74" s="60">
        <v>3801004600</v>
      </c>
      <c r="F74" s="61" t="str">
        <f t="shared" si="0"/>
        <v>380.***.***-00</v>
      </c>
      <c r="G74" s="62" t="s">
        <v>236</v>
      </c>
      <c r="H74" s="59">
        <v>3611</v>
      </c>
      <c r="I74" s="63" t="s">
        <v>169</v>
      </c>
      <c r="J74" s="64">
        <v>45996</v>
      </c>
      <c r="K74" s="59">
        <v>11</v>
      </c>
      <c r="L74" s="65">
        <v>3648.03</v>
      </c>
      <c r="M74" s="65">
        <v>0</v>
      </c>
      <c r="N74" s="65">
        <v>0</v>
      </c>
      <c r="O74" s="65">
        <v>3648.03</v>
      </c>
      <c r="P74" s="64">
        <v>46000</v>
      </c>
      <c r="Q74" s="66">
        <v>7892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PUBLICAÇÃO'!$A$1:$C$105,3,FALSE)</f>
        <v>LOCAÇÕES</v>
      </c>
    </row>
    <row r="75" spans="1:22" ht="69.95" customHeight="1" x14ac:dyDescent="0.2">
      <c r="A75" s="58">
        <v>1441</v>
      </c>
      <c r="B75" s="59">
        <v>1440011</v>
      </c>
      <c r="C75" s="59" t="s">
        <v>688</v>
      </c>
      <c r="D75" s="59" t="s">
        <v>776</v>
      </c>
      <c r="E75" s="60">
        <v>11027551000165</v>
      </c>
      <c r="F75" s="61">
        <f t="shared" si="0"/>
        <v>11027551000165</v>
      </c>
      <c r="G75" s="62" t="s">
        <v>246</v>
      </c>
      <c r="H75" s="59">
        <v>3920</v>
      </c>
      <c r="I75" s="63" t="s">
        <v>169</v>
      </c>
      <c r="J75" s="64">
        <v>45996</v>
      </c>
      <c r="K75" s="59">
        <v>11</v>
      </c>
      <c r="L75" s="65">
        <v>8076.06</v>
      </c>
      <c r="M75" s="65">
        <v>0</v>
      </c>
      <c r="N75" s="65">
        <v>0</v>
      </c>
      <c r="O75" s="65">
        <v>8076.06</v>
      </c>
      <c r="P75" s="64">
        <v>46002</v>
      </c>
      <c r="Q75" s="66">
        <v>8039</v>
      </c>
      <c r="R75" s="67">
        <v>8076.0599999999995</v>
      </c>
      <c r="S75" s="67">
        <v>387.65</v>
      </c>
      <c r="T75" s="67">
        <v>7688.41</v>
      </c>
      <c r="U75" s="68"/>
      <c r="V75" s="69" t="str">
        <f>VLOOKUP(H75,'CATEGORIZAÇÃO PARA PUBLICAÇÃO'!$A$1:$C$105,3,FALSE)</f>
        <v>LOCAÇÕES</v>
      </c>
    </row>
    <row r="76" spans="1:22" ht="69.95" customHeight="1" x14ac:dyDescent="0.2">
      <c r="A76" s="58">
        <v>1441</v>
      </c>
      <c r="B76" s="59">
        <v>1440011</v>
      </c>
      <c r="C76" s="59" t="s">
        <v>690</v>
      </c>
      <c r="D76" s="59" t="s">
        <v>776</v>
      </c>
      <c r="E76" s="60">
        <v>45347438000189</v>
      </c>
      <c r="F76" s="61">
        <f t="shared" si="0"/>
        <v>45347438000189</v>
      </c>
      <c r="G76" s="62" t="s">
        <v>251</v>
      </c>
      <c r="H76" s="59">
        <v>3920</v>
      </c>
      <c r="I76" s="63" t="s">
        <v>169</v>
      </c>
      <c r="J76" s="64">
        <v>45996</v>
      </c>
      <c r="K76" s="59">
        <v>11</v>
      </c>
      <c r="L76" s="65">
        <v>15829.46</v>
      </c>
      <c r="M76" s="65">
        <v>0</v>
      </c>
      <c r="N76" s="65">
        <v>0</v>
      </c>
      <c r="O76" s="65">
        <v>15829.46</v>
      </c>
      <c r="P76" s="64">
        <v>46002</v>
      </c>
      <c r="Q76" s="66">
        <v>8016</v>
      </c>
      <c r="R76" s="67">
        <v>15829.46</v>
      </c>
      <c r="S76" s="67">
        <v>759.81</v>
      </c>
      <c r="T76" s="67">
        <v>15069.65</v>
      </c>
      <c r="U76" s="68"/>
      <c r="V76" s="69" t="str">
        <f>VLOOKUP(H76,'CATEGORIZAÇÃO PARA PUBLICAÇÃO'!$A$1:$C$105,3,FALSE)</f>
        <v>LOCAÇÕES</v>
      </c>
    </row>
    <row r="77" spans="1:22" ht="69.95" customHeight="1" x14ac:dyDescent="0.2">
      <c r="A77" s="58">
        <v>1441</v>
      </c>
      <c r="B77" s="59">
        <v>1440011</v>
      </c>
      <c r="C77" s="59" t="s">
        <v>622</v>
      </c>
      <c r="D77" s="59" t="s">
        <v>776</v>
      </c>
      <c r="E77" s="60">
        <v>7887283000184</v>
      </c>
      <c r="F77" s="61">
        <f t="shared" si="0"/>
        <v>7887283000184</v>
      </c>
      <c r="G77" s="62" t="s">
        <v>252</v>
      </c>
      <c r="H77" s="59">
        <v>3920</v>
      </c>
      <c r="I77" s="63" t="s">
        <v>169</v>
      </c>
      <c r="J77" s="64">
        <v>45996</v>
      </c>
      <c r="K77" s="59">
        <v>11</v>
      </c>
      <c r="L77" s="65">
        <v>6189.18</v>
      </c>
      <c r="M77" s="65">
        <v>0</v>
      </c>
      <c r="N77" s="65">
        <v>0</v>
      </c>
      <c r="O77" s="65">
        <v>6189.18</v>
      </c>
      <c r="P77" s="64">
        <v>46002</v>
      </c>
      <c r="Q77" s="66">
        <v>8032</v>
      </c>
      <c r="R77" s="67">
        <v>6189.18</v>
      </c>
      <c r="S77" s="67">
        <v>297.08</v>
      </c>
      <c r="T77" s="67">
        <v>5892.1</v>
      </c>
      <c r="U77" s="68"/>
      <c r="V77" s="69" t="str">
        <f>VLOOKUP(H77,'CATEGORIZAÇÃO PARA PUBLICAÇÃO'!$A$1:$C$105,3,FALSE)</f>
        <v>LOCAÇÕES</v>
      </c>
    </row>
    <row r="78" spans="1:22" ht="69.95" customHeight="1" x14ac:dyDescent="0.2">
      <c r="A78" s="58">
        <v>1441</v>
      </c>
      <c r="B78" s="59">
        <v>1440011</v>
      </c>
      <c r="C78" s="59" t="s">
        <v>691</v>
      </c>
      <c r="D78" s="59" t="s">
        <v>776</v>
      </c>
      <c r="E78" s="60">
        <v>9069772000154</v>
      </c>
      <c r="F78" s="61">
        <f t="shared" si="0"/>
        <v>9069772000154</v>
      </c>
      <c r="G78" s="62" t="s">
        <v>253</v>
      </c>
      <c r="H78" s="59">
        <v>3920</v>
      </c>
      <c r="I78" s="63" t="s">
        <v>169</v>
      </c>
      <c r="J78" s="64">
        <v>45996</v>
      </c>
      <c r="K78" s="59">
        <v>11</v>
      </c>
      <c r="L78" s="65">
        <v>17332.259999999998</v>
      </c>
      <c r="M78" s="65">
        <v>0</v>
      </c>
      <c r="N78" s="65">
        <v>0</v>
      </c>
      <c r="O78" s="65">
        <v>17332.259999999998</v>
      </c>
      <c r="P78" s="64">
        <v>46001</v>
      </c>
      <c r="Q78" s="66">
        <v>7948</v>
      </c>
      <c r="R78" s="67">
        <v>17332.260000000002</v>
      </c>
      <c r="S78" s="67">
        <v>831.95</v>
      </c>
      <c r="T78" s="67">
        <v>16500.310000000001</v>
      </c>
      <c r="U78" s="68"/>
      <c r="V78" s="69" t="str">
        <f>VLOOKUP(H78,'CATEGORIZAÇÃO PARA PUBLICAÇÃO'!$A$1:$C$105,3,FALSE)</f>
        <v>LOCAÇÕES</v>
      </c>
    </row>
    <row r="79" spans="1:22" ht="69.95" customHeight="1" x14ac:dyDescent="0.2">
      <c r="A79" s="58">
        <v>1441</v>
      </c>
      <c r="B79" s="59">
        <v>1440011</v>
      </c>
      <c r="C79" s="59" t="s">
        <v>693</v>
      </c>
      <c r="D79" s="59" t="s">
        <v>776</v>
      </c>
      <c r="E79" s="60">
        <v>18229133000108</v>
      </c>
      <c r="F79" s="61">
        <f t="shared" si="0"/>
        <v>18229133000108</v>
      </c>
      <c r="G79" s="62" t="s">
        <v>255</v>
      </c>
      <c r="H79" s="59">
        <v>3920</v>
      </c>
      <c r="I79" s="63" t="s">
        <v>169</v>
      </c>
      <c r="J79" s="64">
        <v>45996</v>
      </c>
      <c r="K79" s="59">
        <v>11</v>
      </c>
      <c r="L79" s="65">
        <v>4950.22</v>
      </c>
      <c r="M79" s="65">
        <v>0</v>
      </c>
      <c r="N79" s="65">
        <v>0</v>
      </c>
      <c r="O79" s="65">
        <v>4950.22</v>
      </c>
      <c r="P79" s="64">
        <v>46001</v>
      </c>
      <c r="Q79" s="66">
        <v>7914</v>
      </c>
      <c r="R79" s="67">
        <v>4950.2199999999993</v>
      </c>
      <c r="S79" s="67">
        <v>237.61</v>
      </c>
      <c r="T79" s="67">
        <v>4712.6099999999997</v>
      </c>
      <c r="U79" s="68"/>
      <c r="V79" s="69" t="str">
        <f>VLOOKUP(H79,'CATEGORIZAÇÃO PARA PUBLICAÇÃO'!$A$1:$C$105,3,FALSE)</f>
        <v>LOCAÇÕES</v>
      </c>
    </row>
    <row r="80" spans="1:22" ht="69.95" customHeight="1" x14ac:dyDescent="0.2">
      <c r="A80" s="58">
        <v>1441</v>
      </c>
      <c r="B80" s="59">
        <v>1440011</v>
      </c>
      <c r="C80" s="59" t="s">
        <v>696</v>
      </c>
      <c r="D80" s="59" t="s">
        <v>776</v>
      </c>
      <c r="E80" s="60">
        <v>18124040000100</v>
      </c>
      <c r="F80" s="61">
        <f t="shared" si="0"/>
        <v>18124040000100</v>
      </c>
      <c r="G80" s="62" t="s">
        <v>259</v>
      </c>
      <c r="H80" s="59">
        <v>3920</v>
      </c>
      <c r="I80" s="63" t="s">
        <v>169</v>
      </c>
      <c r="J80" s="64">
        <v>45996</v>
      </c>
      <c r="K80" s="59">
        <v>11</v>
      </c>
      <c r="L80" s="65">
        <v>10455.780000000001</v>
      </c>
      <c r="M80" s="65">
        <v>0</v>
      </c>
      <c r="N80" s="65">
        <v>0</v>
      </c>
      <c r="O80" s="65">
        <v>10455.780000000001</v>
      </c>
      <c r="P80" s="64">
        <v>46002</v>
      </c>
      <c r="Q80" s="66">
        <v>8023</v>
      </c>
      <c r="R80" s="67">
        <v>10455.779999999999</v>
      </c>
      <c r="S80" s="67">
        <v>501.88</v>
      </c>
      <c r="T80" s="67">
        <v>9953.9</v>
      </c>
      <c r="U80" s="68"/>
      <c r="V80" s="69" t="str">
        <f>VLOOKUP(H80,'CATEGORIZAÇÃO PARA PUBLICAÇÃO'!$A$1:$C$105,3,FALSE)</f>
        <v>LOCAÇÕES</v>
      </c>
    </row>
    <row r="81" spans="1:22" ht="69.95" customHeight="1" x14ac:dyDescent="0.2">
      <c r="A81" s="58">
        <v>1441</v>
      </c>
      <c r="B81" s="59">
        <v>1440011</v>
      </c>
      <c r="C81" s="59" t="s">
        <v>708</v>
      </c>
      <c r="D81" s="59" t="s">
        <v>776</v>
      </c>
      <c r="E81" s="60">
        <v>9264396000159</v>
      </c>
      <c r="F81" s="61">
        <f t="shared" si="0"/>
        <v>9264396000159</v>
      </c>
      <c r="G81" s="62" t="s">
        <v>274</v>
      </c>
      <c r="H81" s="59">
        <v>3920</v>
      </c>
      <c r="I81" s="63" t="s">
        <v>169</v>
      </c>
      <c r="J81" s="64">
        <v>45996</v>
      </c>
      <c r="K81" s="59">
        <v>11</v>
      </c>
      <c r="L81" s="65">
        <v>4094.61</v>
      </c>
      <c r="M81" s="65">
        <v>0</v>
      </c>
      <c r="N81" s="65">
        <v>0</v>
      </c>
      <c r="O81" s="65">
        <v>4094.61</v>
      </c>
      <c r="P81" s="64">
        <v>46001</v>
      </c>
      <c r="Q81" s="66">
        <v>7928</v>
      </c>
      <c r="R81" s="67">
        <v>4094.61</v>
      </c>
      <c r="S81" s="67">
        <v>196.54</v>
      </c>
      <c r="T81" s="67">
        <v>3898.07</v>
      </c>
      <c r="U81" s="68"/>
      <c r="V81" s="69" t="str">
        <f>VLOOKUP(H81,'CATEGORIZAÇÃO PARA PUBLICAÇÃO'!$A$1:$C$105,3,FALSE)</f>
        <v>LOCAÇÕES</v>
      </c>
    </row>
    <row r="82" spans="1:22" ht="69.95" customHeight="1" x14ac:dyDescent="0.2">
      <c r="A82" s="58">
        <v>1441</v>
      </c>
      <c r="B82" s="59">
        <v>1440011</v>
      </c>
      <c r="C82" s="59" t="s">
        <v>709</v>
      </c>
      <c r="D82" s="59" t="s">
        <v>776</v>
      </c>
      <c r="E82" s="60">
        <v>28771161000106</v>
      </c>
      <c r="F82" s="61">
        <f t="shared" si="0"/>
        <v>28771161000106</v>
      </c>
      <c r="G82" s="62" t="s">
        <v>275</v>
      </c>
      <c r="H82" s="59">
        <v>3920</v>
      </c>
      <c r="I82" s="63" t="s">
        <v>169</v>
      </c>
      <c r="J82" s="64">
        <v>45996</v>
      </c>
      <c r="K82" s="59">
        <v>11</v>
      </c>
      <c r="L82" s="65">
        <v>5316.76</v>
      </c>
      <c r="M82" s="65">
        <v>0</v>
      </c>
      <c r="N82" s="65">
        <v>0</v>
      </c>
      <c r="O82" s="65">
        <v>5316.76</v>
      </c>
      <c r="P82" s="64">
        <v>46000</v>
      </c>
      <c r="Q82" s="66">
        <v>7895</v>
      </c>
      <c r="R82" s="67">
        <v>5316.76</v>
      </c>
      <c r="S82" s="67">
        <v>255.2</v>
      </c>
      <c r="T82" s="67">
        <v>5061.5600000000004</v>
      </c>
      <c r="U82" s="68"/>
      <c r="V82" s="69" t="str">
        <f>VLOOKUP(H82,'CATEGORIZAÇÃO PARA PUBLICAÇÃO'!$A$1:$C$105,3,FALSE)</f>
        <v>LOCAÇÕES</v>
      </c>
    </row>
    <row r="83" spans="1:22" ht="69.95" customHeight="1" x14ac:dyDescent="0.2">
      <c r="A83" s="58">
        <v>1441</v>
      </c>
      <c r="B83" s="59">
        <v>1440011</v>
      </c>
      <c r="C83" s="59" t="s">
        <v>710</v>
      </c>
      <c r="D83" s="59" t="s">
        <v>776</v>
      </c>
      <c r="E83" s="60">
        <v>5845088000166</v>
      </c>
      <c r="F83" s="61">
        <f t="shared" si="0"/>
        <v>5845088000166</v>
      </c>
      <c r="G83" s="62" t="s">
        <v>276</v>
      </c>
      <c r="H83" s="59">
        <v>3920</v>
      </c>
      <c r="I83" s="63" t="s">
        <v>169</v>
      </c>
      <c r="J83" s="64">
        <v>45996</v>
      </c>
      <c r="K83" s="59">
        <v>12</v>
      </c>
      <c r="L83" s="65">
        <v>30603.62</v>
      </c>
      <c r="M83" s="65">
        <v>0</v>
      </c>
      <c r="N83" s="65">
        <v>0</v>
      </c>
      <c r="O83" s="65">
        <v>30603.62</v>
      </c>
      <c r="P83" s="64">
        <v>46002</v>
      </c>
      <c r="Q83" s="66">
        <v>8036</v>
      </c>
      <c r="R83" s="67">
        <v>30603.62</v>
      </c>
      <c r="S83" s="67">
        <v>1088.73</v>
      </c>
      <c r="T83" s="67">
        <v>29514.89</v>
      </c>
      <c r="U83" s="68"/>
      <c r="V83" s="69" t="str">
        <f>VLOOKUP(H83,'CATEGORIZAÇÃO PARA PUBLICAÇÃO'!$A$1:$C$105,3,FALSE)</f>
        <v>LOCAÇÕES</v>
      </c>
    </row>
    <row r="84" spans="1:22" ht="69.95" customHeight="1" x14ac:dyDescent="0.2">
      <c r="A84" s="58">
        <v>1441</v>
      </c>
      <c r="B84" s="59">
        <v>1440011</v>
      </c>
      <c r="C84" s="59" t="s">
        <v>713</v>
      </c>
      <c r="D84" s="59" t="s">
        <v>776</v>
      </c>
      <c r="E84" s="60">
        <v>35502073000166</v>
      </c>
      <c r="F84" s="61">
        <f t="shared" si="0"/>
        <v>35502073000166</v>
      </c>
      <c r="G84" s="62" t="s">
        <v>279</v>
      </c>
      <c r="H84" s="59">
        <v>3920</v>
      </c>
      <c r="I84" s="63" t="s">
        <v>169</v>
      </c>
      <c r="J84" s="64">
        <v>45996</v>
      </c>
      <c r="K84" s="59">
        <v>11</v>
      </c>
      <c r="L84" s="65">
        <v>10083.68</v>
      </c>
      <c r="M84" s="65">
        <v>0</v>
      </c>
      <c r="N84" s="65">
        <v>0</v>
      </c>
      <c r="O84" s="65">
        <v>10083.68</v>
      </c>
      <c r="P84" s="64">
        <v>46001</v>
      </c>
      <c r="Q84" s="66">
        <v>7930</v>
      </c>
      <c r="R84" s="67">
        <v>10083.68</v>
      </c>
      <c r="S84" s="67">
        <v>484.02</v>
      </c>
      <c r="T84" s="67">
        <v>9599.66</v>
      </c>
      <c r="U84" s="68"/>
      <c r="V84" s="69" t="str">
        <f>VLOOKUP(H84,'CATEGORIZAÇÃO PARA PUBLICAÇÃO'!$A$1:$C$105,3,FALSE)</f>
        <v>LOCAÇÕES</v>
      </c>
    </row>
    <row r="85" spans="1:22" ht="69.95" customHeight="1" x14ac:dyDescent="0.2">
      <c r="A85" s="58">
        <v>1441</v>
      </c>
      <c r="B85" s="59">
        <v>1440011</v>
      </c>
      <c r="C85" s="59" t="s">
        <v>729</v>
      </c>
      <c r="D85" s="59" t="s">
        <v>776</v>
      </c>
      <c r="E85" s="60">
        <v>40574380000192</v>
      </c>
      <c r="F85" s="61">
        <f t="shared" si="0"/>
        <v>40574380000192</v>
      </c>
      <c r="G85" s="62" t="s">
        <v>293</v>
      </c>
      <c r="H85" s="59">
        <v>3920</v>
      </c>
      <c r="I85" s="63" t="s">
        <v>169</v>
      </c>
      <c r="J85" s="64">
        <v>45996</v>
      </c>
      <c r="K85" s="59">
        <v>11</v>
      </c>
      <c r="L85" s="65">
        <v>194356.62</v>
      </c>
      <c r="M85" s="65">
        <v>0</v>
      </c>
      <c r="N85" s="65">
        <v>0</v>
      </c>
      <c r="O85" s="65">
        <v>194356.62</v>
      </c>
      <c r="P85" s="64">
        <v>46000</v>
      </c>
      <c r="Q85" s="66">
        <v>7904</v>
      </c>
      <c r="R85" s="67">
        <v>194356.62</v>
      </c>
      <c r="S85" s="67">
        <v>9329.1200000000008</v>
      </c>
      <c r="T85" s="67">
        <v>185027.5</v>
      </c>
      <c r="U85" s="68"/>
      <c r="V85" s="69" t="str">
        <f>VLOOKUP(H85,'CATEGORIZAÇÃO PARA PUBLICAÇÃO'!$A$1:$C$105,3,FALSE)</f>
        <v>LOCAÇÕES</v>
      </c>
    </row>
    <row r="86" spans="1:22" ht="69.95" customHeight="1" x14ac:dyDescent="0.2">
      <c r="A86" s="58">
        <v>1441</v>
      </c>
      <c r="B86" s="59">
        <v>1440011</v>
      </c>
      <c r="C86" s="59" t="s">
        <v>730</v>
      </c>
      <c r="D86" s="59" t="s">
        <v>776</v>
      </c>
      <c r="E86" s="60">
        <v>29315416000180</v>
      </c>
      <c r="F86" s="61">
        <f t="shared" si="0"/>
        <v>29315416000180</v>
      </c>
      <c r="G86" s="62" t="s">
        <v>294</v>
      </c>
      <c r="H86" s="59">
        <v>3920</v>
      </c>
      <c r="I86" s="63" t="s">
        <v>169</v>
      </c>
      <c r="J86" s="64">
        <v>45996</v>
      </c>
      <c r="K86" s="59">
        <v>11</v>
      </c>
      <c r="L86" s="65">
        <v>2664.49</v>
      </c>
      <c r="M86" s="65">
        <v>0</v>
      </c>
      <c r="N86" s="65">
        <v>0</v>
      </c>
      <c r="O86" s="65">
        <v>2664.49</v>
      </c>
      <c r="P86" s="64">
        <v>46000</v>
      </c>
      <c r="Q86" s="66">
        <v>7894</v>
      </c>
      <c r="R86" s="67">
        <v>2664.4900000000002</v>
      </c>
      <c r="S86" s="67">
        <v>127.9</v>
      </c>
      <c r="T86" s="67">
        <v>2536.59</v>
      </c>
      <c r="U86" s="68"/>
      <c r="V86" s="69" t="str">
        <f>VLOOKUP(H86,'CATEGORIZAÇÃO PARA PUBLICAÇÃO'!$A$1:$C$105,3,FALSE)</f>
        <v>LOCAÇÕES</v>
      </c>
    </row>
    <row r="87" spans="1:22" ht="69.95" customHeight="1" x14ac:dyDescent="0.2">
      <c r="A87" s="58">
        <v>1441</v>
      </c>
      <c r="B87" s="59">
        <v>1440011</v>
      </c>
      <c r="C87" s="59" t="s">
        <v>744</v>
      </c>
      <c r="D87" s="59" t="s">
        <v>776</v>
      </c>
      <c r="E87" s="60">
        <v>58445252000104</v>
      </c>
      <c r="F87" s="61">
        <f t="shared" si="0"/>
        <v>58445252000104</v>
      </c>
      <c r="G87" s="62" t="s">
        <v>313</v>
      </c>
      <c r="H87" s="59">
        <v>3920</v>
      </c>
      <c r="I87" s="63" t="s">
        <v>169</v>
      </c>
      <c r="J87" s="64">
        <v>45996</v>
      </c>
      <c r="K87" s="59">
        <v>6</v>
      </c>
      <c r="L87" s="65">
        <v>37200</v>
      </c>
      <c r="M87" s="65">
        <v>0</v>
      </c>
      <c r="N87" s="65">
        <v>0</v>
      </c>
      <c r="O87" s="65">
        <v>37200</v>
      </c>
      <c r="P87" s="64">
        <v>46001</v>
      </c>
      <c r="Q87" s="66">
        <v>7946</v>
      </c>
      <c r="R87" s="67">
        <v>37200</v>
      </c>
      <c r="S87" s="67">
        <v>1785.6</v>
      </c>
      <c r="T87" s="67">
        <v>35414.400000000001</v>
      </c>
      <c r="U87" s="68"/>
      <c r="V87" s="69" t="str">
        <f>VLOOKUP(H87,'CATEGORIZAÇÃO PARA PUBLICAÇÃO'!$A$1:$C$105,3,FALSE)</f>
        <v>LOCAÇÕES</v>
      </c>
    </row>
    <row r="88" spans="1:22" ht="69.95" customHeight="1" x14ac:dyDescent="0.2">
      <c r="A88" s="58">
        <v>1441</v>
      </c>
      <c r="B88" s="59">
        <v>1440011</v>
      </c>
      <c r="C88" s="59" t="s">
        <v>746</v>
      </c>
      <c r="D88" s="59" t="s">
        <v>776</v>
      </c>
      <c r="E88" s="60">
        <v>68472099687</v>
      </c>
      <c r="F88" s="61" t="str">
        <f t="shared" si="0"/>
        <v>684.***.***-87</v>
      </c>
      <c r="G88" s="62" t="s">
        <v>317</v>
      </c>
      <c r="H88" s="59">
        <v>3611</v>
      </c>
      <c r="I88" s="63" t="s">
        <v>169</v>
      </c>
      <c r="J88" s="64">
        <v>45996</v>
      </c>
      <c r="K88" s="59">
        <v>6</v>
      </c>
      <c r="L88" s="65">
        <v>22000</v>
      </c>
      <c r="M88" s="65">
        <v>0</v>
      </c>
      <c r="N88" s="65">
        <v>0</v>
      </c>
      <c r="O88" s="65">
        <v>22000</v>
      </c>
      <c r="P88" s="64">
        <v>46002</v>
      </c>
      <c r="Q88" s="66">
        <v>8020</v>
      </c>
      <c r="R88" s="67">
        <v>22000</v>
      </c>
      <c r="S88" s="67">
        <v>4974.29</v>
      </c>
      <c r="T88" s="67">
        <v>17025.71</v>
      </c>
      <c r="U88" s="68"/>
      <c r="V88" s="69" t="str">
        <f>VLOOKUP(H88,'CATEGORIZAÇÃO PARA PUBLICAÇÃO'!$A$1:$C$105,3,FALSE)</f>
        <v>LOCAÇÕES</v>
      </c>
    </row>
    <row r="89" spans="1:22" ht="69.95" customHeight="1" x14ac:dyDescent="0.2">
      <c r="A89" s="58">
        <v>1441</v>
      </c>
      <c r="B89" s="59">
        <v>1440011</v>
      </c>
      <c r="C89" s="59" t="s">
        <v>751</v>
      </c>
      <c r="D89" s="59" t="s">
        <v>776</v>
      </c>
      <c r="E89" s="60">
        <v>49463330615</v>
      </c>
      <c r="F89" s="61" t="str">
        <f t="shared" si="0"/>
        <v>494.***.***-15</v>
      </c>
      <c r="G89" s="62" t="s">
        <v>323</v>
      </c>
      <c r="H89" s="59">
        <v>3611</v>
      </c>
      <c r="I89" s="63" t="s">
        <v>169</v>
      </c>
      <c r="J89" s="64">
        <v>45996</v>
      </c>
      <c r="K89" s="59">
        <v>6</v>
      </c>
      <c r="L89" s="65">
        <v>3781.14</v>
      </c>
      <c r="M89" s="65">
        <v>0</v>
      </c>
      <c r="N89" s="65">
        <v>0</v>
      </c>
      <c r="O89" s="65">
        <v>3781.14</v>
      </c>
      <c r="P89" s="64">
        <v>46002</v>
      </c>
      <c r="Q89" s="66">
        <v>8038</v>
      </c>
      <c r="R89" s="67">
        <v>3781.14</v>
      </c>
      <c r="S89" s="67">
        <v>81.93</v>
      </c>
      <c r="T89" s="67">
        <v>3699.21</v>
      </c>
      <c r="U89" s="68"/>
      <c r="V89" s="69" t="str">
        <f>VLOOKUP(H89,'CATEGORIZAÇÃO PARA PUBLICAÇÃO'!$A$1:$C$105,3,FALSE)</f>
        <v>LOCAÇÕES</v>
      </c>
    </row>
    <row r="90" spans="1:22" ht="69.95" customHeight="1" x14ac:dyDescent="0.2">
      <c r="A90" s="58">
        <v>1441</v>
      </c>
      <c r="B90" s="59">
        <v>1440011</v>
      </c>
      <c r="C90" s="59" t="s">
        <v>756</v>
      </c>
      <c r="D90" s="59" t="s">
        <v>776</v>
      </c>
      <c r="E90" s="60">
        <v>20655817000105</v>
      </c>
      <c r="F90" s="61">
        <f t="shared" si="0"/>
        <v>20655817000105</v>
      </c>
      <c r="G90" s="62" t="s">
        <v>326</v>
      </c>
      <c r="H90" s="59">
        <v>3920</v>
      </c>
      <c r="I90" s="63" t="s">
        <v>169</v>
      </c>
      <c r="J90" s="64">
        <v>45996</v>
      </c>
      <c r="K90" s="59">
        <v>5</v>
      </c>
      <c r="L90" s="65">
        <v>9398.41</v>
      </c>
      <c r="M90" s="65">
        <v>0</v>
      </c>
      <c r="N90" s="65">
        <v>0</v>
      </c>
      <c r="O90" s="65">
        <v>9398.41</v>
      </c>
      <c r="P90" s="64">
        <v>46001</v>
      </c>
      <c r="Q90" s="66">
        <v>7933</v>
      </c>
      <c r="R90" s="67">
        <v>9398.4100000000017</v>
      </c>
      <c r="S90" s="67">
        <v>451.12</v>
      </c>
      <c r="T90" s="67">
        <v>8947.2900000000009</v>
      </c>
      <c r="U90" s="68"/>
      <c r="V90" s="69" t="str">
        <f>VLOOKUP(H90,'CATEGORIZAÇÃO PARA PUBLICAÇÃO'!$A$1:$C$105,3,FALSE)</f>
        <v>LOCAÇÕES</v>
      </c>
    </row>
    <row r="91" spans="1:22" ht="69.95" customHeight="1" x14ac:dyDescent="0.2">
      <c r="A91" s="58">
        <v>1441</v>
      </c>
      <c r="B91" s="59">
        <v>1440011</v>
      </c>
      <c r="C91" s="59" t="s">
        <v>629</v>
      </c>
      <c r="D91" s="59" t="s">
        <v>776</v>
      </c>
      <c r="E91" s="60">
        <v>14408503649</v>
      </c>
      <c r="F91" s="61" t="str">
        <f t="shared" si="0"/>
        <v>144.***.***-49</v>
      </c>
      <c r="G91" s="62" t="s">
        <v>171</v>
      </c>
      <c r="H91" s="59">
        <v>3611</v>
      </c>
      <c r="I91" s="63" t="s">
        <v>169</v>
      </c>
      <c r="J91" s="64">
        <v>46000</v>
      </c>
      <c r="K91" s="59">
        <v>11</v>
      </c>
      <c r="L91" s="65">
        <v>6985.94</v>
      </c>
      <c r="M91" s="65">
        <v>0</v>
      </c>
      <c r="N91" s="65">
        <v>0</v>
      </c>
      <c r="O91" s="65">
        <v>6985.94</v>
      </c>
      <c r="P91" s="64">
        <v>46002</v>
      </c>
      <c r="Q91" s="66">
        <v>8047</v>
      </c>
      <c r="R91" s="67">
        <v>6985.9400000000005</v>
      </c>
      <c r="S91" s="67">
        <v>845.42</v>
      </c>
      <c r="T91" s="67">
        <v>6140.52</v>
      </c>
      <c r="U91" s="68"/>
      <c r="V91" s="69" t="str">
        <f>VLOOKUP(H91,'CATEGORIZAÇÃO PARA PUBLICAÇÃO'!$A$1:$C$105,3,FALSE)</f>
        <v>LOCAÇÕES</v>
      </c>
    </row>
    <row r="92" spans="1:22" ht="69.95" customHeight="1" x14ac:dyDescent="0.2">
      <c r="A92" s="58">
        <v>1441</v>
      </c>
      <c r="B92" s="59">
        <v>1440011</v>
      </c>
      <c r="C92" s="59" t="s">
        <v>624</v>
      </c>
      <c r="D92" s="59" t="s">
        <v>776</v>
      </c>
      <c r="E92" s="60">
        <v>84374071687</v>
      </c>
      <c r="F92" s="61" t="str">
        <f t="shared" si="0"/>
        <v>843.***.***-87</v>
      </c>
      <c r="G92" s="62" t="s">
        <v>184</v>
      </c>
      <c r="H92" s="59">
        <v>3611</v>
      </c>
      <c r="I92" s="63" t="s">
        <v>169</v>
      </c>
      <c r="J92" s="64">
        <v>46000</v>
      </c>
      <c r="K92" s="59">
        <v>11</v>
      </c>
      <c r="L92" s="65">
        <v>3508.65</v>
      </c>
      <c r="M92" s="65">
        <v>0</v>
      </c>
      <c r="N92" s="65">
        <v>0</v>
      </c>
      <c r="O92" s="65">
        <v>3508.65</v>
      </c>
      <c r="P92" s="64">
        <v>46002</v>
      </c>
      <c r="Q92" s="66">
        <v>8063</v>
      </c>
      <c r="R92" s="67">
        <v>3508.65</v>
      </c>
      <c r="S92" s="67">
        <v>41.06</v>
      </c>
      <c r="T92" s="67">
        <v>3467.59</v>
      </c>
      <c r="U92" s="68"/>
      <c r="V92" s="69" t="str">
        <f>VLOOKUP(H92,'CATEGORIZAÇÃO PARA PUBLICAÇÃO'!$A$1:$C$105,3,FALSE)</f>
        <v>LOCAÇÕES</v>
      </c>
    </row>
    <row r="93" spans="1:22" ht="69.95" customHeight="1" x14ac:dyDescent="0.2">
      <c r="A93" s="58">
        <v>1441</v>
      </c>
      <c r="B93" s="59">
        <v>1440011</v>
      </c>
      <c r="C93" s="59" t="s">
        <v>642</v>
      </c>
      <c r="D93" s="59" t="s">
        <v>776</v>
      </c>
      <c r="E93" s="60">
        <v>89330994687</v>
      </c>
      <c r="F93" s="61" t="str">
        <f t="shared" si="0"/>
        <v>893.***.***-87</v>
      </c>
      <c r="G93" s="62" t="s">
        <v>188</v>
      </c>
      <c r="H93" s="59">
        <v>3611</v>
      </c>
      <c r="I93" s="63" t="s">
        <v>169</v>
      </c>
      <c r="J93" s="64">
        <v>46000</v>
      </c>
      <c r="K93" s="59">
        <v>11</v>
      </c>
      <c r="L93" s="65">
        <v>4056.31</v>
      </c>
      <c r="M93" s="65">
        <v>0</v>
      </c>
      <c r="N93" s="65">
        <v>0</v>
      </c>
      <c r="O93" s="65">
        <v>4056.31</v>
      </c>
      <c r="P93" s="64">
        <v>46002</v>
      </c>
      <c r="Q93" s="66">
        <v>8060</v>
      </c>
      <c r="R93" s="67">
        <v>4056.31</v>
      </c>
      <c r="S93" s="67">
        <v>123.21</v>
      </c>
      <c r="T93" s="67">
        <v>3933.1</v>
      </c>
      <c r="U93" s="68"/>
      <c r="V93" s="69" t="str">
        <f>VLOOKUP(H93,'CATEGORIZAÇÃO PARA PUBLICAÇÃO'!$A$1:$C$105,3,FALSE)</f>
        <v>LOCAÇÕES</v>
      </c>
    </row>
    <row r="94" spans="1:22" ht="69.95" customHeight="1" x14ac:dyDescent="0.2">
      <c r="A94" s="58">
        <v>1441</v>
      </c>
      <c r="B94" s="59">
        <v>1440011</v>
      </c>
      <c r="C94" s="59" t="s">
        <v>643</v>
      </c>
      <c r="D94" s="59" t="s">
        <v>776</v>
      </c>
      <c r="E94" s="60">
        <v>76809528920</v>
      </c>
      <c r="F94" s="61" t="str">
        <f t="shared" si="0"/>
        <v>768.***.***-20</v>
      </c>
      <c r="G94" s="62" t="s">
        <v>189</v>
      </c>
      <c r="H94" s="59">
        <v>3611</v>
      </c>
      <c r="I94" s="63" t="s">
        <v>169</v>
      </c>
      <c r="J94" s="64">
        <v>46000</v>
      </c>
      <c r="K94" s="59">
        <v>12</v>
      </c>
      <c r="L94" s="65">
        <v>1228.25</v>
      </c>
      <c r="M94" s="65">
        <v>0</v>
      </c>
      <c r="N94" s="65">
        <v>0</v>
      </c>
      <c r="O94" s="65">
        <v>1228.25</v>
      </c>
      <c r="P94" s="64">
        <v>46002</v>
      </c>
      <c r="Q94" s="66">
        <v>8071</v>
      </c>
      <c r="R94" s="67">
        <v>1228.25</v>
      </c>
      <c r="S94" s="67">
        <v>0</v>
      </c>
      <c r="T94" s="67">
        <v>1228.25</v>
      </c>
      <c r="U94" s="68"/>
      <c r="V94" s="69" t="str">
        <f>VLOOKUP(H94,'CATEGORIZAÇÃO PARA PUBLICAÇÃO'!$A$1:$C$105,3,FALSE)</f>
        <v>LOCAÇÕES</v>
      </c>
    </row>
    <row r="95" spans="1:22" ht="69.95" customHeight="1" x14ac:dyDescent="0.2">
      <c r="A95" s="58">
        <v>1441</v>
      </c>
      <c r="B95" s="59">
        <v>1440011</v>
      </c>
      <c r="C95" s="59" t="s">
        <v>644</v>
      </c>
      <c r="D95" s="59" t="s">
        <v>776</v>
      </c>
      <c r="E95" s="60">
        <v>17709692000144</v>
      </c>
      <c r="F95" s="61">
        <f t="shared" si="0"/>
        <v>17709692000144</v>
      </c>
      <c r="G95" s="62" t="s">
        <v>190</v>
      </c>
      <c r="H95" s="59">
        <v>3920</v>
      </c>
      <c r="I95" s="63" t="s">
        <v>169</v>
      </c>
      <c r="J95" s="64">
        <v>46000</v>
      </c>
      <c r="K95" s="59">
        <v>11</v>
      </c>
      <c r="L95" s="65">
        <v>30679.360000000001</v>
      </c>
      <c r="M95" s="65">
        <v>0</v>
      </c>
      <c r="N95" s="65">
        <v>0</v>
      </c>
      <c r="O95" s="65">
        <v>30679.360000000001</v>
      </c>
      <c r="P95" s="64">
        <v>46002</v>
      </c>
      <c r="Q95" s="66">
        <v>8055</v>
      </c>
      <c r="R95" s="67">
        <v>30679.360000000001</v>
      </c>
      <c r="S95" s="67">
        <v>0</v>
      </c>
      <c r="T95" s="67">
        <v>30679.360000000001</v>
      </c>
      <c r="U95" s="68"/>
      <c r="V95" s="69" t="str">
        <f>VLOOKUP(H95,'CATEGORIZAÇÃO PARA PUBLICAÇÃO'!$A$1:$C$105,3,FALSE)</f>
        <v>LOCAÇÕES</v>
      </c>
    </row>
    <row r="96" spans="1:22" ht="69.95" customHeight="1" x14ac:dyDescent="0.2">
      <c r="A96" s="58">
        <v>1441</v>
      </c>
      <c r="B96" s="59">
        <v>1440011</v>
      </c>
      <c r="C96" s="59" t="s">
        <v>645</v>
      </c>
      <c r="D96" s="59" t="s">
        <v>776</v>
      </c>
      <c r="E96" s="60">
        <v>62895958653</v>
      </c>
      <c r="F96" s="61" t="str">
        <f t="shared" si="0"/>
        <v>628.***.***-53</v>
      </c>
      <c r="G96" s="62" t="s">
        <v>191</v>
      </c>
      <c r="H96" s="59">
        <v>3611</v>
      </c>
      <c r="I96" s="63" t="s">
        <v>169</v>
      </c>
      <c r="J96" s="64">
        <v>46000</v>
      </c>
      <c r="K96" s="59">
        <v>11</v>
      </c>
      <c r="L96" s="65">
        <v>1552.3</v>
      </c>
      <c r="M96" s="65">
        <v>0</v>
      </c>
      <c r="N96" s="65">
        <v>0</v>
      </c>
      <c r="O96" s="65">
        <v>1552.3</v>
      </c>
      <c r="P96" s="64">
        <v>46002</v>
      </c>
      <c r="Q96" s="66">
        <v>8041</v>
      </c>
      <c r="R96" s="67">
        <v>1552.3</v>
      </c>
      <c r="S96" s="67">
        <v>0</v>
      </c>
      <c r="T96" s="67">
        <v>1552.3</v>
      </c>
      <c r="U96" s="68"/>
      <c r="V96" s="69" t="str">
        <f>VLOOKUP(H96,'CATEGORIZAÇÃO PARA PUBLICAÇÃO'!$A$1:$C$105,3,FALSE)</f>
        <v>LOCAÇÕES</v>
      </c>
    </row>
    <row r="97" spans="1:22" ht="69.95" customHeight="1" x14ac:dyDescent="0.2">
      <c r="A97" s="58">
        <v>1441</v>
      </c>
      <c r="B97" s="59">
        <v>1440011</v>
      </c>
      <c r="C97" s="59" t="s">
        <v>603</v>
      </c>
      <c r="D97" s="59" t="s">
        <v>776</v>
      </c>
      <c r="E97" s="60">
        <v>62897306653</v>
      </c>
      <c r="F97" s="61" t="str">
        <f t="shared" si="0"/>
        <v>628.***.***-53</v>
      </c>
      <c r="G97" s="62" t="s">
        <v>192</v>
      </c>
      <c r="H97" s="59">
        <v>3611</v>
      </c>
      <c r="I97" s="63" t="s">
        <v>169</v>
      </c>
      <c r="J97" s="64">
        <v>46000</v>
      </c>
      <c r="K97" s="59">
        <v>11</v>
      </c>
      <c r="L97" s="65">
        <v>1552.31</v>
      </c>
      <c r="M97" s="65">
        <v>0</v>
      </c>
      <c r="N97" s="65">
        <v>0</v>
      </c>
      <c r="O97" s="65">
        <v>1552.31</v>
      </c>
      <c r="P97" s="64">
        <v>46002</v>
      </c>
      <c r="Q97" s="66">
        <v>8044</v>
      </c>
      <c r="R97" s="67">
        <v>1552.31</v>
      </c>
      <c r="S97" s="67">
        <v>0</v>
      </c>
      <c r="T97" s="67">
        <v>1552.31</v>
      </c>
      <c r="U97" s="68"/>
      <c r="V97" s="69" t="str">
        <f>VLOOKUP(H97,'CATEGORIZAÇÃO PARA PUBLICAÇÃO'!$A$1:$C$105,3,FALSE)</f>
        <v>LOCAÇÕES</v>
      </c>
    </row>
    <row r="98" spans="1:22" ht="69.95" customHeight="1" x14ac:dyDescent="0.2">
      <c r="A98" s="58">
        <v>1441</v>
      </c>
      <c r="B98" s="59">
        <v>1440011</v>
      </c>
      <c r="C98" s="59" t="s">
        <v>646</v>
      </c>
      <c r="D98" s="59" t="s">
        <v>776</v>
      </c>
      <c r="E98" s="60">
        <v>54565707691</v>
      </c>
      <c r="F98" s="61" t="str">
        <f t="shared" si="0"/>
        <v>545.***.***-91</v>
      </c>
      <c r="G98" s="62" t="s">
        <v>193</v>
      </c>
      <c r="H98" s="59">
        <v>3611</v>
      </c>
      <c r="I98" s="63" t="s">
        <v>169</v>
      </c>
      <c r="J98" s="64">
        <v>46000</v>
      </c>
      <c r="K98" s="59">
        <v>11</v>
      </c>
      <c r="L98" s="65">
        <v>1552.3</v>
      </c>
      <c r="M98" s="65">
        <v>0</v>
      </c>
      <c r="N98" s="65">
        <v>0</v>
      </c>
      <c r="O98" s="65">
        <v>1552.3</v>
      </c>
      <c r="P98" s="64">
        <v>46002</v>
      </c>
      <c r="Q98" s="66">
        <v>8043</v>
      </c>
      <c r="R98" s="67">
        <v>1552.3</v>
      </c>
      <c r="S98" s="67">
        <v>0</v>
      </c>
      <c r="T98" s="67">
        <v>1552.3</v>
      </c>
      <c r="U98" s="68"/>
      <c r="V98" s="69" t="str">
        <f>VLOOKUP(H98,'CATEGORIZAÇÃO PARA PUBLICAÇÃO'!$A$1:$C$105,3,FALSE)</f>
        <v>LOCAÇÕES</v>
      </c>
    </row>
    <row r="99" spans="1:22" ht="69.95" customHeight="1" x14ac:dyDescent="0.2">
      <c r="A99" s="58">
        <v>1441</v>
      </c>
      <c r="B99" s="59">
        <v>1440011</v>
      </c>
      <c r="C99" s="59" t="s">
        <v>648</v>
      </c>
      <c r="D99" s="59" t="s">
        <v>776</v>
      </c>
      <c r="E99" s="60">
        <v>24046590653</v>
      </c>
      <c r="F99" s="61" t="str">
        <f t="shared" si="0"/>
        <v>240.***.***-53</v>
      </c>
      <c r="G99" s="62" t="s">
        <v>194</v>
      </c>
      <c r="H99" s="59">
        <v>3611</v>
      </c>
      <c r="I99" s="63" t="s">
        <v>169</v>
      </c>
      <c r="J99" s="64">
        <v>46000</v>
      </c>
      <c r="K99" s="59">
        <v>11</v>
      </c>
      <c r="L99" s="65">
        <v>6438.35</v>
      </c>
      <c r="M99" s="65">
        <v>0</v>
      </c>
      <c r="N99" s="65">
        <v>0</v>
      </c>
      <c r="O99" s="65">
        <v>6438.35</v>
      </c>
      <c r="P99" s="64">
        <v>46002</v>
      </c>
      <c r="Q99" s="66">
        <v>8018</v>
      </c>
      <c r="R99" s="67">
        <v>6438.35</v>
      </c>
      <c r="S99" s="67">
        <v>694.84</v>
      </c>
      <c r="T99" s="67">
        <v>5743.51</v>
      </c>
      <c r="U99" s="68"/>
      <c r="V99" s="69" t="str">
        <f>VLOOKUP(H99,'CATEGORIZAÇÃO PARA PUBLICAÇÃO'!$A$1:$C$105,3,FALSE)</f>
        <v>LOCAÇÕES</v>
      </c>
    </row>
    <row r="100" spans="1:22" ht="69.95" customHeight="1" x14ac:dyDescent="0.2">
      <c r="A100" s="58">
        <v>1441</v>
      </c>
      <c r="B100" s="59">
        <v>1440011</v>
      </c>
      <c r="C100" s="59" t="s">
        <v>653</v>
      </c>
      <c r="D100" s="59" t="s">
        <v>776</v>
      </c>
      <c r="E100" s="60">
        <v>58352910604</v>
      </c>
      <c r="F100" s="61" t="str">
        <f t="shared" si="0"/>
        <v>583.***.***-04</v>
      </c>
      <c r="G100" s="62" t="s">
        <v>199</v>
      </c>
      <c r="H100" s="59">
        <v>3611</v>
      </c>
      <c r="I100" s="63" t="s">
        <v>169</v>
      </c>
      <c r="J100" s="64">
        <v>46000</v>
      </c>
      <c r="K100" s="59">
        <v>11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46002</v>
      </c>
      <c r="Q100" s="66">
        <v>8048</v>
      </c>
      <c r="R100" s="67">
        <v>6985.9400000000005</v>
      </c>
      <c r="S100" s="67">
        <v>845.42</v>
      </c>
      <c r="T100" s="67">
        <v>6140.52</v>
      </c>
      <c r="U100" s="68"/>
      <c r="V100" s="69" t="str">
        <f>VLOOKUP(H100,'CATEGORIZAÇÃO PARA PUBLICAÇÃO'!$A$1:$C$105,3,FALSE)</f>
        <v>LOCAÇÕES</v>
      </c>
    </row>
    <row r="101" spans="1:22" ht="69.95" customHeight="1" x14ac:dyDescent="0.2">
      <c r="A101" s="58">
        <v>1441</v>
      </c>
      <c r="B101" s="59">
        <v>1440011</v>
      </c>
      <c r="C101" s="59" t="s">
        <v>604</v>
      </c>
      <c r="D101" s="59" t="s">
        <v>776</v>
      </c>
      <c r="E101" s="60">
        <v>96572523691</v>
      </c>
      <c r="F101" s="61" t="str">
        <f t="shared" si="0"/>
        <v>965.***.***-91</v>
      </c>
      <c r="G101" s="62" t="s">
        <v>201</v>
      </c>
      <c r="H101" s="59">
        <v>3611</v>
      </c>
      <c r="I101" s="63" t="s">
        <v>169</v>
      </c>
      <c r="J101" s="64">
        <v>46000</v>
      </c>
      <c r="K101" s="59">
        <v>11</v>
      </c>
      <c r="L101" s="65">
        <v>9223.33</v>
      </c>
      <c r="M101" s="65">
        <v>0</v>
      </c>
      <c r="N101" s="65">
        <v>0</v>
      </c>
      <c r="O101" s="65">
        <v>9223.33</v>
      </c>
      <c r="P101" s="64">
        <v>46002</v>
      </c>
      <c r="Q101" s="66">
        <v>8053</v>
      </c>
      <c r="R101" s="67">
        <v>9223.33</v>
      </c>
      <c r="S101" s="67">
        <v>1460.71</v>
      </c>
      <c r="T101" s="67">
        <v>7762.62</v>
      </c>
      <c r="U101" s="68"/>
      <c r="V101" s="69" t="str">
        <f>VLOOKUP(H101,'CATEGORIZAÇÃO PARA PUBLICAÇÃO'!$A$1:$C$105,3,FALSE)</f>
        <v>LOCAÇÕES</v>
      </c>
    </row>
    <row r="102" spans="1:22" ht="69.95" customHeight="1" x14ac:dyDescent="0.2">
      <c r="A102" s="58">
        <v>1441</v>
      </c>
      <c r="B102" s="59">
        <v>1440011</v>
      </c>
      <c r="C102" s="59" t="s">
        <v>605</v>
      </c>
      <c r="D102" s="59" t="s">
        <v>776</v>
      </c>
      <c r="E102" s="60">
        <v>16618025672</v>
      </c>
      <c r="F102" s="61" t="str">
        <f t="shared" si="0"/>
        <v>166.***.***-72</v>
      </c>
      <c r="G102" s="62" t="s">
        <v>202</v>
      </c>
      <c r="H102" s="59">
        <v>3611</v>
      </c>
      <c r="I102" s="63" t="s">
        <v>169</v>
      </c>
      <c r="J102" s="64">
        <v>46000</v>
      </c>
      <c r="K102" s="59">
        <v>11</v>
      </c>
      <c r="L102" s="65">
        <v>3698.77</v>
      </c>
      <c r="M102" s="65">
        <v>0</v>
      </c>
      <c r="N102" s="65">
        <v>0</v>
      </c>
      <c r="O102" s="65">
        <v>3698.77</v>
      </c>
      <c r="P102" s="64">
        <v>46001</v>
      </c>
      <c r="Q102" s="66">
        <v>7958</v>
      </c>
      <c r="R102" s="67">
        <v>3698.77</v>
      </c>
      <c r="S102" s="67">
        <v>69.58</v>
      </c>
      <c r="T102" s="67">
        <v>3629.19</v>
      </c>
      <c r="U102" s="68"/>
      <c r="V102" s="69" t="str">
        <f>VLOOKUP(H102,'CATEGORIZAÇÃO PARA PUBLICAÇÃO'!$A$1:$C$105,3,FALSE)</f>
        <v>LOCAÇÕES</v>
      </c>
    </row>
    <row r="103" spans="1:22" ht="69.95" customHeight="1" x14ac:dyDescent="0.2">
      <c r="A103" s="58">
        <v>1441</v>
      </c>
      <c r="B103" s="59">
        <v>1440011</v>
      </c>
      <c r="C103" s="59" t="s">
        <v>655</v>
      </c>
      <c r="D103" s="59" t="s">
        <v>776</v>
      </c>
      <c r="E103" s="60">
        <v>56445180604</v>
      </c>
      <c r="F103" s="61" t="str">
        <f t="shared" si="0"/>
        <v>564.***.***-04</v>
      </c>
      <c r="G103" s="62" t="s">
        <v>203</v>
      </c>
      <c r="H103" s="59">
        <v>3611</v>
      </c>
      <c r="I103" s="63" t="s">
        <v>169</v>
      </c>
      <c r="J103" s="64">
        <v>46000</v>
      </c>
      <c r="K103" s="59">
        <v>11</v>
      </c>
      <c r="L103" s="65">
        <v>3288.52</v>
      </c>
      <c r="M103" s="65">
        <v>0</v>
      </c>
      <c r="N103" s="65">
        <v>0</v>
      </c>
      <c r="O103" s="65">
        <v>3288.52</v>
      </c>
      <c r="P103" s="64">
        <v>46001</v>
      </c>
      <c r="Q103" s="66">
        <v>7989</v>
      </c>
      <c r="R103" s="67">
        <v>3288.52</v>
      </c>
      <c r="S103" s="67">
        <v>18.940000000000001</v>
      </c>
      <c r="T103" s="67">
        <v>3269.58</v>
      </c>
      <c r="U103" s="68"/>
      <c r="V103" s="69" t="str">
        <f>VLOOKUP(H103,'CATEGORIZAÇÃO PARA PUBLICAÇÃO'!$A$1:$C$105,3,FALSE)</f>
        <v>LOCAÇÕES</v>
      </c>
    </row>
    <row r="104" spans="1:22" ht="69.95" customHeight="1" x14ac:dyDescent="0.2">
      <c r="A104" s="58">
        <v>1441</v>
      </c>
      <c r="B104" s="59">
        <v>1440011</v>
      </c>
      <c r="C104" s="59" t="s">
        <v>661</v>
      </c>
      <c r="D104" s="59" t="s">
        <v>776</v>
      </c>
      <c r="E104" s="60">
        <v>20660570610</v>
      </c>
      <c r="F104" s="61" t="str">
        <f t="shared" si="0"/>
        <v>206.***.***-10</v>
      </c>
      <c r="G104" s="62" t="s">
        <v>209</v>
      </c>
      <c r="H104" s="59">
        <v>3611</v>
      </c>
      <c r="I104" s="63" t="s">
        <v>169</v>
      </c>
      <c r="J104" s="64">
        <v>46000</v>
      </c>
      <c r="K104" s="59">
        <v>13</v>
      </c>
      <c r="L104" s="65">
        <v>13721.82</v>
      </c>
      <c r="M104" s="65">
        <v>0</v>
      </c>
      <c r="N104" s="65">
        <v>0</v>
      </c>
      <c r="O104" s="65">
        <v>13721.82</v>
      </c>
      <c r="P104" s="64">
        <v>46002</v>
      </c>
      <c r="Q104" s="66">
        <v>8022</v>
      </c>
      <c r="R104" s="67">
        <v>13721.82</v>
      </c>
      <c r="S104" s="67">
        <v>2697.79</v>
      </c>
      <c r="T104" s="67">
        <v>11024.03</v>
      </c>
      <c r="U104" s="68"/>
      <c r="V104" s="69" t="str">
        <f>VLOOKUP(H104,'CATEGORIZAÇÃO PARA PUBLICAÇÃO'!$A$1:$C$105,3,FALSE)</f>
        <v>LOCAÇÕES</v>
      </c>
    </row>
    <row r="105" spans="1:22" ht="69.95" customHeight="1" x14ac:dyDescent="0.2">
      <c r="A105" s="58">
        <v>1441</v>
      </c>
      <c r="B105" s="59">
        <v>1440011</v>
      </c>
      <c r="C105" s="59" t="s">
        <v>671</v>
      </c>
      <c r="D105" s="59" t="s">
        <v>776</v>
      </c>
      <c r="E105" s="60">
        <v>86784552687</v>
      </c>
      <c r="F105" s="61" t="str">
        <f t="shared" si="0"/>
        <v>867.***.***-87</v>
      </c>
      <c r="G105" s="62" t="s">
        <v>222</v>
      </c>
      <c r="H105" s="59">
        <v>3611</v>
      </c>
      <c r="I105" s="63" t="s">
        <v>169</v>
      </c>
      <c r="J105" s="64">
        <v>46000</v>
      </c>
      <c r="K105" s="59">
        <v>11</v>
      </c>
      <c r="L105" s="65">
        <v>5403.59</v>
      </c>
      <c r="M105" s="65">
        <v>0</v>
      </c>
      <c r="N105" s="65">
        <v>0</v>
      </c>
      <c r="O105" s="65">
        <v>5403.59</v>
      </c>
      <c r="P105" s="64">
        <v>46002</v>
      </c>
      <c r="Q105" s="66">
        <v>8068</v>
      </c>
      <c r="R105" s="67">
        <v>5403.59</v>
      </c>
      <c r="S105" s="67">
        <v>410.28</v>
      </c>
      <c r="T105" s="67">
        <v>4993.3100000000004</v>
      </c>
      <c r="U105" s="68"/>
      <c r="V105" s="69" t="str">
        <f>VLOOKUP(H105,'CATEGORIZAÇÃO PARA PUBLICAÇÃO'!$A$1:$C$105,3,FALSE)</f>
        <v>LOCAÇÕES</v>
      </c>
    </row>
    <row r="106" spans="1:22" ht="69.95" customHeight="1" x14ac:dyDescent="0.2">
      <c r="A106" s="58">
        <v>1441</v>
      </c>
      <c r="B106" s="59">
        <v>1440011</v>
      </c>
      <c r="C106" s="59" t="s">
        <v>673</v>
      </c>
      <c r="D106" s="59" t="s">
        <v>776</v>
      </c>
      <c r="E106" s="60">
        <v>10212674650</v>
      </c>
      <c r="F106" s="61" t="str">
        <f t="shared" si="0"/>
        <v>102.***.***-50</v>
      </c>
      <c r="G106" s="62" t="s">
        <v>223</v>
      </c>
      <c r="H106" s="59">
        <v>3611</v>
      </c>
      <c r="I106" s="63" t="s">
        <v>169</v>
      </c>
      <c r="J106" s="64">
        <v>46000</v>
      </c>
      <c r="K106" s="59">
        <v>11</v>
      </c>
      <c r="L106" s="65">
        <v>3871.15</v>
      </c>
      <c r="M106" s="65">
        <v>0</v>
      </c>
      <c r="N106" s="65">
        <v>0</v>
      </c>
      <c r="O106" s="65">
        <v>3871.15</v>
      </c>
      <c r="P106" s="64">
        <v>46002</v>
      </c>
      <c r="Q106" s="66">
        <v>8075</v>
      </c>
      <c r="R106" s="67">
        <v>3871.1499999999996</v>
      </c>
      <c r="S106" s="67">
        <v>95.43</v>
      </c>
      <c r="T106" s="67">
        <v>3775.72</v>
      </c>
      <c r="U106" s="68"/>
      <c r="V106" s="69" t="str">
        <f>VLOOKUP(H106,'CATEGORIZAÇÃO PARA PUBLICAÇÃO'!$A$1:$C$105,3,FALSE)</f>
        <v>LOCAÇÕES</v>
      </c>
    </row>
    <row r="107" spans="1:22" ht="69.95" customHeight="1" x14ac:dyDescent="0.2">
      <c r="A107" s="58">
        <v>1441</v>
      </c>
      <c r="B107" s="59">
        <v>1440011</v>
      </c>
      <c r="C107" s="59" t="s">
        <v>674</v>
      </c>
      <c r="D107" s="59" t="s">
        <v>776</v>
      </c>
      <c r="E107" s="60">
        <v>62297406649</v>
      </c>
      <c r="F107" s="61" t="str">
        <f t="shared" si="0"/>
        <v>622.***.***-49</v>
      </c>
      <c r="G107" s="62" t="s">
        <v>224</v>
      </c>
      <c r="H107" s="59">
        <v>3611</v>
      </c>
      <c r="I107" s="63" t="s">
        <v>169</v>
      </c>
      <c r="J107" s="64">
        <v>46000</v>
      </c>
      <c r="K107" s="59">
        <v>11</v>
      </c>
      <c r="L107" s="65">
        <v>1955.33</v>
      </c>
      <c r="M107" s="65">
        <v>0</v>
      </c>
      <c r="N107" s="65">
        <v>0</v>
      </c>
      <c r="O107" s="65">
        <v>1955.33</v>
      </c>
      <c r="P107" s="64">
        <v>46002</v>
      </c>
      <c r="Q107" s="66">
        <v>8054</v>
      </c>
      <c r="R107" s="67">
        <v>1955.33</v>
      </c>
      <c r="S107" s="67">
        <v>0</v>
      </c>
      <c r="T107" s="67">
        <v>1955.33</v>
      </c>
      <c r="U107" s="68"/>
      <c r="V107" s="69" t="str">
        <f>VLOOKUP(H107,'CATEGORIZAÇÃO PARA PUBLICAÇÃO'!$A$1:$C$105,3,FALSE)</f>
        <v>LOCAÇÕES</v>
      </c>
    </row>
    <row r="108" spans="1:22" ht="69.95" customHeight="1" x14ac:dyDescent="0.2">
      <c r="A108" s="58">
        <v>1441</v>
      </c>
      <c r="B108" s="59">
        <v>1440011</v>
      </c>
      <c r="C108" s="59" t="s">
        <v>676</v>
      </c>
      <c r="D108" s="59" t="s">
        <v>776</v>
      </c>
      <c r="E108" s="60">
        <v>98321560687</v>
      </c>
      <c r="F108" s="61" t="str">
        <f t="shared" si="0"/>
        <v>983.***.***-87</v>
      </c>
      <c r="G108" s="62" t="s">
        <v>226</v>
      </c>
      <c r="H108" s="59">
        <v>3611</v>
      </c>
      <c r="I108" s="63" t="s">
        <v>169</v>
      </c>
      <c r="J108" s="64">
        <v>46000</v>
      </c>
      <c r="K108" s="59">
        <v>11</v>
      </c>
      <c r="L108" s="65">
        <v>3480.75</v>
      </c>
      <c r="M108" s="65">
        <v>0</v>
      </c>
      <c r="N108" s="65">
        <v>0</v>
      </c>
      <c r="O108" s="65">
        <v>3480.75</v>
      </c>
      <c r="P108" s="64">
        <v>46002</v>
      </c>
      <c r="Q108" s="66">
        <v>8049</v>
      </c>
      <c r="R108" s="67">
        <v>3480.75</v>
      </c>
      <c r="S108" s="67">
        <v>36.869999999999997</v>
      </c>
      <c r="T108" s="67">
        <v>3443.88</v>
      </c>
      <c r="U108" s="68"/>
      <c r="V108" s="69" t="str">
        <f>VLOOKUP(H108,'CATEGORIZAÇÃO PARA PUBLICAÇÃO'!$A$1:$C$105,3,FALSE)</f>
        <v>LOCAÇÕES</v>
      </c>
    </row>
    <row r="109" spans="1:22" ht="69.95" customHeight="1" x14ac:dyDescent="0.2">
      <c r="A109" s="58">
        <v>1441</v>
      </c>
      <c r="B109" s="59">
        <v>1440011</v>
      </c>
      <c r="C109" s="59" t="s">
        <v>608</v>
      </c>
      <c r="D109" s="59" t="s">
        <v>776</v>
      </c>
      <c r="E109" s="60">
        <v>56653212653</v>
      </c>
      <c r="F109" s="61" t="str">
        <f t="shared" si="0"/>
        <v>566.***.***-53</v>
      </c>
      <c r="G109" s="62" t="s">
        <v>227</v>
      </c>
      <c r="H109" s="59">
        <v>3611</v>
      </c>
      <c r="I109" s="63" t="s">
        <v>169</v>
      </c>
      <c r="J109" s="64">
        <v>46000</v>
      </c>
      <c r="K109" s="59">
        <v>11</v>
      </c>
      <c r="L109" s="65">
        <v>2109.8200000000002</v>
      </c>
      <c r="M109" s="65">
        <v>0</v>
      </c>
      <c r="N109" s="65">
        <v>0</v>
      </c>
      <c r="O109" s="65">
        <v>2109.8200000000002</v>
      </c>
      <c r="P109" s="64">
        <v>46002</v>
      </c>
      <c r="Q109" s="66">
        <v>8050</v>
      </c>
      <c r="R109" s="67">
        <v>2109.8200000000002</v>
      </c>
      <c r="S109" s="67">
        <v>0</v>
      </c>
      <c r="T109" s="67">
        <v>2109.8200000000002</v>
      </c>
      <c r="U109" s="68"/>
      <c r="V109" s="69" t="str">
        <f>VLOOKUP(H109,'CATEGORIZAÇÃO PARA PUBLICAÇÃO'!$A$1:$C$105,3,FALSE)</f>
        <v>LOCAÇÕES</v>
      </c>
    </row>
    <row r="110" spans="1:22" ht="69.95" customHeight="1" x14ac:dyDescent="0.2">
      <c r="A110" s="58">
        <v>1441</v>
      </c>
      <c r="B110" s="59">
        <v>1440011</v>
      </c>
      <c r="C110" s="59" t="s">
        <v>610</v>
      </c>
      <c r="D110" s="59" t="s">
        <v>776</v>
      </c>
      <c r="E110" s="60">
        <v>59424451687</v>
      </c>
      <c r="F110" s="61" t="str">
        <f t="shared" si="0"/>
        <v>594.***.***-87</v>
      </c>
      <c r="G110" s="62" t="s">
        <v>229</v>
      </c>
      <c r="H110" s="59">
        <v>3611</v>
      </c>
      <c r="I110" s="63" t="s">
        <v>169</v>
      </c>
      <c r="J110" s="64">
        <v>46000</v>
      </c>
      <c r="K110" s="59">
        <v>11</v>
      </c>
      <c r="L110" s="65">
        <v>3205.95</v>
      </c>
      <c r="M110" s="65">
        <v>0</v>
      </c>
      <c r="N110" s="65">
        <v>0</v>
      </c>
      <c r="O110" s="65">
        <v>3205.95</v>
      </c>
      <c r="P110" s="64">
        <v>46002</v>
      </c>
      <c r="Q110" s="66">
        <v>8015</v>
      </c>
      <c r="R110" s="67">
        <v>3205.95</v>
      </c>
      <c r="S110" s="67">
        <v>12.75</v>
      </c>
      <c r="T110" s="67">
        <v>3193.2</v>
      </c>
      <c r="U110" s="68"/>
      <c r="V110" s="69" t="str">
        <f>VLOOKUP(H110,'CATEGORIZAÇÃO PARA PUBLICAÇÃO'!$A$1:$C$105,3,FALSE)</f>
        <v>LOCAÇÕES</v>
      </c>
    </row>
    <row r="111" spans="1:22" ht="69.95" customHeight="1" x14ac:dyDescent="0.2">
      <c r="A111" s="58">
        <v>1441</v>
      </c>
      <c r="B111" s="59">
        <v>1440011</v>
      </c>
      <c r="C111" s="59" t="s">
        <v>677</v>
      </c>
      <c r="D111" s="59" t="s">
        <v>776</v>
      </c>
      <c r="E111" s="60">
        <v>69209960653</v>
      </c>
      <c r="F111" s="61" t="str">
        <f t="shared" si="0"/>
        <v>692.***.***-53</v>
      </c>
      <c r="G111" s="62" t="s">
        <v>231</v>
      </c>
      <c r="H111" s="59">
        <v>3611</v>
      </c>
      <c r="I111" s="63" t="s">
        <v>169</v>
      </c>
      <c r="J111" s="64">
        <v>46000</v>
      </c>
      <c r="K111" s="59">
        <v>11</v>
      </c>
      <c r="L111" s="65">
        <v>2113.3200000000002</v>
      </c>
      <c r="M111" s="65">
        <v>0</v>
      </c>
      <c r="N111" s="65">
        <v>0</v>
      </c>
      <c r="O111" s="65">
        <v>2113.3200000000002</v>
      </c>
      <c r="P111" s="64">
        <v>46002</v>
      </c>
      <c r="Q111" s="66">
        <v>8056</v>
      </c>
      <c r="R111" s="67">
        <v>2113.3200000000002</v>
      </c>
      <c r="S111" s="67">
        <v>0</v>
      </c>
      <c r="T111" s="67">
        <v>2113.3200000000002</v>
      </c>
      <c r="U111" s="68"/>
      <c r="V111" s="69" t="str">
        <f>VLOOKUP(H111,'CATEGORIZAÇÃO PARA PUBLICAÇÃO'!$A$1:$C$105,3,FALSE)</f>
        <v>LOCAÇÕES</v>
      </c>
    </row>
    <row r="112" spans="1:22" ht="69.95" customHeight="1" x14ac:dyDescent="0.2">
      <c r="A112" s="58">
        <v>1441</v>
      </c>
      <c r="B112" s="59">
        <v>1440011</v>
      </c>
      <c r="C112" s="59" t="s">
        <v>678</v>
      </c>
      <c r="D112" s="59" t="s">
        <v>776</v>
      </c>
      <c r="E112" s="60">
        <v>54710693668</v>
      </c>
      <c r="F112" s="61" t="str">
        <f t="shared" si="0"/>
        <v>547.***.***-68</v>
      </c>
      <c r="G112" s="62" t="s">
        <v>233</v>
      </c>
      <c r="H112" s="59">
        <v>3611</v>
      </c>
      <c r="I112" s="63" t="s">
        <v>169</v>
      </c>
      <c r="J112" s="64">
        <v>46000</v>
      </c>
      <c r="K112" s="59">
        <v>11</v>
      </c>
      <c r="L112" s="65">
        <v>9554.1</v>
      </c>
      <c r="M112" s="65">
        <v>0</v>
      </c>
      <c r="N112" s="65">
        <v>0</v>
      </c>
      <c r="O112" s="65">
        <v>9554.1</v>
      </c>
      <c r="P112" s="64">
        <v>46002</v>
      </c>
      <c r="Q112" s="66">
        <v>8067</v>
      </c>
      <c r="R112" s="67">
        <v>9554.1</v>
      </c>
      <c r="S112" s="67">
        <v>1551.67</v>
      </c>
      <c r="T112" s="67">
        <v>8002.43</v>
      </c>
      <c r="U112" s="68"/>
      <c r="V112" s="69" t="str">
        <f>VLOOKUP(H112,'CATEGORIZAÇÃO PARA PUBLICAÇÃO'!$A$1:$C$105,3,FALSE)</f>
        <v>LOCAÇÕES</v>
      </c>
    </row>
    <row r="113" spans="1:22" ht="69.95" customHeight="1" x14ac:dyDescent="0.2">
      <c r="A113" s="58">
        <v>1441</v>
      </c>
      <c r="B113" s="59">
        <v>1440011</v>
      </c>
      <c r="C113" s="59" t="s">
        <v>679</v>
      </c>
      <c r="D113" s="59" t="s">
        <v>776</v>
      </c>
      <c r="E113" s="60">
        <v>12964038000163</v>
      </c>
      <c r="F113" s="61">
        <f t="shared" si="0"/>
        <v>12964038000163</v>
      </c>
      <c r="G113" s="62" t="s">
        <v>234</v>
      </c>
      <c r="H113" s="59">
        <v>3920</v>
      </c>
      <c r="I113" s="63" t="s">
        <v>169</v>
      </c>
      <c r="J113" s="64">
        <v>46000</v>
      </c>
      <c r="K113" s="59">
        <v>11</v>
      </c>
      <c r="L113" s="65">
        <v>6267.59</v>
      </c>
      <c r="M113" s="65">
        <v>0</v>
      </c>
      <c r="N113" s="65">
        <v>0</v>
      </c>
      <c r="O113" s="65">
        <v>6267.59</v>
      </c>
      <c r="P113" s="64">
        <v>46002</v>
      </c>
      <c r="Q113" s="66">
        <v>8066</v>
      </c>
      <c r="R113" s="67">
        <v>6267.59</v>
      </c>
      <c r="S113" s="67">
        <v>300.83999999999997</v>
      </c>
      <c r="T113" s="67">
        <v>5966.75</v>
      </c>
      <c r="U113" s="68"/>
      <c r="V113" s="69" t="str">
        <f>VLOOKUP(H113,'CATEGORIZAÇÃO PARA PUBLICAÇÃO'!$A$1:$C$105,3,FALSE)</f>
        <v>LOCAÇÕES</v>
      </c>
    </row>
    <row r="114" spans="1:22" ht="69.95" customHeight="1" x14ac:dyDescent="0.2">
      <c r="A114" s="58">
        <v>1441</v>
      </c>
      <c r="B114" s="59">
        <v>1440011</v>
      </c>
      <c r="C114" s="59" t="s">
        <v>680</v>
      </c>
      <c r="D114" s="59" t="s">
        <v>776</v>
      </c>
      <c r="E114" s="60">
        <v>15226019000128</v>
      </c>
      <c r="F114" s="61">
        <f t="shared" si="0"/>
        <v>15226019000128</v>
      </c>
      <c r="G114" s="62" t="s">
        <v>235</v>
      </c>
      <c r="H114" s="59">
        <v>3920</v>
      </c>
      <c r="I114" s="63" t="s">
        <v>169</v>
      </c>
      <c r="J114" s="64">
        <v>46000</v>
      </c>
      <c r="K114" s="59">
        <v>11</v>
      </c>
      <c r="L114" s="65">
        <v>8264.61</v>
      </c>
      <c r="M114" s="65">
        <v>0</v>
      </c>
      <c r="N114" s="65">
        <v>0</v>
      </c>
      <c r="O114" s="65">
        <v>8264.61</v>
      </c>
      <c r="P114" s="64">
        <v>46002</v>
      </c>
      <c r="Q114" s="66">
        <v>8074</v>
      </c>
      <c r="R114" s="67">
        <v>8264.61</v>
      </c>
      <c r="S114" s="67">
        <v>1197.06</v>
      </c>
      <c r="T114" s="67">
        <v>7067.55</v>
      </c>
      <c r="U114" s="68"/>
      <c r="V114" s="69" t="str">
        <f>VLOOKUP(H114,'CATEGORIZAÇÃO PARA PUBLICAÇÃO'!$A$1:$C$105,3,FALSE)</f>
        <v>LOCAÇÕES</v>
      </c>
    </row>
    <row r="115" spans="1:22" ht="69.95" customHeight="1" x14ac:dyDescent="0.2">
      <c r="A115" s="58">
        <v>1441</v>
      </c>
      <c r="B115" s="59">
        <v>1440011</v>
      </c>
      <c r="C115" s="59" t="s">
        <v>682</v>
      </c>
      <c r="D115" s="59" t="s">
        <v>776</v>
      </c>
      <c r="E115" s="60">
        <v>87992400763</v>
      </c>
      <c r="F115" s="61" t="str">
        <f t="shared" si="0"/>
        <v>879.***.***-63</v>
      </c>
      <c r="G115" s="62" t="s">
        <v>237</v>
      </c>
      <c r="H115" s="59">
        <v>3611</v>
      </c>
      <c r="I115" s="63" t="s">
        <v>169</v>
      </c>
      <c r="J115" s="64">
        <v>46000</v>
      </c>
      <c r="K115" s="59">
        <v>11</v>
      </c>
      <c r="L115" s="65">
        <v>8404.11</v>
      </c>
      <c r="M115" s="65">
        <v>0</v>
      </c>
      <c r="N115" s="65">
        <v>0</v>
      </c>
      <c r="O115" s="65">
        <v>8404.11</v>
      </c>
      <c r="P115" s="64">
        <v>46002</v>
      </c>
      <c r="Q115" s="66">
        <v>8081</v>
      </c>
      <c r="R115" s="67">
        <v>8404.11</v>
      </c>
      <c r="S115" s="67">
        <v>1235.42</v>
      </c>
      <c r="T115" s="67">
        <v>7168.69</v>
      </c>
      <c r="U115" s="68"/>
      <c r="V115" s="69" t="str">
        <f>VLOOKUP(H115,'CATEGORIZAÇÃO PARA PUBLICAÇÃO'!$A$1:$C$105,3,FALSE)</f>
        <v>LOCAÇÕES</v>
      </c>
    </row>
    <row r="116" spans="1:22" ht="69.95" customHeight="1" x14ac:dyDescent="0.2">
      <c r="A116" s="58">
        <v>1441</v>
      </c>
      <c r="B116" s="59">
        <v>1440011</v>
      </c>
      <c r="C116" s="59" t="s">
        <v>617</v>
      </c>
      <c r="D116" s="59" t="s">
        <v>776</v>
      </c>
      <c r="E116" s="60">
        <v>51801027668</v>
      </c>
      <c r="F116" s="61" t="str">
        <f t="shared" si="0"/>
        <v>518.***.***-68</v>
      </c>
      <c r="G116" s="62" t="s">
        <v>238</v>
      </c>
      <c r="H116" s="59">
        <v>3611</v>
      </c>
      <c r="I116" s="63" t="s">
        <v>169</v>
      </c>
      <c r="J116" s="64">
        <v>46000</v>
      </c>
      <c r="K116" s="59">
        <v>11</v>
      </c>
      <c r="L116" s="65">
        <v>5458.84</v>
      </c>
      <c r="M116" s="65">
        <v>0</v>
      </c>
      <c r="N116" s="65">
        <v>0</v>
      </c>
      <c r="O116" s="65">
        <v>5458.84</v>
      </c>
      <c r="P116" s="64">
        <v>46002</v>
      </c>
      <c r="Q116" s="66">
        <v>8045</v>
      </c>
      <c r="R116" s="67">
        <v>5458.84</v>
      </c>
      <c r="S116" s="67">
        <v>425.47</v>
      </c>
      <c r="T116" s="67">
        <v>5033.37</v>
      </c>
      <c r="U116" s="68"/>
      <c r="V116" s="69" t="str">
        <f>VLOOKUP(H116,'CATEGORIZAÇÃO PARA PUBLICAÇÃO'!$A$1:$C$105,3,FALSE)</f>
        <v>LOCAÇÕES</v>
      </c>
    </row>
    <row r="117" spans="1:22" ht="69.95" customHeight="1" x14ac:dyDescent="0.2">
      <c r="A117" s="58">
        <v>1441</v>
      </c>
      <c r="B117" s="59">
        <v>1440011</v>
      </c>
      <c r="C117" s="59" t="s">
        <v>618</v>
      </c>
      <c r="D117" s="59" t="s">
        <v>776</v>
      </c>
      <c r="E117" s="60">
        <v>2895180679</v>
      </c>
      <c r="F117" s="61" t="str">
        <f t="shared" si="0"/>
        <v>289.***.***-79</v>
      </c>
      <c r="G117" s="62" t="s">
        <v>239</v>
      </c>
      <c r="H117" s="59">
        <v>3611</v>
      </c>
      <c r="I117" s="63" t="s">
        <v>169</v>
      </c>
      <c r="J117" s="64">
        <v>46000</v>
      </c>
      <c r="K117" s="59">
        <v>11</v>
      </c>
      <c r="L117" s="65">
        <v>5278.01</v>
      </c>
      <c r="M117" s="65">
        <v>0</v>
      </c>
      <c r="N117" s="65">
        <v>0</v>
      </c>
      <c r="O117" s="65">
        <v>5278.01</v>
      </c>
      <c r="P117" s="64">
        <v>46002</v>
      </c>
      <c r="Q117" s="66">
        <v>8069</v>
      </c>
      <c r="R117" s="67">
        <v>5278.01</v>
      </c>
      <c r="S117" s="67">
        <v>375.74</v>
      </c>
      <c r="T117" s="67">
        <v>4902.2700000000004</v>
      </c>
      <c r="U117" s="68"/>
      <c r="V117" s="69" t="str">
        <f>VLOOKUP(H117,'CATEGORIZAÇÃO PARA PUBLICAÇÃO'!$A$1:$C$105,3,FALSE)</f>
        <v>LOCAÇÕES</v>
      </c>
    </row>
    <row r="118" spans="1:22" ht="69.95" customHeight="1" x14ac:dyDescent="0.2">
      <c r="A118" s="58">
        <v>1441</v>
      </c>
      <c r="B118" s="59">
        <v>1440011</v>
      </c>
      <c r="C118" s="59" t="s">
        <v>683</v>
      </c>
      <c r="D118" s="59" t="s">
        <v>776</v>
      </c>
      <c r="E118" s="60">
        <v>95644954668</v>
      </c>
      <c r="F118" s="61" t="str">
        <f t="shared" si="0"/>
        <v>956.***.***-68</v>
      </c>
      <c r="G118" s="62" t="s">
        <v>240</v>
      </c>
      <c r="H118" s="59">
        <v>3611</v>
      </c>
      <c r="I118" s="63" t="s">
        <v>169</v>
      </c>
      <c r="J118" s="64">
        <v>46000</v>
      </c>
      <c r="K118" s="59">
        <v>11</v>
      </c>
      <c r="L118" s="65">
        <v>9985.08</v>
      </c>
      <c r="M118" s="65">
        <v>0</v>
      </c>
      <c r="N118" s="65">
        <v>0</v>
      </c>
      <c r="O118" s="65">
        <v>9985.08</v>
      </c>
      <c r="P118" s="64">
        <v>46002</v>
      </c>
      <c r="Q118" s="66">
        <v>8059</v>
      </c>
      <c r="R118" s="67">
        <v>9985.08</v>
      </c>
      <c r="S118" s="67">
        <v>1670.19</v>
      </c>
      <c r="T118" s="67">
        <v>8314.89</v>
      </c>
      <c r="U118" s="68"/>
      <c r="V118" s="69" t="str">
        <f>VLOOKUP(H118,'CATEGORIZAÇÃO PARA PUBLICAÇÃO'!$A$1:$C$105,3,FALSE)</f>
        <v>LOCAÇÕES</v>
      </c>
    </row>
    <row r="119" spans="1:22" ht="69.95" customHeight="1" x14ac:dyDescent="0.2">
      <c r="A119" s="58">
        <v>1441</v>
      </c>
      <c r="B119" s="59">
        <v>1440011</v>
      </c>
      <c r="C119" s="59" t="s">
        <v>684</v>
      </c>
      <c r="D119" s="59" t="s">
        <v>776</v>
      </c>
      <c r="E119" s="60">
        <v>41733882000181</v>
      </c>
      <c r="F119" s="61">
        <f t="shared" si="0"/>
        <v>41733882000181</v>
      </c>
      <c r="G119" s="62" t="s">
        <v>241</v>
      </c>
      <c r="H119" s="59">
        <v>3920</v>
      </c>
      <c r="I119" s="63" t="s">
        <v>169</v>
      </c>
      <c r="J119" s="64">
        <v>46000</v>
      </c>
      <c r="K119" s="59">
        <v>11</v>
      </c>
      <c r="L119" s="65">
        <v>8824.3799999999992</v>
      </c>
      <c r="M119" s="65">
        <v>0</v>
      </c>
      <c r="N119" s="65">
        <v>0</v>
      </c>
      <c r="O119" s="65">
        <v>8824.3799999999992</v>
      </c>
      <c r="P119" s="64">
        <v>46002</v>
      </c>
      <c r="Q119" s="66">
        <v>8061</v>
      </c>
      <c r="R119" s="67">
        <v>8824.3799999999992</v>
      </c>
      <c r="S119" s="67">
        <v>423.57</v>
      </c>
      <c r="T119" s="67">
        <v>8400.81</v>
      </c>
      <c r="U119" s="68"/>
      <c r="V119" s="69" t="str">
        <f>VLOOKUP(H119,'CATEGORIZAÇÃO PARA PUBLICAÇÃO'!$A$1:$C$105,3,FALSE)</f>
        <v>LOCAÇÕES</v>
      </c>
    </row>
    <row r="120" spans="1:22" ht="69.95" customHeight="1" x14ac:dyDescent="0.2">
      <c r="A120" s="58">
        <v>1441</v>
      </c>
      <c r="B120" s="59">
        <v>1440011</v>
      </c>
      <c r="C120" s="59" t="s">
        <v>685</v>
      </c>
      <c r="D120" s="59" t="s">
        <v>776</v>
      </c>
      <c r="E120" s="60">
        <v>23732170000166</v>
      </c>
      <c r="F120" s="61">
        <f t="shared" si="0"/>
        <v>23732170000166</v>
      </c>
      <c r="G120" s="62" t="s">
        <v>242</v>
      </c>
      <c r="H120" s="59">
        <v>3920</v>
      </c>
      <c r="I120" s="63" t="s">
        <v>169</v>
      </c>
      <c r="J120" s="64">
        <v>46000</v>
      </c>
      <c r="K120" s="59">
        <v>11</v>
      </c>
      <c r="L120" s="65">
        <v>16007.38</v>
      </c>
      <c r="M120" s="65">
        <v>0</v>
      </c>
      <c r="N120" s="65">
        <v>0</v>
      </c>
      <c r="O120" s="65">
        <v>16007.38</v>
      </c>
      <c r="P120" s="64">
        <v>46002</v>
      </c>
      <c r="Q120" s="66">
        <v>8062</v>
      </c>
      <c r="R120" s="67">
        <v>16007.380000000001</v>
      </c>
      <c r="S120" s="67">
        <v>768.35</v>
      </c>
      <c r="T120" s="67">
        <v>15239.03</v>
      </c>
      <c r="U120" s="68"/>
      <c r="V120" s="69" t="str">
        <f>VLOOKUP(H120,'CATEGORIZAÇÃO PARA PUBLICAÇÃO'!$A$1:$C$105,3,FALSE)</f>
        <v>LOCAÇÕES</v>
      </c>
    </row>
    <row r="121" spans="1:22" ht="69.95" customHeight="1" x14ac:dyDescent="0.2">
      <c r="A121" s="58">
        <v>1441</v>
      </c>
      <c r="B121" s="59">
        <v>1440011</v>
      </c>
      <c r="C121" s="59" t="s">
        <v>686</v>
      </c>
      <c r="D121" s="59" t="s">
        <v>776</v>
      </c>
      <c r="E121" s="60">
        <v>22510183000128</v>
      </c>
      <c r="F121" s="61">
        <f t="shared" si="0"/>
        <v>22510183000128</v>
      </c>
      <c r="G121" s="62" t="s">
        <v>243</v>
      </c>
      <c r="H121" s="59">
        <v>3920</v>
      </c>
      <c r="I121" s="63" t="s">
        <v>169</v>
      </c>
      <c r="J121" s="64">
        <v>46000</v>
      </c>
      <c r="K121" s="59">
        <v>11</v>
      </c>
      <c r="L121" s="65">
        <v>14294.6</v>
      </c>
      <c r="M121" s="65">
        <v>0</v>
      </c>
      <c r="N121" s="65">
        <v>0</v>
      </c>
      <c r="O121" s="65">
        <v>14294.6</v>
      </c>
      <c r="P121" s="64">
        <v>46001</v>
      </c>
      <c r="Q121" s="66">
        <v>7988</v>
      </c>
      <c r="R121" s="67">
        <v>14294.599999999999</v>
      </c>
      <c r="S121" s="67">
        <v>686.14</v>
      </c>
      <c r="T121" s="67">
        <v>13608.46</v>
      </c>
      <c r="U121" s="68"/>
      <c r="V121" s="69" t="str">
        <f>VLOOKUP(H121,'CATEGORIZAÇÃO PARA PUBLICAÇÃO'!$A$1:$C$105,3,FALSE)</f>
        <v>LOCAÇÕES</v>
      </c>
    </row>
    <row r="122" spans="1:22" ht="69.95" customHeight="1" x14ac:dyDescent="0.2">
      <c r="A122" s="58">
        <v>1441</v>
      </c>
      <c r="B122" s="59">
        <v>1440011</v>
      </c>
      <c r="C122" s="59" t="s">
        <v>687</v>
      </c>
      <c r="D122" s="59" t="s">
        <v>776</v>
      </c>
      <c r="E122" s="60">
        <v>38437345000180</v>
      </c>
      <c r="F122" s="61">
        <f t="shared" si="0"/>
        <v>38437345000180</v>
      </c>
      <c r="G122" s="62" t="s">
        <v>244</v>
      </c>
      <c r="H122" s="59">
        <v>3920</v>
      </c>
      <c r="I122" s="63" t="s">
        <v>169</v>
      </c>
      <c r="J122" s="64">
        <v>46000</v>
      </c>
      <c r="K122" s="59">
        <v>11</v>
      </c>
      <c r="L122" s="65">
        <v>10978.47</v>
      </c>
      <c r="M122" s="65">
        <v>0</v>
      </c>
      <c r="N122" s="65">
        <v>0</v>
      </c>
      <c r="O122" s="65">
        <v>10978.47</v>
      </c>
      <c r="P122" s="64">
        <v>46002</v>
      </c>
      <c r="Q122" s="66">
        <v>8051</v>
      </c>
      <c r="R122" s="67">
        <v>10978.47</v>
      </c>
      <c r="S122" s="67">
        <v>526.97</v>
      </c>
      <c r="T122" s="67">
        <v>10451.5</v>
      </c>
      <c r="U122" s="68"/>
      <c r="V122" s="69" t="str">
        <f>VLOOKUP(H122,'CATEGORIZAÇÃO PARA PUBLICAÇÃO'!$A$1:$C$105,3,FALSE)</f>
        <v>LOCAÇÕES</v>
      </c>
    </row>
    <row r="123" spans="1:22" ht="69.95" customHeight="1" x14ac:dyDescent="0.2">
      <c r="A123" s="58">
        <v>1441</v>
      </c>
      <c r="B123" s="59">
        <v>1440011</v>
      </c>
      <c r="C123" s="59" t="s">
        <v>619</v>
      </c>
      <c r="D123" s="59" t="s">
        <v>776</v>
      </c>
      <c r="E123" s="60">
        <v>14165537000116</v>
      </c>
      <c r="F123" s="61">
        <f t="shared" si="0"/>
        <v>14165537000116</v>
      </c>
      <c r="G123" s="62" t="s">
        <v>245</v>
      </c>
      <c r="H123" s="59">
        <v>3920</v>
      </c>
      <c r="I123" s="63" t="s">
        <v>169</v>
      </c>
      <c r="J123" s="64">
        <v>46000</v>
      </c>
      <c r="K123" s="59">
        <v>11</v>
      </c>
      <c r="L123" s="65">
        <v>8404.1</v>
      </c>
      <c r="M123" s="65">
        <v>0</v>
      </c>
      <c r="N123" s="65">
        <v>0</v>
      </c>
      <c r="O123" s="65">
        <v>8404.1</v>
      </c>
      <c r="P123" s="64">
        <v>46002</v>
      </c>
      <c r="Q123" s="66">
        <v>8082</v>
      </c>
      <c r="R123" s="67">
        <v>8404.1</v>
      </c>
      <c r="S123" s="67">
        <v>403.4</v>
      </c>
      <c r="T123" s="67">
        <v>8000.7</v>
      </c>
      <c r="U123" s="68"/>
      <c r="V123" s="69" t="str">
        <f>VLOOKUP(H123,'CATEGORIZAÇÃO PARA PUBLICAÇÃO'!$A$1:$C$105,3,FALSE)</f>
        <v>LOCAÇÕES</v>
      </c>
    </row>
    <row r="124" spans="1:22" ht="69.95" customHeight="1" x14ac:dyDescent="0.2">
      <c r="A124" s="58">
        <v>1441</v>
      </c>
      <c r="B124" s="59">
        <v>1440011</v>
      </c>
      <c r="C124" s="59" t="s">
        <v>620</v>
      </c>
      <c r="D124" s="59" t="s">
        <v>776</v>
      </c>
      <c r="E124" s="60">
        <v>38236252000197</v>
      </c>
      <c r="F124" s="61">
        <f t="shared" si="0"/>
        <v>38236252000197</v>
      </c>
      <c r="G124" s="62" t="s">
        <v>247</v>
      </c>
      <c r="H124" s="59">
        <v>3920</v>
      </c>
      <c r="I124" s="63" t="s">
        <v>169</v>
      </c>
      <c r="J124" s="64">
        <v>46000</v>
      </c>
      <c r="K124" s="59">
        <v>11</v>
      </c>
      <c r="L124" s="65">
        <v>26220.15</v>
      </c>
      <c r="M124" s="65">
        <v>0</v>
      </c>
      <c r="N124" s="65">
        <v>0</v>
      </c>
      <c r="O124" s="65">
        <v>26220.15</v>
      </c>
      <c r="P124" s="64">
        <v>46002</v>
      </c>
      <c r="Q124" s="66">
        <v>8058</v>
      </c>
      <c r="R124" s="67">
        <v>26220.15</v>
      </c>
      <c r="S124" s="67">
        <v>1258.57</v>
      </c>
      <c r="T124" s="67">
        <v>24961.58</v>
      </c>
      <c r="U124" s="68"/>
      <c r="V124" s="69" t="str">
        <f>VLOOKUP(H124,'CATEGORIZAÇÃO PARA PUBLICAÇÃO'!$A$1:$C$105,3,FALSE)</f>
        <v>LOCAÇÕES</v>
      </c>
    </row>
    <row r="125" spans="1:22" ht="69.95" customHeight="1" x14ac:dyDescent="0.2">
      <c r="A125" s="58">
        <v>1441</v>
      </c>
      <c r="B125" s="59">
        <v>1440011</v>
      </c>
      <c r="C125" s="59" t="s">
        <v>689</v>
      </c>
      <c r="D125" s="59" t="s">
        <v>776</v>
      </c>
      <c r="E125" s="60">
        <v>34975444000164</v>
      </c>
      <c r="F125" s="61">
        <f t="shared" si="0"/>
        <v>34975444000164</v>
      </c>
      <c r="G125" s="62" t="s">
        <v>248</v>
      </c>
      <c r="H125" s="59">
        <v>3920</v>
      </c>
      <c r="I125" s="63" t="s">
        <v>169</v>
      </c>
      <c r="J125" s="64">
        <v>46000</v>
      </c>
      <c r="K125" s="59">
        <v>16</v>
      </c>
      <c r="L125" s="65">
        <v>42953.91</v>
      </c>
      <c r="M125" s="65">
        <v>0</v>
      </c>
      <c r="N125" s="65">
        <v>0</v>
      </c>
      <c r="O125" s="65">
        <v>42953.91</v>
      </c>
      <c r="P125" s="64">
        <v>46002</v>
      </c>
      <c r="Q125" s="66">
        <v>8021</v>
      </c>
      <c r="R125" s="67">
        <v>42953.91</v>
      </c>
      <c r="S125" s="67">
        <v>2061.79</v>
      </c>
      <c r="T125" s="67">
        <v>40892.120000000003</v>
      </c>
      <c r="U125" s="68"/>
      <c r="V125" s="69" t="str">
        <f>VLOOKUP(H125,'CATEGORIZAÇÃO PARA PUBLICAÇÃO'!$A$1:$C$105,3,FALSE)</f>
        <v>LOCAÇÕES</v>
      </c>
    </row>
    <row r="126" spans="1:22" ht="69.95" customHeight="1" x14ac:dyDescent="0.2">
      <c r="A126" s="58">
        <v>1441</v>
      </c>
      <c r="B126" s="59">
        <v>1440011</v>
      </c>
      <c r="C126" s="59" t="s">
        <v>692</v>
      </c>
      <c r="D126" s="59" t="s">
        <v>776</v>
      </c>
      <c r="E126" s="60">
        <v>15210046000102</v>
      </c>
      <c r="F126" s="61">
        <f t="shared" si="0"/>
        <v>15210046000102</v>
      </c>
      <c r="G126" s="62" t="s">
        <v>254</v>
      </c>
      <c r="H126" s="59">
        <v>3920</v>
      </c>
      <c r="I126" s="63" t="s">
        <v>169</v>
      </c>
      <c r="J126" s="64">
        <v>46000</v>
      </c>
      <c r="K126" s="59">
        <v>11</v>
      </c>
      <c r="L126" s="65">
        <v>4610.8100000000004</v>
      </c>
      <c r="M126" s="65">
        <v>0</v>
      </c>
      <c r="N126" s="65">
        <v>0</v>
      </c>
      <c r="O126" s="65">
        <v>4610.8100000000004</v>
      </c>
      <c r="P126" s="64">
        <v>46002</v>
      </c>
      <c r="Q126" s="66">
        <v>8079</v>
      </c>
      <c r="R126" s="67">
        <v>4610.8099999999995</v>
      </c>
      <c r="S126" s="67">
        <v>221.32</v>
      </c>
      <c r="T126" s="67">
        <v>4389.49</v>
      </c>
      <c r="U126" s="68"/>
      <c r="V126" s="69" t="str">
        <f>VLOOKUP(H126,'CATEGORIZAÇÃO PARA PUBLICAÇÃO'!$A$1:$C$105,3,FALSE)</f>
        <v>LOCAÇÕES</v>
      </c>
    </row>
    <row r="127" spans="1:22" ht="69.95" customHeight="1" x14ac:dyDescent="0.2">
      <c r="A127" s="58">
        <v>1441</v>
      </c>
      <c r="B127" s="59">
        <v>1440011</v>
      </c>
      <c r="C127" s="59" t="s">
        <v>694</v>
      </c>
      <c r="D127" s="59" t="s">
        <v>776</v>
      </c>
      <c r="E127" s="60">
        <v>37454422000147</v>
      </c>
      <c r="F127" s="61">
        <f t="shared" si="0"/>
        <v>37454422000147</v>
      </c>
      <c r="G127" s="62" t="s">
        <v>256</v>
      </c>
      <c r="H127" s="59">
        <v>3920</v>
      </c>
      <c r="I127" s="63" t="s">
        <v>169</v>
      </c>
      <c r="J127" s="64">
        <v>46000</v>
      </c>
      <c r="K127" s="59">
        <v>11</v>
      </c>
      <c r="L127" s="65">
        <v>6934.9</v>
      </c>
      <c r="M127" s="65">
        <v>0</v>
      </c>
      <c r="N127" s="65">
        <v>0</v>
      </c>
      <c r="O127" s="65">
        <v>6934.9</v>
      </c>
      <c r="P127" s="64">
        <v>46002</v>
      </c>
      <c r="Q127" s="66">
        <v>8076</v>
      </c>
      <c r="R127" s="67">
        <v>6934.9000000000005</v>
      </c>
      <c r="S127" s="67">
        <v>831.39</v>
      </c>
      <c r="T127" s="67">
        <v>6103.51</v>
      </c>
      <c r="U127" s="68"/>
      <c r="V127" s="69" t="str">
        <f>VLOOKUP(H127,'CATEGORIZAÇÃO PARA PUBLICAÇÃO'!$A$1:$C$105,3,FALSE)</f>
        <v>LOCAÇÕES</v>
      </c>
    </row>
    <row r="128" spans="1:22" ht="69.95" customHeight="1" x14ac:dyDescent="0.2">
      <c r="A128" s="58">
        <v>1441</v>
      </c>
      <c r="B128" s="59">
        <v>1440011</v>
      </c>
      <c r="C128" s="59" t="s">
        <v>699</v>
      </c>
      <c r="D128" s="59" t="s">
        <v>776</v>
      </c>
      <c r="E128" s="60">
        <v>7329219000188</v>
      </c>
      <c r="F128" s="61">
        <f t="shared" si="0"/>
        <v>7329219000188</v>
      </c>
      <c r="G128" s="62" t="s">
        <v>262</v>
      </c>
      <c r="H128" s="59">
        <v>3920</v>
      </c>
      <c r="I128" s="63" t="s">
        <v>169</v>
      </c>
      <c r="J128" s="64">
        <v>46000</v>
      </c>
      <c r="K128" s="59">
        <v>10</v>
      </c>
      <c r="L128" s="65">
        <v>21000</v>
      </c>
      <c r="M128" s="65">
        <v>0</v>
      </c>
      <c r="N128" s="65">
        <v>0</v>
      </c>
      <c r="O128" s="65">
        <v>21000</v>
      </c>
      <c r="P128" s="64">
        <v>46002</v>
      </c>
      <c r="Q128" s="66">
        <v>8057</v>
      </c>
      <c r="R128" s="67">
        <v>21000</v>
      </c>
      <c r="S128" s="67">
        <v>1008</v>
      </c>
      <c r="T128" s="67">
        <v>19992</v>
      </c>
      <c r="U128" s="68"/>
      <c r="V128" s="69" t="str">
        <f>VLOOKUP(H128,'CATEGORIZAÇÃO PARA PUBLICAÇÃO'!$A$1:$C$105,3,FALSE)</f>
        <v>LOCAÇÕES</v>
      </c>
    </row>
    <row r="129" spans="1:22" ht="69.95" hidden="1" customHeight="1" x14ac:dyDescent="0.2">
      <c r="A129" s="58">
        <v>1441</v>
      </c>
      <c r="B129" s="59">
        <v>1440011</v>
      </c>
      <c r="C129" s="59" t="s">
        <v>700</v>
      </c>
      <c r="D129" s="59" t="s">
        <v>776</v>
      </c>
      <c r="E129" s="60">
        <v>34028316001509</v>
      </c>
      <c r="F129" s="61">
        <f t="shared" si="0"/>
        <v>34028316001509</v>
      </c>
      <c r="G129" s="62" t="s">
        <v>263</v>
      </c>
      <c r="H129" s="59">
        <v>3915</v>
      </c>
      <c r="I129" s="63" t="s">
        <v>264</v>
      </c>
      <c r="J129" s="64">
        <v>46000</v>
      </c>
      <c r="K129" s="59">
        <v>16</v>
      </c>
      <c r="L129" s="65">
        <v>48381.07</v>
      </c>
      <c r="M129" s="65">
        <v>0</v>
      </c>
      <c r="N129" s="65">
        <v>0</v>
      </c>
      <c r="O129" s="65">
        <v>48381.07</v>
      </c>
      <c r="P129" s="64">
        <v>46001</v>
      </c>
      <c r="Q129" s="66">
        <v>390</v>
      </c>
      <c r="R129" s="67">
        <v>48381.07</v>
      </c>
      <c r="S129" s="67">
        <v>0</v>
      </c>
      <c r="T129" s="67">
        <v>48381.07</v>
      </c>
      <c r="U129" s="68"/>
      <c r="V129" s="69" t="str">
        <f>VLOOKUP(H129,'CATEGORIZAÇÃO PARA PUBLICAÇÃO'!$A$1:$C$105,3,FALSE)</f>
        <v>PRESTAÇÃO DE SERVIÇOS</v>
      </c>
    </row>
    <row r="130" spans="1:22" ht="69.95" customHeight="1" x14ac:dyDescent="0.2">
      <c r="A130" s="58">
        <v>1441</v>
      </c>
      <c r="B130" s="59">
        <v>1440011</v>
      </c>
      <c r="C130" s="59" t="s">
        <v>716</v>
      </c>
      <c r="D130" s="59" t="s">
        <v>776</v>
      </c>
      <c r="E130" s="60">
        <v>12723002000198</v>
      </c>
      <c r="F130" s="61">
        <f t="shared" si="0"/>
        <v>12723002000198</v>
      </c>
      <c r="G130" s="62" t="s">
        <v>283</v>
      </c>
      <c r="H130" s="59">
        <v>3920</v>
      </c>
      <c r="I130" s="63" t="s">
        <v>169</v>
      </c>
      <c r="J130" s="64">
        <v>46000</v>
      </c>
      <c r="K130" s="59">
        <v>12</v>
      </c>
      <c r="L130" s="65">
        <v>4212.79</v>
      </c>
      <c r="M130" s="65">
        <v>0</v>
      </c>
      <c r="N130" s="65">
        <v>0</v>
      </c>
      <c r="O130" s="65">
        <v>4212.79</v>
      </c>
      <c r="P130" s="64">
        <v>46002</v>
      </c>
      <c r="Q130" s="66">
        <v>8064</v>
      </c>
      <c r="R130" s="67">
        <v>4212.79</v>
      </c>
      <c r="S130" s="67">
        <v>202.21</v>
      </c>
      <c r="T130" s="67">
        <v>4010.58</v>
      </c>
      <c r="U130" s="68"/>
      <c r="V130" s="69" t="str">
        <f>VLOOKUP(H130,'CATEGORIZAÇÃO PARA PUBLICAÇÃO'!$A$1:$C$105,3,FALSE)</f>
        <v>LOCAÇÕES</v>
      </c>
    </row>
    <row r="131" spans="1:22" ht="69.95" customHeight="1" x14ac:dyDescent="0.2">
      <c r="A131" s="58">
        <v>1441</v>
      </c>
      <c r="B131" s="59">
        <v>1440011</v>
      </c>
      <c r="C131" s="59" t="s">
        <v>722</v>
      </c>
      <c r="D131" s="59" t="s">
        <v>776</v>
      </c>
      <c r="E131" s="60">
        <v>8486867000100</v>
      </c>
      <c r="F131" s="61">
        <f t="shared" si="0"/>
        <v>8486867000100</v>
      </c>
      <c r="G131" s="62" t="s">
        <v>287</v>
      </c>
      <c r="H131" s="59">
        <v>3920</v>
      </c>
      <c r="I131" s="63" t="s">
        <v>169</v>
      </c>
      <c r="J131" s="64">
        <v>46000</v>
      </c>
      <c r="K131" s="59">
        <v>10</v>
      </c>
      <c r="L131" s="65">
        <v>12500</v>
      </c>
      <c r="M131" s="65">
        <v>0</v>
      </c>
      <c r="N131" s="65">
        <v>0</v>
      </c>
      <c r="O131" s="65">
        <v>12500</v>
      </c>
      <c r="P131" s="64">
        <v>46000</v>
      </c>
      <c r="Q131" s="66">
        <v>7889</v>
      </c>
      <c r="R131" s="67">
        <v>12500</v>
      </c>
      <c r="S131" s="67">
        <v>600</v>
      </c>
      <c r="T131" s="67">
        <v>11900</v>
      </c>
      <c r="U131" s="68"/>
      <c r="V131" s="69" t="str">
        <f>VLOOKUP(H131,'CATEGORIZAÇÃO PARA PUBLICAÇÃO'!$A$1:$C$105,3,FALSE)</f>
        <v>LOCAÇÕES</v>
      </c>
    </row>
    <row r="132" spans="1:22" ht="69.95" customHeight="1" x14ac:dyDescent="0.2">
      <c r="A132" s="58">
        <v>1441</v>
      </c>
      <c r="B132" s="59">
        <v>1440011</v>
      </c>
      <c r="C132" s="59" t="s">
        <v>728</v>
      </c>
      <c r="D132" s="59" t="s">
        <v>776</v>
      </c>
      <c r="E132" s="60">
        <v>9256973000160</v>
      </c>
      <c r="F132" s="61">
        <f t="shared" si="0"/>
        <v>9256973000160</v>
      </c>
      <c r="G132" s="62" t="s">
        <v>292</v>
      </c>
      <c r="H132" s="59">
        <v>3920</v>
      </c>
      <c r="I132" s="63" t="s">
        <v>169</v>
      </c>
      <c r="J132" s="64">
        <v>46000</v>
      </c>
      <c r="K132" s="59">
        <v>11</v>
      </c>
      <c r="L132" s="65">
        <v>10225.99</v>
      </c>
      <c r="M132" s="65">
        <v>0</v>
      </c>
      <c r="N132" s="65">
        <v>0</v>
      </c>
      <c r="O132" s="65">
        <v>10225.99</v>
      </c>
      <c r="P132" s="64">
        <v>46002</v>
      </c>
      <c r="Q132" s="66">
        <v>8073</v>
      </c>
      <c r="R132" s="67">
        <v>10225.99</v>
      </c>
      <c r="S132" s="67">
        <v>490.85</v>
      </c>
      <c r="T132" s="67">
        <v>9735.14</v>
      </c>
      <c r="U132" s="68"/>
      <c r="V132" s="69" t="str">
        <f>VLOOKUP(H132,'CATEGORIZAÇÃO PARA PUBLICAÇÃO'!$A$1:$C$105,3,FALSE)</f>
        <v>LOCAÇÕES</v>
      </c>
    </row>
    <row r="133" spans="1:22" ht="69.95" customHeight="1" x14ac:dyDescent="0.2">
      <c r="A133" s="58">
        <v>1441</v>
      </c>
      <c r="B133" s="59">
        <v>1440011</v>
      </c>
      <c r="C133" s="59" t="s">
        <v>740</v>
      </c>
      <c r="D133" s="59" t="s">
        <v>776</v>
      </c>
      <c r="E133" s="60">
        <v>64486426000180</v>
      </c>
      <c r="F133" s="61">
        <f t="shared" si="0"/>
        <v>64486426000180</v>
      </c>
      <c r="G133" s="62" t="s">
        <v>306</v>
      </c>
      <c r="H133" s="59">
        <v>3920</v>
      </c>
      <c r="I133" s="63" t="s">
        <v>169</v>
      </c>
      <c r="J133" s="64">
        <v>46000</v>
      </c>
      <c r="K133" s="59">
        <v>9</v>
      </c>
      <c r="L133" s="65">
        <v>12500</v>
      </c>
      <c r="M133" s="65">
        <v>0</v>
      </c>
      <c r="N133" s="65">
        <v>0</v>
      </c>
      <c r="O133" s="65">
        <v>12500</v>
      </c>
      <c r="P133" s="64">
        <v>46002</v>
      </c>
      <c r="Q133" s="66">
        <v>8077</v>
      </c>
      <c r="R133" s="67">
        <v>12500</v>
      </c>
      <c r="S133" s="67">
        <v>600</v>
      </c>
      <c r="T133" s="67">
        <v>11900</v>
      </c>
      <c r="U133" s="68"/>
      <c r="V133" s="69" t="str">
        <f>VLOOKUP(H133,'CATEGORIZAÇÃO PARA PUBLICAÇÃO'!$A$1:$C$105,3,FALSE)</f>
        <v>LOCAÇÕES</v>
      </c>
    </row>
    <row r="134" spans="1:22" ht="69.95" customHeight="1" x14ac:dyDescent="0.2">
      <c r="A134" s="58">
        <v>1441</v>
      </c>
      <c r="B134" s="59">
        <v>1440011</v>
      </c>
      <c r="C134" s="59" t="s">
        <v>742</v>
      </c>
      <c r="D134" s="59" t="s">
        <v>776</v>
      </c>
      <c r="E134" s="60">
        <v>28408684000184</v>
      </c>
      <c r="F134" s="61">
        <f t="shared" si="0"/>
        <v>28408684000184</v>
      </c>
      <c r="G134" s="62" t="s">
        <v>308</v>
      </c>
      <c r="H134" s="59">
        <v>3920</v>
      </c>
      <c r="I134" s="63" t="s">
        <v>169</v>
      </c>
      <c r="J134" s="64">
        <v>46000</v>
      </c>
      <c r="K134" s="59">
        <v>2</v>
      </c>
      <c r="L134" s="65">
        <v>21300</v>
      </c>
      <c r="M134" s="65">
        <v>0</v>
      </c>
      <c r="N134" s="65">
        <v>0</v>
      </c>
      <c r="O134" s="65">
        <v>21300</v>
      </c>
      <c r="P134" s="64">
        <v>46002</v>
      </c>
      <c r="Q134" s="66">
        <v>8052</v>
      </c>
      <c r="R134" s="67">
        <v>21300</v>
      </c>
      <c r="S134" s="67">
        <v>1022.4</v>
      </c>
      <c r="T134" s="67">
        <v>20277.599999999999</v>
      </c>
      <c r="U134" s="68"/>
      <c r="V134" s="69" t="str">
        <f>VLOOKUP(H134,'CATEGORIZAÇÃO PARA PUBLICAÇÃO'!$A$1:$C$105,3,FALSE)</f>
        <v>LOCAÇÕES</v>
      </c>
    </row>
    <row r="135" spans="1:22" ht="69.95" customHeight="1" x14ac:dyDescent="0.2">
      <c r="A135" s="58">
        <v>1441</v>
      </c>
      <c r="B135" s="59">
        <v>1440011</v>
      </c>
      <c r="C135" s="59" t="s">
        <v>745</v>
      </c>
      <c r="D135" s="59" t="s">
        <v>776</v>
      </c>
      <c r="E135" s="60">
        <v>3922282000172</v>
      </c>
      <c r="F135" s="61">
        <f t="shared" si="0"/>
        <v>3922282000172</v>
      </c>
      <c r="G135" s="62" t="s">
        <v>314</v>
      </c>
      <c r="H135" s="59">
        <v>3920</v>
      </c>
      <c r="I135" s="63" t="s">
        <v>169</v>
      </c>
      <c r="J135" s="64">
        <v>46000</v>
      </c>
      <c r="K135" s="59">
        <v>8</v>
      </c>
      <c r="L135" s="65">
        <v>800</v>
      </c>
      <c r="M135" s="65">
        <v>0</v>
      </c>
      <c r="N135" s="65">
        <v>0</v>
      </c>
      <c r="O135" s="65">
        <v>800</v>
      </c>
      <c r="P135" s="64">
        <v>46002</v>
      </c>
      <c r="Q135" s="66">
        <v>8078</v>
      </c>
      <c r="R135" s="67">
        <v>800</v>
      </c>
      <c r="S135" s="67">
        <v>38.4</v>
      </c>
      <c r="T135" s="67">
        <v>761.6</v>
      </c>
      <c r="U135" s="68"/>
      <c r="V135" s="69" t="str">
        <f>VLOOKUP(H135,'CATEGORIZAÇÃO PARA PUBLICAÇÃO'!$A$1:$C$105,3,FALSE)</f>
        <v>LOCAÇÕES</v>
      </c>
    </row>
    <row r="136" spans="1:22" ht="69.95" customHeight="1" x14ac:dyDescent="0.2">
      <c r="A136" s="58">
        <v>1441</v>
      </c>
      <c r="B136" s="59">
        <v>1440011</v>
      </c>
      <c r="C136" s="59" t="s">
        <v>753</v>
      </c>
      <c r="D136" s="59" t="s">
        <v>776</v>
      </c>
      <c r="E136" s="60">
        <v>31519474000178</v>
      </c>
      <c r="F136" s="61">
        <f t="shared" si="0"/>
        <v>31519474000178</v>
      </c>
      <c r="G136" s="62" t="s">
        <v>324</v>
      </c>
      <c r="H136" s="59">
        <v>3920</v>
      </c>
      <c r="I136" s="63" t="s">
        <v>169</v>
      </c>
      <c r="J136" s="64">
        <v>46000</v>
      </c>
      <c r="K136" s="59">
        <v>6</v>
      </c>
      <c r="L136" s="65">
        <v>17300</v>
      </c>
      <c r="M136" s="65">
        <v>0</v>
      </c>
      <c r="N136" s="65">
        <v>0</v>
      </c>
      <c r="O136" s="65">
        <v>17300</v>
      </c>
      <c r="P136" s="64">
        <v>46002</v>
      </c>
      <c r="Q136" s="66">
        <v>8070</v>
      </c>
      <c r="R136" s="67">
        <v>17300</v>
      </c>
      <c r="S136" s="67">
        <v>830.4</v>
      </c>
      <c r="T136" s="67">
        <v>16469.599999999999</v>
      </c>
      <c r="U136" s="68"/>
      <c r="V136" s="69" t="str">
        <f>VLOOKUP(H136,'CATEGORIZAÇÃO PARA PUBLICAÇÃO'!$A$1:$C$105,3,FALSE)</f>
        <v>LOCAÇÕES</v>
      </c>
    </row>
    <row r="137" spans="1:22" ht="69.95" customHeight="1" x14ac:dyDescent="0.2">
      <c r="A137" s="58">
        <v>1441</v>
      </c>
      <c r="B137" s="59">
        <v>1440011</v>
      </c>
      <c r="C137" s="59" t="s">
        <v>759</v>
      </c>
      <c r="D137" s="59" t="s">
        <v>776</v>
      </c>
      <c r="E137" s="60">
        <v>52549488000104</v>
      </c>
      <c r="F137" s="61">
        <f t="shared" si="0"/>
        <v>52549488000104</v>
      </c>
      <c r="G137" s="62" t="s">
        <v>327</v>
      </c>
      <c r="H137" s="59">
        <v>3920</v>
      </c>
      <c r="I137" s="63" t="s">
        <v>169</v>
      </c>
      <c r="J137" s="64">
        <v>46000</v>
      </c>
      <c r="K137" s="59">
        <v>4</v>
      </c>
      <c r="L137" s="65">
        <v>28000</v>
      </c>
      <c r="M137" s="65">
        <v>0</v>
      </c>
      <c r="N137" s="65">
        <v>0</v>
      </c>
      <c r="O137" s="65">
        <v>28000</v>
      </c>
      <c r="P137" s="64">
        <v>46002</v>
      </c>
      <c r="Q137" s="66">
        <v>8072</v>
      </c>
      <c r="R137" s="67">
        <v>28000</v>
      </c>
      <c r="S137" s="67">
        <v>1344</v>
      </c>
      <c r="T137" s="67">
        <v>26656</v>
      </c>
      <c r="U137" s="68"/>
      <c r="V137" s="69" t="str">
        <f>VLOOKUP(H137,'CATEGORIZAÇÃO PARA PUBLICAÇÃO'!$A$1:$C$105,3,FALSE)</f>
        <v>LOCAÇÕES</v>
      </c>
    </row>
    <row r="138" spans="1:22" ht="69.95" hidden="1" customHeight="1" x14ac:dyDescent="0.2">
      <c r="A138" s="58">
        <v>1441</v>
      </c>
      <c r="B138" s="59">
        <v>1440011</v>
      </c>
      <c r="C138" s="59" t="s">
        <v>607</v>
      </c>
      <c r="D138" s="59" t="s">
        <v>776</v>
      </c>
      <c r="E138" s="60">
        <v>22884260000100</v>
      </c>
      <c r="F138" s="61">
        <f t="shared" si="0"/>
        <v>22884260000100</v>
      </c>
      <c r="G138" s="62" t="s">
        <v>221</v>
      </c>
      <c r="H138" s="59">
        <v>3921</v>
      </c>
      <c r="I138" s="63" t="s">
        <v>220</v>
      </c>
      <c r="J138" s="64">
        <v>46001</v>
      </c>
      <c r="K138" s="59">
        <v>11</v>
      </c>
      <c r="L138" s="65">
        <v>11839.25</v>
      </c>
      <c r="M138" s="65">
        <v>591.96</v>
      </c>
      <c r="N138" s="65">
        <v>0</v>
      </c>
      <c r="O138" s="65">
        <v>11247.29</v>
      </c>
      <c r="P138" s="64">
        <v>46003</v>
      </c>
      <c r="Q138" s="66">
        <v>8105</v>
      </c>
      <c r="R138" s="67">
        <v>11247.29</v>
      </c>
      <c r="S138" s="67">
        <v>0</v>
      </c>
      <c r="T138" s="67">
        <v>11247.29</v>
      </c>
      <c r="U138" s="68"/>
      <c r="V138" s="69" t="str">
        <f>VLOOKUP(H138,'CATEGORIZAÇÃO PARA PUBLICAÇÃO'!$A$1:$C$105,3,FALSE)</f>
        <v>PRESTAÇÃO DE SERVIÇOS</v>
      </c>
    </row>
    <row r="139" spans="1:22" ht="69.95" hidden="1" customHeight="1" x14ac:dyDescent="0.2">
      <c r="A139" s="58">
        <v>1441</v>
      </c>
      <c r="B139" s="59">
        <v>1440011</v>
      </c>
      <c r="C139" s="59" t="s">
        <v>672</v>
      </c>
      <c r="D139" s="59" t="s">
        <v>776</v>
      </c>
      <c r="E139" s="60">
        <v>22884260000100</v>
      </c>
      <c r="F139" s="61">
        <f t="shared" si="0"/>
        <v>22884260000100</v>
      </c>
      <c r="G139" s="62" t="s">
        <v>221</v>
      </c>
      <c r="H139" s="59">
        <v>3921</v>
      </c>
      <c r="I139" s="63" t="s">
        <v>220</v>
      </c>
      <c r="J139" s="64">
        <v>46001</v>
      </c>
      <c r="K139" s="59">
        <v>12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46003</v>
      </c>
      <c r="Q139" s="66">
        <v>8092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PUBLICAÇÃO'!$A$1:$C$105,3,FALSE)</f>
        <v>PRESTAÇÃO DE SERVIÇOS</v>
      </c>
    </row>
    <row r="140" spans="1:22" ht="69.95" hidden="1" customHeight="1" x14ac:dyDescent="0.2">
      <c r="A140" s="58">
        <v>1441</v>
      </c>
      <c r="B140" s="59">
        <v>1440011</v>
      </c>
      <c r="C140" s="59" t="s">
        <v>675</v>
      </c>
      <c r="D140" s="59" t="s">
        <v>776</v>
      </c>
      <c r="E140" s="60">
        <v>7346478000117</v>
      </c>
      <c r="F140" s="61">
        <f t="shared" si="0"/>
        <v>7346478000117</v>
      </c>
      <c r="G140" s="62" t="s">
        <v>225</v>
      </c>
      <c r="H140" s="59">
        <v>3921</v>
      </c>
      <c r="I140" s="63" t="s">
        <v>220</v>
      </c>
      <c r="J140" s="64">
        <v>46001</v>
      </c>
      <c r="K140" s="59">
        <v>11</v>
      </c>
      <c r="L140" s="65">
        <v>35951.760000000002</v>
      </c>
      <c r="M140" s="65">
        <v>0</v>
      </c>
      <c r="N140" s="65">
        <v>0</v>
      </c>
      <c r="O140" s="65">
        <v>35951.760000000002</v>
      </c>
      <c r="P140" s="64">
        <v>46002</v>
      </c>
      <c r="Q140" s="66">
        <v>8009</v>
      </c>
      <c r="R140" s="67">
        <v>35951.760000000002</v>
      </c>
      <c r="S140" s="67">
        <v>1725.68</v>
      </c>
      <c r="T140" s="67">
        <v>34226.080000000002</v>
      </c>
      <c r="U140" s="68"/>
      <c r="V140" s="69" t="str">
        <f>VLOOKUP(H140,'CATEGORIZAÇÃO PARA PUBLICAÇÃO'!$A$1:$C$105,3,FALSE)</f>
        <v>PRESTAÇÃO DE SERVIÇOS</v>
      </c>
    </row>
    <row r="141" spans="1:22" ht="69.95" hidden="1" customHeight="1" x14ac:dyDescent="0.2">
      <c r="A141" s="58">
        <v>1441</v>
      </c>
      <c r="B141" s="59">
        <v>1440011</v>
      </c>
      <c r="C141" s="59" t="s">
        <v>611</v>
      </c>
      <c r="D141" s="59" t="s">
        <v>776</v>
      </c>
      <c r="E141" s="60">
        <v>10426962000160</v>
      </c>
      <c r="F141" s="61">
        <f t="shared" si="0"/>
        <v>10426962000160</v>
      </c>
      <c r="G141" s="62" t="s">
        <v>230</v>
      </c>
      <c r="H141" s="59">
        <v>3921</v>
      </c>
      <c r="I141" s="63" t="s">
        <v>220</v>
      </c>
      <c r="J141" s="64">
        <v>46001</v>
      </c>
      <c r="K141" s="59">
        <v>11</v>
      </c>
      <c r="L141" s="65">
        <v>11436.33</v>
      </c>
      <c r="M141" s="65">
        <v>571.82000000000005</v>
      </c>
      <c r="N141" s="65">
        <v>0</v>
      </c>
      <c r="O141" s="65">
        <v>10864.51</v>
      </c>
      <c r="P141" s="64">
        <v>46001</v>
      </c>
      <c r="Q141" s="66">
        <v>7966</v>
      </c>
      <c r="R141" s="67">
        <v>10864.51</v>
      </c>
      <c r="S141" s="67">
        <v>0</v>
      </c>
      <c r="T141" s="67">
        <v>10864.51</v>
      </c>
      <c r="U141" s="68"/>
      <c r="V141" s="69" t="str">
        <f>VLOOKUP(H141,'CATEGORIZAÇÃO PARA PUBLICAÇÃO'!$A$1:$C$105,3,FALSE)</f>
        <v>PRESTAÇÃO DE SERVIÇOS</v>
      </c>
    </row>
    <row r="142" spans="1:22" ht="69.95" hidden="1" customHeight="1" x14ac:dyDescent="0.2">
      <c r="A142" s="58">
        <v>1441</v>
      </c>
      <c r="B142" s="59">
        <v>1440011</v>
      </c>
      <c r="C142" s="59" t="s">
        <v>613</v>
      </c>
      <c r="D142" s="59" t="s">
        <v>776</v>
      </c>
      <c r="E142" s="60">
        <v>10426962000160</v>
      </c>
      <c r="F142" s="61">
        <f t="shared" si="0"/>
        <v>10426962000160</v>
      </c>
      <c r="G142" s="62" t="s">
        <v>230</v>
      </c>
      <c r="H142" s="59">
        <v>3921</v>
      </c>
      <c r="I142" s="63" t="s">
        <v>220</v>
      </c>
      <c r="J142" s="64">
        <v>46001</v>
      </c>
      <c r="K142" s="59">
        <v>11</v>
      </c>
      <c r="L142" s="65">
        <v>22542.66</v>
      </c>
      <c r="M142" s="65">
        <v>1127.1300000000001</v>
      </c>
      <c r="N142" s="65">
        <v>0</v>
      </c>
      <c r="O142" s="65">
        <v>21415.53</v>
      </c>
      <c r="P142" s="64">
        <v>46001</v>
      </c>
      <c r="Q142" s="66">
        <v>7969</v>
      </c>
      <c r="R142" s="67">
        <v>21415.53</v>
      </c>
      <c r="S142" s="67">
        <v>0</v>
      </c>
      <c r="T142" s="67">
        <v>21415.53</v>
      </c>
      <c r="U142" s="68"/>
      <c r="V142" s="69" t="str">
        <f>VLOOKUP(H142,'CATEGORIZAÇÃO PARA PUBLICAÇÃO'!$A$1:$C$105,3,FALSE)</f>
        <v>PRESTAÇÃO DE SERVIÇOS</v>
      </c>
    </row>
    <row r="143" spans="1:22" ht="69.95" hidden="1" customHeight="1" x14ac:dyDescent="0.2">
      <c r="A143" s="58">
        <v>1441</v>
      </c>
      <c r="B143" s="59">
        <v>1440011</v>
      </c>
      <c r="C143" s="59" t="s">
        <v>615</v>
      </c>
      <c r="D143" s="59" t="s">
        <v>776</v>
      </c>
      <c r="E143" s="60">
        <v>10426962000160</v>
      </c>
      <c r="F143" s="61">
        <f t="shared" si="0"/>
        <v>10426962000160</v>
      </c>
      <c r="G143" s="62" t="s">
        <v>230</v>
      </c>
      <c r="H143" s="59">
        <v>3921</v>
      </c>
      <c r="I143" s="63" t="s">
        <v>220</v>
      </c>
      <c r="J143" s="64">
        <v>46001</v>
      </c>
      <c r="K143" s="59">
        <v>11</v>
      </c>
      <c r="L143" s="65">
        <v>10380</v>
      </c>
      <c r="M143" s="65">
        <v>519</v>
      </c>
      <c r="N143" s="65">
        <v>0</v>
      </c>
      <c r="O143" s="65">
        <v>9861</v>
      </c>
      <c r="P143" s="64">
        <v>46001</v>
      </c>
      <c r="Q143" s="66">
        <v>7963</v>
      </c>
      <c r="R143" s="67">
        <v>9861</v>
      </c>
      <c r="S143" s="67">
        <v>0</v>
      </c>
      <c r="T143" s="67">
        <v>9861</v>
      </c>
      <c r="U143" s="68"/>
      <c r="V143" s="69" t="str">
        <f>VLOOKUP(H143,'CATEGORIZAÇÃO PARA PUBLICAÇÃO'!$A$1:$C$105,3,FALSE)</f>
        <v>PRESTAÇÃO DE SERVIÇOS</v>
      </c>
    </row>
    <row r="144" spans="1:22" ht="69.95" hidden="1" customHeight="1" x14ac:dyDescent="0.2">
      <c r="A144" s="58">
        <v>1441</v>
      </c>
      <c r="B144" s="59">
        <v>1440011</v>
      </c>
      <c r="C144" s="59" t="s">
        <v>616</v>
      </c>
      <c r="D144" s="59" t="s">
        <v>776</v>
      </c>
      <c r="E144" s="60">
        <v>10426962000160</v>
      </c>
      <c r="F144" s="61">
        <f t="shared" si="0"/>
        <v>10426962000160</v>
      </c>
      <c r="G144" s="62" t="s">
        <v>230</v>
      </c>
      <c r="H144" s="59">
        <v>3921</v>
      </c>
      <c r="I144" s="63" t="s">
        <v>220</v>
      </c>
      <c r="J144" s="64">
        <v>46001</v>
      </c>
      <c r="K144" s="59">
        <v>11</v>
      </c>
      <c r="L144" s="65">
        <v>12300</v>
      </c>
      <c r="M144" s="65">
        <v>615</v>
      </c>
      <c r="N144" s="65">
        <v>0</v>
      </c>
      <c r="O144" s="65">
        <v>11685</v>
      </c>
      <c r="P144" s="64">
        <v>46001</v>
      </c>
      <c r="Q144" s="66">
        <v>7960</v>
      </c>
      <c r="R144" s="67">
        <v>11685</v>
      </c>
      <c r="S144" s="67">
        <v>0</v>
      </c>
      <c r="T144" s="67">
        <v>11685</v>
      </c>
      <c r="U144" s="68"/>
      <c r="V144" s="69" t="str">
        <f>VLOOKUP(H144,'CATEGORIZAÇÃO PARA PUBLICAÇÃO'!$A$1:$C$105,3,FALSE)</f>
        <v>PRESTAÇÃO DE SERVIÇOS</v>
      </c>
    </row>
    <row r="145" spans="1:22" ht="69.95" hidden="1" customHeight="1" x14ac:dyDescent="0.2">
      <c r="A145" s="58">
        <v>1441</v>
      </c>
      <c r="B145" s="59">
        <v>1440011</v>
      </c>
      <c r="C145" s="59" t="s">
        <v>715</v>
      </c>
      <c r="D145" s="59" t="s">
        <v>776</v>
      </c>
      <c r="E145" s="60">
        <v>16636540000104</v>
      </c>
      <c r="F145" s="61">
        <f t="shared" si="0"/>
        <v>16636540000104</v>
      </c>
      <c r="G145" s="62" t="s">
        <v>281</v>
      </c>
      <c r="H145" s="59">
        <v>4003</v>
      </c>
      <c r="I145" s="63" t="s">
        <v>282</v>
      </c>
      <c r="J145" s="64">
        <v>46001</v>
      </c>
      <c r="K145" s="59">
        <v>13</v>
      </c>
      <c r="L145" s="65">
        <v>8051</v>
      </c>
      <c r="M145" s="65">
        <v>203.03</v>
      </c>
      <c r="N145" s="65">
        <v>0</v>
      </c>
      <c r="O145" s="65">
        <v>7847.97</v>
      </c>
      <c r="P145" s="64">
        <v>46001</v>
      </c>
      <c r="Q145" s="66">
        <v>8003</v>
      </c>
      <c r="R145" s="67">
        <v>7847.97</v>
      </c>
      <c r="S145" s="67">
        <v>0</v>
      </c>
      <c r="T145" s="67">
        <v>7847.97</v>
      </c>
      <c r="U145" s="68"/>
      <c r="V145" s="69" t="str">
        <f>VLOOKUP(H145,'CATEGORIZAÇÃO PARA PUBLICAÇÃO'!$A$1:$C$105,3,FALSE)</f>
        <v>PRESTAÇÃO DE SERVIÇOS</v>
      </c>
    </row>
    <row r="146" spans="1:22" ht="69.95" hidden="1" customHeight="1" x14ac:dyDescent="0.2">
      <c r="A146" s="58">
        <v>1441</v>
      </c>
      <c r="B146" s="59">
        <v>1440011</v>
      </c>
      <c r="C146" s="59" t="s">
        <v>719</v>
      </c>
      <c r="D146" s="59" t="s">
        <v>776</v>
      </c>
      <c r="E146" s="60">
        <v>18745455000100</v>
      </c>
      <c r="F146" s="61">
        <f t="shared" si="0"/>
        <v>18745455000100</v>
      </c>
      <c r="G146" s="62" t="s">
        <v>286</v>
      </c>
      <c r="H146" s="59">
        <v>3999</v>
      </c>
      <c r="I146" s="63" t="s">
        <v>269</v>
      </c>
      <c r="J146" s="64">
        <v>46001</v>
      </c>
      <c r="K146" s="59">
        <v>13</v>
      </c>
      <c r="L146" s="65">
        <v>265.8</v>
      </c>
      <c r="M146" s="65">
        <v>5.32</v>
      </c>
      <c r="N146" s="65">
        <v>0</v>
      </c>
      <c r="O146" s="65">
        <v>260.48</v>
      </c>
      <c r="P146" s="64">
        <v>46002</v>
      </c>
      <c r="Q146" s="66">
        <v>8007</v>
      </c>
      <c r="R146" s="67">
        <v>260.48</v>
      </c>
      <c r="S146" s="67">
        <v>0</v>
      </c>
      <c r="T146" s="67">
        <v>260.48</v>
      </c>
      <c r="U146" s="68"/>
      <c r="V146" s="69" t="str">
        <f>VLOOKUP(H146,'CATEGORIZAÇÃO PARA PUBLICAÇÃO'!$A$1:$C$105,3,FALSE)</f>
        <v>PRESTAÇÃO DE SERVIÇOS</v>
      </c>
    </row>
    <row r="147" spans="1:22" ht="69.95" hidden="1" customHeight="1" x14ac:dyDescent="0.2">
      <c r="A147" s="58">
        <v>1441</v>
      </c>
      <c r="B147" s="59">
        <v>1440011</v>
      </c>
      <c r="C147" s="59" t="s">
        <v>721</v>
      </c>
      <c r="D147" s="59" t="s">
        <v>776</v>
      </c>
      <c r="E147" s="60">
        <v>22884260000100</v>
      </c>
      <c r="F147" s="61">
        <f t="shared" si="0"/>
        <v>22884260000100</v>
      </c>
      <c r="G147" s="62" t="s">
        <v>221</v>
      </c>
      <c r="H147" s="59">
        <v>3921</v>
      </c>
      <c r="I147" s="63" t="s">
        <v>220</v>
      </c>
      <c r="J147" s="64">
        <v>46001</v>
      </c>
      <c r="K147" s="59">
        <v>11</v>
      </c>
      <c r="L147" s="65">
        <v>12544.83</v>
      </c>
      <c r="M147" s="65">
        <v>627.24</v>
      </c>
      <c r="N147" s="65">
        <v>0</v>
      </c>
      <c r="O147" s="65">
        <v>11917.59</v>
      </c>
      <c r="P147" s="64">
        <v>46003</v>
      </c>
      <c r="Q147" s="66">
        <v>8087</v>
      </c>
      <c r="R147" s="67">
        <v>11917.59</v>
      </c>
      <c r="S147" s="67">
        <v>0</v>
      </c>
      <c r="T147" s="67">
        <v>11917.59</v>
      </c>
      <c r="U147" s="68"/>
      <c r="V147" s="69" t="str">
        <f>VLOOKUP(H147,'CATEGORIZAÇÃO PARA PUBLICAÇÃO'!$A$1:$C$105,3,FALSE)</f>
        <v>PRESTAÇÃO DE SERVIÇOS</v>
      </c>
    </row>
    <row r="148" spans="1:22" ht="69.95" hidden="1" customHeight="1" x14ac:dyDescent="0.2">
      <c r="A148" s="58">
        <v>1441</v>
      </c>
      <c r="B148" s="59">
        <v>1440011</v>
      </c>
      <c r="C148" s="59" t="s">
        <v>726</v>
      </c>
      <c r="D148" s="59" t="s">
        <v>776</v>
      </c>
      <c r="E148" s="60">
        <v>28309420000173</v>
      </c>
      <c r="F148" s="61">
        <f t="shared" si="0"/>
        <v>28309420000173</v>
      </c>
      <c r="G148" s="62" t="s">
        <v>290</v>
      </c>
      <c r="H148" s="59">
        <v>3921</v>
      </c>
      <c r="I148" s="63" t="s">
        <v>220</v>
      </c>
      <c r="J148" s="64">
        <v>46001</v>
      </c>
      <c r="K148" s="59">
        <v>12</v>
      </c>
      <c r="L148" s="65">
        <v>655.64</v>
      </c>
      <c r="M148" s="65">
        <v>32.78</v>
      </c>
      <c r="N148" s="65">
        <v>0</v>
      </c>
      <c r="O148" s="65">
        <v>622.86</v>
      </c>
      <c r="P148" s="64">
        <v>46001</v>
      </c>
      <c r="Q148" s="66">
        <v>7990</v>
      </c>
      <c r="R148" s="67">
        <v>622.86</v>
      </c>
      <c r="S148" s="67">
        <v>0</v>
      </c>
      <c r="T148" s="67">
        <v>622.86</v>
      </c>
      <c r="U148" s="68"/>
      <c r="V148" s="69" t="str">
        <f>VLOOKUP(H148,'CATEGORIZAÇÃO PARA PUBLICAÇÃO'!$A$1:$C$105,3,FALSE)</f>
        <v>PRESTAÇÃO DE SERVIÇOS</v>
      </c>
    </row>
    <row r="149" spans="1:22" ht="69.95" hidden="1" customHeight="1" x14ac:dyDescent="0.2">
      <c r="A149" s="58">
        <v>1441</v>
      </c>
      <c r="B149" s="59">
        <v>1440011</v>
      </c>
      <c r="C149" s="59" t="s">
        <v>733</v>
      </c>
      <c r="D149" s="59" t="s">
        <v>776</v>
      </c>
      <c r="E149" s="60">
        <v>9475334000196</v>
      </c>
      <c r="F149" s="61">
        <f t="shared" si="0"/>
        <v>9475334000196</v>
      </c>
      <c r="G149" s="62" t="s">
        <v>298</v>
      </c>
      <c r="H149" s="59">
        <v>3999</v>
      </c>
      <c r="I149" s="63" t="s">
        <v>269</v>
      </c>
      <c r="J149" s="64">
        <v>46001</v>
      </c>
      <c r="K149" s="59">
        <v>10</v>
      </c>
      <c r="L149" s="65">
        <v>43.86</v>
      </c>
      <c r="M149" s="65">
        <v>0</v>
      </c>
      <c r="N149" s="65">
        <v>0</v>
      </c>
      <c r="O149" s="65">
        <v>43.86</v>
      </c>
      <c r="P149" s="64">
        <v>46001</v>
      </c>
      <c r="Q149" s="66">
        <v>7950</v>
      </c>
      <c r="R149" s="67">
        <v>43.86</v>
      </c>
      <c r="S149" s="67">
        <v>2.11</v>
      </c>
      <c r="T149" s="67">
        <v>41.75</v>
      </c>
      <c r="U149" s="68"/>
      <c r="V149" s="69" t="str">
        <f>VLOOKUP(H149,'CATEGORIZAÇÃO PARA PUBLICAÇÃO'!$A$1:$C$105,3,FALSE)</f>
        <v>PRESTAÇÃO DE SERVIÇOS</v>
      </c>
    </row>
    <row r="150" spans="1:22" ht="69.95" hidden="1" customHeight="1" x14ac:dyDescent="0.2">
      <c r="A150" s="58">
        <v>1441</v>
      </c>
      <c r="B150" s="59">
        <v>1440011</v>
      </c>
      <c r="C150" s="59" t="s">
        <v>741</v>
      </c>
      <c r="D150" s="59" t="s">
        <v>776</v>
      </c>
      <c r="E150" s="60">
        <v>1554285000175</v>
      </c>
      <c r="F150" s="61">
        <f t="shared" si="0"/>
        <v>1554285000175</v>
      </c>
      <c r="G150" s="62" t="s">
        <v>307</v>
      </c>
      <c r="H150" s="59">
        <v>4002</v>
      </c>
      <c r="I150" s="63" t="s">
        <v>139</v>
      </c>
      <c r="J150" s="64">
        <v>46001</v>
      </c>
      <c r="K150" s="59">
        <v>10</v>
      </c>
      <c r="L150" s="65">
        <v>975.4</v>
      </c>
      <c r="M150" s="65">
        <v>0</v>
      </c>
      <c r="N150" s="65">
        <v>0</v>
      </c>
      <c r="O150" s="65">
        <v>975.4</v>
      </c>
      <c r="P150" s="64">
        <v>46001</v>
      </c>
      <c r="Q150" s="66">
        <v>7994</v>
      </c>
      <c r="R150" s="67">
        <v>975.4</v>
      </c>
      <c r="S150" s="67">
        <v>42.3</v>
      </c>
      <c r="T150" s="67">
        <v>933.1</v>
      </c>
      <c r="U150" s="68"/>
      <c r="V150" s="69" t="str">
        <f>VLOOKUP(H150,'CATEGORIZAÇÃO PARA PUBLICAÇÃO'!$A$1:$C$105,3,FALSE)</f>
        <v>PRESTAÇÃO DE SERVIÇOS</v>
      </c>
    </row>
    <row r="151" spans="1:22" ht="69.95" hidden="1" customHeight="1" x14ac:dyDescent="0.2">
      <c r="A151" s="58">
        <v>1441</v>
      </c>
      <c r="B151" s="59">
        <v>1440011</v>
      </c>
      <c r="C151" s="59" t="s">
        <v>748</v>
      </c>
      <c r="D151" s="59" t="s">
        <v>776</v>
      </c>
      <c r="E151" s="60">
        <v>7132995000193</v>
      </c>
      <c r="F151" s="61">
        <f t="shared" si="0"/>
        <v>7132995000193</v>
      </c>
      <c r="G151" s="62" t="s">
        <v>319</v>
      </c>
      <c r="H151" s="59">
        <v>3955</v>
      </c>
      <c r="I151" s="63" t="s">
        <v>24</v>
      </c>
      <c r="J151" s="64">
        <v>46001</v>
      </c>
      <c r="K151" s="59">
        <v>11</v>
      </c>
      <c r="L151" s="65">
        <v>1480</v>
      </c>
      <c r="M151" s="65">
        <v>66.75</v>
      </c>
      <c r="N151" s="65">
        <v>0</v>
      </c>
      <c r="O151" s="65">
        <v>1413.25</v>
      </c>
      <c r="P151" s="64">
        <v>46003</v>
      </c>
      <c r="Q151" s="66">
        <v>8114</v>
      </c>
      <c r="R151" s="67">
        <v>1413.25</v>
      </c>
      <c r="S151" s="67">
        <v>0</v>
      </c>
      <c r="T151" s="67">
        <v>1413.25</v>
      </c>
      <c r="U151" s="68"/>
      <c r="V151" s="69" t="str">
        <f>VLOOKUP(H151,'CATEGORIZAÇÃO PARA PUBLICAÇÃO'!$A$1:$C$105,3,FALSE)</f>
        <v>PRESTAÇÃO DE SERVIÇOS</v>
      </c>
    </row>
    <row r="152" spans="1:22" ht="69.95" hidden="1" customHeight="1" x14ac:dyDescent="0.2">
      <c r="A152" s="58">
        <v>1441</v>
      </c>
      <c r="B152" s="59">
        <v>1440011</v>
      </c>
      <c r="C152" s="59" t="s">
        <v>750</v>
      </c>
      <c r="D152" s="59" t="s">
        <v>776</v>
      </c>
      <c r="E152" s="60">
        <v>18839001000190</v>
      </c>
      <c r="F152" s="61">
        <f t="shared" si="0"/>
        <v>18839001000190</v>
      </c>
      <c r="G152" s="62" t="s">
        <v>322</v>
      </c>
      <c r="H152" s="59">
        <v>3961</v>
      </c>
      <c r="I152" s="63" t="s">
        <v>321</v>
      </c>
      <c r="J152" s="64">
        <v>46001</v>
      </c>
      <c r="K152" s="59">
        <v>6</v>
      </c>
      <c r="L152" s="65">
        <v>1882</v>
      </c>
      <c r="M152" s="65">
        <v>37.83</v>
      </c>
      <c r="N152" s="65">
        <v>0</v>
      </c>
      <c r="O152" s="65">
        <v>1844.17</v>
      </c>
      <c r="P152" s="64">
        <v>46001</v>
      </c>
      <c r="Q152" s="66">
        <v>7998</v>
      </c>
      <c r="R152" s="67">
        <v>1844.17</v>
      </c>
      <c r="S152" s="67">
        <v>0</v>
      </c>
      <c r="T152" s="67">
        <v>1844.17</v>
      </c>
      <c r="U152" s="68"/>
      <c r="V152" s="69" t="str">
        <f>VLOOKUP(H152,'CATEGORIZAÇÃO PARA PUBLICAÇÃO'!$A$1:$C$105,3,FALSE)</f>
        <v>PRESTAÇÃO DE SERVIÇOS</v>
      </c>
    </row>
    <row r="153" spans="1:22" ht="69.95" hidden="1" customHeight="1" x14ac:dyDescent="0.2">
      <c r="A153" s="58">
        <v>1441</v>
      </c>
      <c r="B153" s="59">
        <v>1440005</v>
      </c>
      <c r="C153" s="59" t="s">
        <v>593</v>
      </c>
      <c r="D153" s="59" t="s">
        <v>776</v>
      </c>
      <c r="E153" s="60">
        <v>55103526000199</v>
      </c>
      <c r="F153" s="61">
        <f t="shared" si="0"/>
        <v>55103526000199</v>
      </c>
      <c r="G153" s="62" t="s">
        <v>132</v>
      </c>
      <c r="H153" s="59">
        <v>3020</v>
      </c>
      <c r="I153" s="63" t="s">
        <v>9</v>
      </c>
      <c r="J153" s="64">
        <v>46002</v>
      </c>
      <c r="K153" s="59">
        <v>3</v>
      </c>
      <c r="L153" s="65">
        <v>1112</v>
      </c>
      <c r="M153" s="65">
        <v>0</v>
      </c>
      <c r="N153" s="65">
        <v>0</v>
      </c>
      <c r="O153" s="65">
        <v>1112</v>
      </c>
      <c r="P153" s="64">
        <v>46003</v>
      </c>
      <c r="Q153" s="66">
        <v>299</v>
      </c>
      <c r="R153" s="67">
        <v>1112</v>
      </c>
      <c r="S153" s="67">
        <v>0</v>
      </c>
      <c r="T153" s="67">
        <v>1112</v>
      </c>
      <c r="U153" s="68"/>
      <c r="V153" s="69" t="str">
        <f>VLOOKUP(H153,'CATEGORIZAÇÃO PARA PUBLICAÇÃO'!$A$1:$C$105,3,FALSE)</f>
        <v>FORNECIMENTO DE BENS</v>
      </c>
    </row>
    <row r="154" spans="1:22" ht="69.95" hidden="1" customHeight="1" x14ac:dyDescent="0.2">
      <c r="A154" s="58">
        <v>1441</v>
      </c>
      <c r="B154" s="59">
        <v>1440005</v>
      </c>
      <c r="C154" s="59" t="s">
        <v>600</v>
      </c>
      <c r="D154" s="59" t="s">
        <v>776</v>
      </c>
      <c r="E154" s="60">
        <v>2178270000112</v>
      </c>
      <c r="F154" s="61">
        <f t="shared" si="0"/>
        <v>2178270000112</v>
      </c>
      <c r="G154" s="62" t="s">
        <v>142</v>
      </c>
      <c r="H154" s="59">
        <v>3008</v>
      </c>
      <c r="I154" s="63" t="s">
        <v>121</v>
      </c>
      <c r="J154" s="64">
        <v>46002</v>
      </c>
      <c r="K154" s="59">
        <v>4</v>
      </c>
      <c r="L154" s="65">
        <v>350</v>
      </c>
      <c r="M154" s="65">
        <v>0</v>
      </c>
      <c r="N154" s="65">
        <v>0</v>
      </c>
      <c r="O154" s="65">
        <v>350</v>
      </c>
      <c r="P154" s="64">
        <v>46003</v>
      </c>
      <c r="Q154" s="66">
        <v>296</v>
      </c>
      <c r="R154" s="67">
        <v>350</v>
      </c>
      <c r="S154" s="67">
        <v>0</v>
      </c>
      <c r="T154" s="67">
        <v>350</v>
      </c>
      <c r="U154" s="68"/>
      <c r="V154" s="69" t="str">
        <f>VLOOKUP(H154,'CATEGORIZAÇÃO PARA PUBLICAÇÃO'!$A$1:$C$105,3,FALSE)</f>
        <v>FORNECIMENTO DE BENS</v>
      </c>
    </row>
    <row r="155" spans="1:22" ht="69.95" hidden="1" customHeight="1" x14ac:dyDescent="0.2">
      <c r="A155" s="58">
        <v>1441</v>
      </c>
      <c r="B155" s="59">
        <v>1440005</v>
      </c>
      <c r="C155" s="59" t="s">
        <v>601</v>
      </c>
      <c r="D155" s="59" t="s">
        <v>776</v>
      </c>
      <c r="E155" s="60">
        <v>8164723000138</v>
      </c>
      <c r="F155" s="61">
        <f t="shared" si="0"/>
        <v>8164723000138</v>
      </c>
      <c r="G155" s="62" t="s">
        <v>143</v>
      </c>
      <c r="H155" s="59">
        <v>3016</v>
      </c>
      <c r="I155" s="63" t="s">
        <v>144</v>
      </c>
      <c r="J155" s="64">
        <v>46002</v>
      </c>
      <c r="K155" s="59">
        <v>1</v>
      </c>
      <c r="L155" s="65">
        <v>82684.800000000003</v>
      </c>
      <c r="M155" s="65">
        <v>0</v>
      </c>
      <c r="N155" s="65">
        <v>0</v>
      </c>
      <c r="O155" s="65">
        <v>82684.800000000003</v>
      </c>
      <c r="P155" s="64">
        <v>46003</v>
      </c>
      <c r="Q155" s="66">
        <v>298</v>
      </c>
      <c r="R155" s="67">
        <v>82684.800000000003</v>
      </c>
      <c r="S155" s="67">
        <v>0</v>
      </c>
      <c r="T155" s="67">
        <v>82684.800000000003</v>
      </c>
      <c r="U155" s="68"/>
      <c r="V155" s="69" t="str">
        <f>VLOOKUP(H155,'CATEGORIZAÇÃO PARA PUBLICAÇÃO'!$A$1:$C$105,3,FALSE)</f>
        <v>FORNECIMENTO DE BENS</v>
      </c>
    </row>
    <row r="156" spans="1:22" ht="69.95" hidden="1" customHeight="1" x14ac:dyDescent="0.2">
      <c r="A156" s="58">
        <v>1441</v>
      </c>
      <c r="B156" s="59">
        <v>1440005</v>
      </c>
      <c r="C156" s="59" t="s">
        <v>602</v>
      </c>
      <c r="D156" s="59" t="s">
        <v>776</v>
      </c>
      <c r="E156" s="60">
        <v>42981902000104</v>
      </c>
      <c r="F156" s="61">
        <f t="shared" si="0"/>
        <v>42981902000104</v>
      </c>
      <c r="G156" s="62" t="s">
        <v>145</v>
      </c>
      <c r="H156" s="59">
        <v>3021</v>
      </c>
      <c r="I156" s="63" t="s">
        <v>134</v>
      </c>
      <c r="J156" s="64">
        <v>46002</v>
      </c>
      <c r="K156" s="59">
        <v>4</v>
      </c>
      <c r="L156" s="65">
        <v>2300</v>
      </c>
      <c r="M156" s="65">
        <v>0</v>
      </c>
      <c r="N156" s="65">
        <v>0</v>
      </c>
      <c r="O156" s="65">
        <v>2300</v>
      </c>
      <c r="P156" s="64">
        <v>46003</v>
      </c>
      <c r="Q156" s="66">
        <v>297</v>
      </c>
      <c r="R156" s="67">
        <v>2300</v>
      </c>
      <c r="S156" s="67">
        <v>0</v>
      </c>
      <c r="T156" s="67">
        <v>2300</v>
      </c>
      <c r="U156" s="68"/>
      <c r="V156" s="69" t="str">
        <f>VLOOKUP(H156,'CATEGORIZAÇÃO PARA PUBLICAÇÃO'!$A$1:$C$105,3,FALSE)</f>
        <v>FORNECIMENTO DE BENS</v>
      </c>
    </row>
    <row r="157" spans="1:22" ht="69.95" hidden="1" customHeight="1" x14ac:dyDescent="0.2">
      <c r="A157" s="58">
        <v>1441</v>
      </c>
      <c r="B157" s="59">
        <v>1440005</v>
      </c>
      <c r="C157" s="59" t="s">
        <v>608</v>
      </c>
      <c r="D157" s="59" t="s">
        <v>776</v>
      </c>
      <c r="E157" s="60">
        <v>17318650000182</v>
      </c>
      <c r="F157" s="61">
        <f t="shared" si="0"/>
        <v>17318650000182</v>
      </c>
      <c r="G157" s="62" t="s">
        <v>151</v>
      </c>
      <c r="H157" s="59">
        <v>3021</v>
      </c>
      <c r="I157" s="63" t="s">
        <v>134</v>
      </c>
      <c r="J157" s="64">
        <v>46002</v>
      </c>
      <c r="K157" s="59">
        <v>2</v>
      </c>
      <c r="L157" s="65">
        <v>3414</v>
      </c>
      <c r="M157" s="65">
        <v>0</v>
      </c>
      <c r="N157" s="65">
        <v>0</v>
      </c>
      <c r="O157" s="65">
        <v>3414</v>
      </c>
      <c r="P157" s="64">
        <v>46003</v>
      </c>
      <c r="Q157" s="66">
        <v>294</v>
      </c>
      <c r="R157" s="67">
        <v>3414</v>
      </c>
      <c r="S157" s="67">
        <v>0</v>
      </c>
      <c r="T157" s="67">
        <v>3414</v>
      </c>
      <c r="U157" s="68"/>
      <c r="V157" s="69" t="str">
        <f>VLOOKUP(H157,'CATEGORIZAÇÃO PARA PUBLICAÇÃO'!$A$1:$C$105,3,FALSE)</f>
        <v>FORNECIMENTO DE BENS</v>
      </c>
    </row>
    <row r="158" spans="1:22" ht="69.95" hidden="1" customHeight="1" x14ac:dyDescent="0.2">
      <c r="A158" s="58">
        <v>1441</v>
      </c>
      <c r="B158" s="59">
        <v>1440005</v>
      </c>
      <c r="C158" s="59" t="s">
        <v>609</v>
      </c>
      <c r="D158" s="59" t="s">
        <v>776</v>
      </c>
      <c r="E158" s="60">
        <v>17318650000182</v>
      </c>
      <c r="F158" s="61">
        <f t="shared" si="0"/>
        <v>17318650000182</v>
      </c>
      <c r="G158" s="62" t="s">
        <v>151</v>
      </c>
      <c r="H158" s="59">
        <v>3018</v>
      </c>
      <c r="I158" s="63" t="s">
        <v>113</v>
      </c>
      <c r="J158" s="64">
        <v>46002</v>
      </c>
      <c r="K158" s="59">
        <v>1</v>
      </c>
      <c r="L158" s="65">
        <v>60</v>
      </c>
      <c r="M158" s="65">
        <v>0</v>
      </c>
      <c r="N158" s="65">
        <v>0</v>
      </c>
      <c r="O158" s="65">
        <v>60</v>
      </c>
      <c r="P158" s="64">
        <v>46003</v>
      </c>
      <c r="Q158" s="66">
        <v>295</v>
      </c>
      <c r="R158" s="67">
        <v>60</v>
      </c>
      <c r="S158" s="67">
        <v>0</v>
      </c>
      <c r="T158" s="67">
        <v>60</v>
      </c>
      <c r="U158" s="68"/>
      <c r="V158" s="69" t="str">
        <f>VLOOKUP(H158,'CATEGORIZAÇÃO PARA PUBLICAÇÃO'!$A$1:$C$105,3,FALSE)</f>
        <v>FORNECIMENTO DE BENS</v>
      </c>
    </row>
    <row r="159" spans="1:22" ht="69.95" hidden="1" customHeight="1" x14ac:dyDescent="0.2">
      <c r="A159" s="58">
        <v>1441</v>
      </c>
      <c r="B159" s="59">
        <v>1440011</v>
      </c>
      <c r="C159" s="59" t="s">
        <v>707</v>
      </c>
      <c r="D159" s="59" t="s">
        <v>776</v>
      </c>
      <c r="E159" s="60">
        <v>46019498000135</v>
      </c>
      <c r="F159" s="61">
        <f t="shared" si="0"/>
        <v>46019498000135</v>
      </c>
      <c r="G159" s="62" t="s">
        <v>273</v>
      </c>
      <c r="H159" s="59">
        <v>4002</v>
      </c>
      <c r="I159" s="63" t="s">
        <v>139</v>
      </c>
      <c r="J159" s="64">
        <v>46002</v>
      </c>
      <c r="K159" s="59">
        <v>21</v>
      </c>
      <c r="L159" s="65">
        <v>7157.5</v>
      </c>
      <c r="M159" s="65">
        <v>0</v>
      </c>
      <c r="N159" s="65">
        <v>0</v>
      </c>
      <c r="O159" s="65">
        <v>7157.5</v>
      </c>
      <c r="P159" s="64">
        <v>46003</v>
      </c>
      <c r="Q159" s="66">
        <v>8133</v>
      </c>
      <c r="R159" s="67">
        <v>7157.5</v>
      </c>
      <c r="S159" s="67">
        <v>343.56</v>
      </c>
      <c r="T159" s="67">
        <v>6813.94</v>
      </c>
      <c r="U159" s="68"/>
      <c r="V159" s="69" t="str">
        <f>VLOOKUP(H159,'CATEGORIZAÇÃO PARA PUBLICAÇÃO'!$A$1:$C$105,3,FALSE)</f>
        <v>PRESTAÇÃO DE SERVIÇOS</v>
      </c>
    </row>
    <row r="160" spans="1:22" ht="69.95" hidden="1" customHeight="1" x14ac:dyDescent="0.2">
      <c r="A160" s="58">
        <v>1441</v>
      </c>
      <c r="B160" s="59">
        <v>1440011</v>
      </c>
      <c r="C160" s="59" t="s">
        <v>725</v>
      </c>
      <c r="D160" s="59" t="s">
        <v>776</v>
      </c>
      <c r="E160" s="60">
        <v>8458633000150</v>
      </c>
      <c r="F160" s="61">
        <f t="shared" si="0"/>
        <v>8458633000150</v>
      </c>
      <c r="G160" s="62" t="s">
        <v>289</v>
      </c>
      <c r="H160" s="59">
        <v>3921</v>
      </c>
      <c r="I160" s="63" t="s">
        <v>220</v>
      </c>
      <c r="J160" s="64">
        <v>46002</v>
      </c>
      <c r="K160" s="59">
        <v>11</v>
      </c>
      <c r="L160" s="65">
        <v>707.14</v>
      </c>
      <c r="M160" s="65">
        <v>0</v>
      </c>
      <c r="N160" s="65">
        <v>0</v>
      </c>
      <c r="O160" s="65">
        <v>707.14</v>
      </c>
      <c r="P160" s="64">
        <v>46003</v>
      </c>
      <c r="Q160" s="66">
        <v>8132</v>
      </c>
      <c r="R160" s="67">
        <v>707.14</v>
      </c>
      <c r="S160" s="67">
        <v>0</v>
      </c>
      <c r="T160" s="67">
        <v>707.14</v>
      </c>
      <c r="U160" s="68"/>
      <c r="V160" s="69" t="str">
        <f>VLOOKUP(H160,'CATEGORIZAÇÃO PARA PUBLICAÇÃO'!$A$1:$C$105,3,FALSE)</f>
        <v>PRESTAÇÃO DE SERVIÇOS</v>
      </c>
    </row>
    <row r="161" spans="1:22" ht="69.95" hidden="1" customHeight="1" x14ac:dyDescent="0.2">
      <c r="A161" s="58">
        <v>1441</v>
      </c>
      <c r="B161" s="59">
        <v>1440011</v>
      </c>
      <c r="C161" s="59" t="s">
        <v>749</v>
      </c>
      <c r="D161" s="59" t="s">
        <v>776</v>
      </c>
      <c r="E161" s="60">
        <v>15165937000194</v>
      </c>
      <c r="F161" s="61">
        <f t="shared" si="0"/>
        <v>15165937000194</v>
      </c>
      <c r="G161" s="62" t="s">
        <v>320</v>
      </c>
      <c r="H161" s="59">
        <v>3903</v>
      </c>
      <c r="I161" s="63" t="s">
        <v>19</v>
      </c>
      <c r="J161" s="64">
        <v>46002</v>
      </c>
      <c r="K161" s="59">
        <v>6</v>
      </c>
      <c r="L161" s="65">
        <v>16285.6</v>
      </c>
      <c r="M161" s="65">
        <v>0</v>
      </c>
      <c r="N161" s="65">
        <v>0</v>
      </c>
      <c r="O161" s="65">
        <v>16285.6</v>
      </c>
      <c r="P161" s="64">
        <v>46003</v>
      </c>
      <c r="Q161" s="66">
        <v>8135</v>
      </c>
      <c r="R161" s="67">
        <v>16285.6</v>
      </c>
      <c r="S161" s="67">
        <v>0</v>
      </c>
      <c r="T161" s="67">
        <v>16285.6</v>
      </c>
      <c r="U161" s="68"/>
      <c r="V161" s="69" t="str">
        <f>VLOOKUP(H161,'CATEGORIZAÇÃO PARA PUBLICAÇÃO'!$A$1:$C$105,3,FALSE)</f>
        <v>PRESTAÇÃO DE SERVIÇOS</v>
      </c>
    </row>
    <row r="162" spans="1:22" ht="69.95" hidden="1" customHeight="1" x14ac:dyDescent="0.2">
      <c r="A162" s="58">
        <v>1441</v>
      </c>
      <c r="B162" s="59">
        <v>1440011</v>
      </c>
      <c r="C162" s="59" t="s">
        <v>762</v>
      </c>
      <c r="D162" s="59" t="s">
        <v>776</v>
      </c>
      <c r="E162" s="60">
        <v>1017250000105</v>
      </c>
      <c r="F162" s="61">
        <f t="shared" si="0"/>
        <v>1017250000105</v>
      </c>
      <c r="G162" s="62" t="s">
        <v>331</v>
      </c>
      <c r="H162" s="59">
        <v>3304</v>
      </c>
      <c r="I162" s="63" t="s">
        <v>13</v>
      </c>
      <c r="J162" s="64">
        <v>46002</v>
      </c>
      <c r="K162" s="59">
        <v>4</v>
      </c>
      <c r="L162" s="65">
        <v>4452.57</v>
      </c>
      <c r="M162" s="65">
        <v>0</v>
      </c>
      <c r="N162" s="65">
        <v>0</v>
      </c>
      <c r="O162" s="65">
        <v>4452.57</v>
      </c>
      <c r="P162" s="64">
        <v>46003</v>
      </c>
      <c r="Q162" s="66">
        <v>8128</v>
      </c>
      <c r="R162" s="67">
        <v>4452.57</v>
      </c>
      <c r="S162" s="67">
        <v>108.66</v>
      </c>
      <c r="T162" s="67">
        <v>4343.91</v>
      </c>
      <c r="U162" s="68"/>
      <c r="V162" s="69" t="str">
        <f>VLOOKUP(H162,'CATEGORIZAÇÃO PARA PUBLICAÇÃO'!$A$1:$C$105,3,FALSE)</f>
        <v>PRESTAÇÃO DE SERVIÇOS</v>
      </c>
    </row>
    <row r="163" spans="1:22" ht="69.95" hidden="1" customHeight="1" x14ac:dyDescent="0.2">
      <c r="A163" s="58">
        <v>1441</v>
      </c>
      <c r="B163" s="59">
        <v>1440005</v>
      </c>
      <c r="C163" s="59" t="s">
        <v>586</v>
      </c>
      <c r="D163" s="59" t="s">
        <v>776</v>
      </c>
      <c r="E163" s="60">
        <v>58069360000120</v>
      </c>
      <c r="F163" s="61">
        <f t="shared" si="0"/>
        <v>58069360000120</v>
      </c>
      <c r="G163" s="62" t="s">
        <v>124</v>
      </c>
      <c r="H163" s="59">
        <v>4006</v>
      </c>
      <c r="I163" s="63" t="s">
        <v>29</v>
      </c>
      <c r="J163" s="64">
        <v>46003</v>
      </c>
      <c r="K163" s="59">
        <v>19</v>
      </c>
      <c r="L163" s="65">
        <v>346.74</v>
      </c>
      <c r="M163" s="65">
        <v>0</v>
      </c>
      <c r="N163" s="65">
        <v>0</v>
      </c>
      <c r="O163" s="65">
        <v>346.74</v>
      </c>
      <c r="P163" s="64">
        <v>46006</v>
      </c>
      <c r="Q163" s="66">
        <v>304</v>
      </c>
      <c r="R163" s="67">
        <v>346.74</v>
      </c>
      <c r="S163" s="67">
        <v>16.64</v>
      </c>
      <c r="T163" s="67">
        <v>330.1</v>
      </c>
      <c r="U163" s="68"/>
      <c r="V163" s="69" t="str">
        <f>VLOOKUP(H163,'CATEGORIZAÇÃO PARA PUBLICAÇÃO'!$A$1:$C$105,3,FALSE)</f>
        <v>FORNECIMENTO DE BENS</v>
      </c>
    </row>
    <row r="164" spans="1:22" ht="69.95" hidden="1" customHeight="1" x14ac:dyDescent="0.2">
      <c r="A164" s="58">
        <v>1441</v>
      </c>
      <c r="B164" s="59">
        <v>1440005</v>
      </c>
      <c r="C164" s="59" t="s">
        <v>586</v>
      </c>
      <c r="D164" s="59" t="s">
        <v>776</v>
      </c>
      <c r="E164" s="60">
        <v>58069360000120</v>
      </c>
      <c r="F164" s="61">
        <f t="shared" si="0"/>
        <v>58069360000120</v>
      </c>
      <c r="G164" s="62" t="s">
        <v>124</v>
      </c>
      <c r="H164" s="59">
        <v>4006</v>
      </c>
      <c r="I164" s="63" t="s">
        <v>29</v>
      </c>
      <c r="J164" s="64">
        <v>46003</v>
      </c>
      <c r="K164" s="59">
        <v>20</v>
      </c>
      <c r="L164" s="65">
        <v>64516.76</v>
      </c>
      <c r="M164" s="65">
        <v>0</v>
      </c>
      <c r="N164" s="65">
        <v>0</v>
      </c>
      <c r="O164" s="65">
        <v>64516.76</v>
      </c>
      <c r="P164" s="64">
        <v>46006</v>
      </c>
      <c r="Q164" s="66">
        <v>305</v>
      </c>
      <c r="R164" s="67">
        <v>64516.76</v>
      </c>
      <c r="S164" s="67">
        <v>3096.8</v>
      </c>
      <c r="T164" s="67">
        <v>61419.96</v>
      </c>
      <c r="U164" s="68"/>
      <c r="V164" s="69" t="str">
        <f>VLOOKUP(H164,'CATEGORIZAÇÃO PARA PUBLICAÇÃO'!$A$1:$C$105,3,FALSE)</f>
        <v>FORNECIMENTO DE BENS</v>
      </c>
    </row>
    <row r="165" spans="1:22" ht="69.95" hidden="1" customHeight="1" x14ac:dyDescent="0.2">
      <c r="A165" s="58">
        <v>1441</v>
      </c>
      <c r="B165" s="59">
        <v>1440005</v>
      </c>
      <c r="C165" s="59" t="s">
        <v>586</v>
      </c>
      <c r="D165" s="59" t="s">
        <v>776</v>
      </c>
      <c r="E165" s="60">
        <v>58069360000120</v>
      </c>
      <c r="F165" s="61">
        <f t="shared" si="0"/>
        <v>58069360000120</v>
      </c>
      <c r="G165" s="62" t="s">
        <v>124</v>
      </c>
      <c r="H165" s="59">
        <v>4006</v>
      </c>
      <c r="I165" s="63" t="s">
        <v>29</v>
      </c>
      <c r="J165" s="64">
        <v>46003</v>
      </c>
      <c r="K165" s="59">
        <v>21</v>
      </c>
      <c r="L165" s="65">
        <v>145549.89000000001</v>
      </c>
      <c r="M165" s="65">
        <v>0</v>
      </c>
      <c r="N165" s="65">
        <v>0</v>
      </c>
      <c r="O165" s="65">
        <v>145549.89000000001</v>
      </c>
      <c r="P165" s="64">
        <v>46006</v>
      </c>
      <c r="Q165" s="66">
        <v>306</v>
      </c>
      <c r="R165" s="67">
        <v>145549.88999999998</v>
      </c>
      <c r="S165" s="67">
        <v>6986.4</v>
      </c>
      <c r="T165" s="67">
        <v>138563.49</v>
      </c>
      <c r="U165" s="68"/>
      <c r="V165" s="69" t="str">
        <f>VLOOKUP(H165,'CATEGORIZAÇÃO PARA PUBLICAÇÃO'!$A$1:$C$105,3,FALSE)</f>
        <v>FORNECIMENTO DE BENS</v>
      </c>
    </row>
    <row r="166" spans="1:22" ht="69.95" hidden="1" customHeight="1" x14ac:dyDescent="0.2">
      <c r="A166" s="58">
        <v>1441</v>
      </c>
      <c r="B166" s="59">
        <v>1440005</v>
      </c>
      <c r="C166" s="59" t="s">
        <v>587</v>
      </c>
      <c r="D166" s="59" t="s">
        <v>776</v>
      </c>
      <c r="E166" s="60">
        <v>21306287000152</v>
      </c>
      <c r="F166" s="61">
        <f t="shared" si="0"/>
        <v>21306287000152</v>
      </c>
      <c r="G166" s="62" t="s">
        <v>125</v>
      </c>
      <c r="H166" s="59">
        <v>5214</v>
      </c>
      <c r="I166" s="63" t="s">
        <v>123</v>
      </c>
      <c r="J166" s="64">
        <v>46003</v>
      </c>
      <c r="K166" s="59">
        <v>7</v>
      </c>
      <c r="L166" s="65">
        <v>121640</v>
      </c>
      <c r="M166" s="65">
        <v>0</v>
      </c>
      <c r="N166" s="65">
        <v>0</v>
      </c>
      <c r="O166" s="65">
        <v>121640</v>
      </c>
      <c r="P166" s="64">
        <v>46003</v>
      </c>
      <c r="Q166" s="66">
        <v>301</v>
      </c>
      <c r="R166" s="67">
        <v>121640</v>
      </c>
      <c r="S166" s="67">
        <v>1459.68</v>
      </c>
      <c r="T166" s="67">
        <v>120180.32</v>
      </c>
      <c r="U166" s="68"/>
      <c r="V166" s="69" t="str">
        <f>VLOOKUP(H166,'CATEGORIZAÇÃO PARA PUBLICAÇÃO'!$A$1:$C$105,3,FALSE)</f>
        <v>FORNECIMENTO DE BENS</v>
      </c>
    </row>
    <row r="167" spans="1:22" ht="69.95" hidden="1" customHeight="1" x14ac:dyDescent="0.2">
      <c r="A167" s="58">
        <v>1441</v>
      </c>
      <c r="B167" s="59">
        <v>1440005</v>
      </c>
      <c r="C167" s="59" t="s">
        <v>589</v>
      </c>
      <c r="D167" s="59" t="s">
        <v>776</v>
      </c>
      <c r="E167" s="60">
        <v>7266248000148</v>
      </c>
      <c r="F167" s="61">
        <f t="shared" si="0"/>
        <v>7266248000148</v>
      </c>
      <c r="G167" s="62" t="s">
        <v>127</v>
      </c>
      <c r="H167" s="59">
        <v>3005</v>
      </c>
      <c r="I167" s="63" t="s">
        <v>128</v>
      </c>
      <c r="J167" s="64">
        <v>46003</v>
      </c>
      <c r="K167" s="59">
        <v>4</v>
      </c>
      <c r="L167" s="65">
        <v>5486.18</v>
      </c>
      <c r="M167" s="65">
        <v>0</v>
      </c>
      <c r="N167" s="65">
        <v>0</v>
      </c>
      <c r="O167" s="65">
        <v>5486.18</v>
      </c>
      <c r="P167" s="64">
        <v>46006</v>
      </c>
      <c r="Q167" s="66">
        <v>308</v>
      </c>
      <c r="R167" s="67">
        <v>5486.18</v>
      </c>
      <c r="S167" s="67">
        <v>65.83</v>
      </c>
      <c r="T167" s="67">
        <v>5420.35</v>
      </c>
      <c r="U167" s="68"/>
      <c r="V167" s="69" t="str">
        <f>VLOOKUP(H167,'CATEGORIZAÇÃO PARA PUBLICAÇÃO'!$A$1:$C$105,3,FALSE)</f>
        <v>FORNECIMENTO DE BENS</v>
      </c>
    </row>
    <row r="168" spans="1:22" ht="69.95" hidden="1" customHeight="1" x14ac:dyDescent="0.2">
      <c r="A168" s="58">
        <v>1441</v>
      </c>
      <c r="B168" s="59">
        <v>1440005</v>
      </c>
      <c r="C168" s="59" t="s">
        <v>591</v>
      </c>
      <c r="D168" s="59" t="s">
        <v>776</v>
      </c>
      <c r="E168" s="60">
        <v>7266248000148</v>
      </c>
      <c r="F168" s="61">
        <f t="shared" si="0"/>
        <v>7266248000148</v>
      </c>
      <c r="G168" s="62" t="s">
        <v>127</v>
      </c>
      <c r="H168" s="59">
        <v>3013</v>
      </c>
      <c r="I168" s="63" t="s">
        <v>8</v>
      </c>
      <c r="J168" s="64">
        <v>46003</v>
      </c>
      <c r="K168" s="59">
        <v>3</v>
      </c>
      <c r="L168" s="65">
        <v>984</v>
      </c>
      <c r="M168" s="65">
        <v>0</v>
      </c>
      <c r="N168" s="65">
        <v>0</v>
      </c>
      <c r="O168" s="65">
        <v>984</v>
      </c>
      <c r="P168" s="64">
        <v>46003</v>
      </c>
      <c r="Q168" s="66">
        <v>302</v>
      </c>
      <c r="R168" s="67">
        <v>984</v>
      </c>
      <c r="S168" s="67">
        <v>11.81</v>
      </c>
      <c r="T168" s="67">
        <v>972.19</v>
      </c>
      <c r="U168" s="68"/>
      <c r="V168" s="69" t="str">
        <f>VLOOKUP(H168,'CATEGORIZAÇÃO PARA PUBLICAÇÃO'!$A$1:$C$105,3,FALSE)</f>
        <v>FORNECIMENTO DE BENS</v>
      </c>
    </row>
    <row r="169" spans="1:22" ht="69.95" hidden="1" customHeight="1" x14ac:dyDescent="0.2">
      <c r="A169" s="58">
        <v>1441</v>
      </c>
      <c r="B169" s="59">
        <v>1440005</v>
      </c>
      <c r="C169" s="59" t="s">
        <v>599</v>
      </c>
      <c r="D169" s="59" t="s">
        <v>776</v>
      </c>
      <c r="E169" s="60">
        <v>38467627000120</v>
      </c>
      <c r="F169" s="61">
        <f t="shared" si="0"/>
        <v>38467627000120</v>
      </c>
      <c r="G169" s="62" t="s">
        <v>141</v>
      </c>
      <c r="H169" s="59">
        <v>3005</v>
      </c>
      <c r="I169" s="63" t="s">
        <v>128</v>
      </c>
      <c r="J169" s="64">
        <v>46003</v>
      </c>
      <c r="K169" s="59">
        <v>3</v>
      </c>
      <c r="L169" s="65">
        <v>1672</v>
      </c>
      <c r="M169" s="65">
        <v>0</v>
      </c>
      <c r="N169" s="65">
        <v>0</v>
      </c>
      <c r="O169" s="65">
        <v>1672</v>
      </c>
      <c r="P169" s="64">
        <v>46006</v>
      </c>
      <c r="Q169" s="66">
        <v>309</v>
      </c>
      <c r="R169" s="67">
        <v>1672</v>
      </c>
      <c r="S169" s="67">
        <v>20.059999999999999</v>
      </c>
      <c r="T169" s="67">
        <v>1651.94</v>
      </c>
      <c r="U169" s="68"/>
      <c r="V169" s="69" t="str">
        <f>VLOOKUP(H169,'CATEGORIZAÇÃO PARA PUBLICAÇÃO'!$A$1:$C$105,3,FALSE)</f>
        <v>FORNECIMENTO DE BENS</v>
      </c>
    </row>
    <row r="170" spans="1:22" ht="69.95" hidden="1" customHeight="1" x14ac:dyDescent="0.2">
      <c r="A170" s="58">
        <v>1441</v>
      </c>
      <c r="B170" s="59">
        <v>1440005</v>
      </c>
      <c r="C170" s="59" t="s">
        <v>607</v>
      </c>
      <c r="D170" s="59" t="s">
        <v>776</v>
      </c>
      <c r="E170" s="60">
        <v>5407609000365</v>
      </c>
      <c r="F170" s="61">
        <f t="shared" si="0"/>
        <v>5407609000365</v>
      </c>
      <c r="G170" s="62" t="s">
        <v>138</v>
      </c>
      <c r="H170" s="59">
        <v>5207</v>
      </c>
      <c r="I170" s="63" t="s">
        <v>150</v>
      </c>
      <c r="J170" s="64">
        <v>46003</v>
      </c>
      <c r="K170" s="59">
        <v>1</v>
      </c>
      <c r="L170" s="65">
        <v>943694</v>
      </c>
      <c r="M170" s="65">
        <v>0</v>
      </c>
      <c r="N170" s="65">
        <v>0</v>
      </c>
      <c r="O170" s="65">
        <v>943694</v>
      </c>
      <c r="P170" s="64">
        <v>46003</v>
      </c>
      <c r="Q170" s="66">
        <v>300</v>
      </c>
      <c r="R170" s="67">
        <v>943694</v>
      </c>
      <c r="S170" s="67">
        <v>11324.33</v>
      </c>
      <c r="T170" s="67">
        <v>932369.67</v>
      </c>
      <c r="U170" s="68"/>
      <c r="V170" s="69" t="str">
        <f>VLOOKUP(H170,'CATEGORIZAÇÃO PARA PUBLICAÇÃO'!$A$1:$C$105,3,FALSE)</f>
        <v>FORNECIMENTO DE BENS</v>
      </c>
    </row>
    <row r="171" spans="1:22" ht="69.95" hidden="1" customHeight="1" x14ac:dyDescent="0.2">
      <c r="A171" s="58">
        <v>1441</v>
      </c>
      <c r="B171" s="59">
        <v>1440005</v>
      </c>
      <c r="C171" s="59" t="s">
        <v>611</v>
      </c>
      <c r="D171" s="59" t="s">
        <v>776</v>
      </c>
      <c r="E171" s="60">
        <v>37916470000100</v>
      </c>
      <c r="F171" s="61">
        <f t="shared" si="0"/>
        <v>37916470000100</v>
      </c>
      <c r="G171" s="62" t="s">
        <v>153</v>
      </c>
      <c r="H171" s="59">
        <v>5212</v>
      </c>
      <c r="I171" s="63" t="s">
        <v>34</v>
      </c>
      <c r="J171" s="64">
        <v>46003</v>
      </c>
      <c r="K171" s="59">
        <v>1</v>
      </c>
      <c r="L171" s="65">
        <v>2500</v>
      </c>
      <c r="M171" s="65">
        <v>0</v>
      </c>
      <c r="N171" s="65">
        <v>0</v>
      </c>
      <c r="O171" s="65">
        <v>2500</v>
      </c>
      <c r="P171" s="64">
        <v>46006</v>
      </c>
      <c r="Q171" s="66">
        <v>310</v>
      </c>
      <c r="R171" s="67">
        <v>2500</v>
      </c>
      <c r="S171" s="67">
        <v>0</v>
      </c>
      <c r="T171" s="67">
        <v>2500</v>
      </c>
      <c r="U171" s="68"/>
      <c r="V171" s="69" t="str">
        <f>VLOOKUP(H171,'CATEGORIZAÇÃO PARA PUBLICAÇÃO'!$A$1:$C$105,3,FALSE)</f>
        <v>FORNECIMENTO DE BENS</v>
      </c>
    </row>
    <row r="172" spans="1:22" ht="69.95" hidden="1" customHeight="1" x14ac:dyDescent="0.2">
      <c r="A172" s="58">
        <v>1441</v>
      </c>
      <c r="B172" s="59">
        <v>1440005</v>
      </c>
      <c r="C172" s="59" t="s">
        <v>612</v>
      </c>
      <c r="D172" s="59" t="s">
        <v>776</v>
      </c>
      <c r="E172" s="60">
        <v>10174094000179</v>
      </c>
      <c r="F172" s="61">
        <f t="shared" si="0"/>
        <v>10174094000179</v>
      </c>
      <c r="G172" s="62" t="s">
        <v>154</v>
      </c>
      <c r="H172" s="59">
        <v>3020</v>
      </c>
      <c r="I172" s="63" t="s">
        <v>9</v>
      </c>
      <c r="J172" s="64">
        <v>46003</v>
      </c>
      <c r="K172" s="59">
        <v>1</v>
      </c>
      <c r="L172" s="65">
        <v>8502.83</v>
      </c>
      <c r="M172" s="65">
        <v>0</v>
      </c>
      <c r="N172" s="65">
        <v>0</v>
      </c>
      <c r="O172" s="65">
        <v>8502.83</v>
      </c>
      <c r="P172" s="64">
        <v>46006</v>
      </c>
      <c r="Q172" s="66">
        <v>303</v>
      </c>
      <c r="R172" s="67">
        <v>8502.83</v>
      </c>
      <c r="S172" s="67">
        <v>102.03</v>
      </c>
      <c r="T172" s="67">
        <v>8400.7999999999993</v>
      </c>
      <c r="U172" s="68"/>
      <c r="V172" s="69" t="str">
        <f>VLOOKUP(H172,'CATEGORIZAÇÃO PARA PUBLICAÇÃO'!$A$1:$C$105,3,FALSE)</f>
        <v>FORNECIMENTO DE BENS</v>
      </c>
    </row>
    <row r="173" spans="1:22" ht="69.95" hidden="1" customHeight="1" x14ac:dyDescent="0.2">
      <c r="A173" s="58">
        <v>1441</v>
      </c>
      <c r="B173" s="59">
        <v>1440011</v>
      </c>
      <c r="C173" s="59" t="s">
        <v>712</v>
      </c>
      <c r="D173" s="59" t="s">
        <v>776</v>
      </c>
      <c r="E173" s="60">
        <v>3354844000129</v>
      </c>
      <c r="F173" s="61">
        <f t="shared" si="0"/>
        <v>3354844000129</v>
      </c>
      <c r="G173" s="62" t="s">
        <v>278</v>
      </c>
      <c r="H173" s="59">
        <v>4002</v>
      </c>
      <c r="I173" s="63" t="s">
        <v>139</v>
      </c>
      <c r="J173" s="64">
        <v>46003</v>
      </c>
      <c r="K173" s="59">
        <v>11</v>
      </c>
      <c r="L173" s="65">
        <v>153608.95999999999</v>
      </c>
      <c r="M173" s="65">
        <v>0</v>
      </c>
      <c r="N173" s="65">
        <v>0</v>
      </c>
      <c r="O173" s="65">
        <v>153608.95999999999</v>
      </c>
      <c r="P173" s="64">
        <v>46006</v>
      </c>
      <c r="Q173" s="66">
        <v>8167</v>
      </c>
      <c r="R173" s="67">
        <v>153608.96000000002</v>
      </c>
      <c r="S173" s="67">
        <v>7373.23</v>
      </c>
      <c r="T173" s="67">
        <v>146235.73000000001</v>
      </c>
      <c r="U173" s="68"/>
      <c r="V173" s="69" t="str">
        <f>VLOOKUP(H173,'CATEGORIZAÇÃO PARA PUBLICAÇÃO'!$A$1:$C$105,3,FALSE)</f>
        <v>PRESTAÇÃO DE SERVIÇOS</v>
      </c>
    </row>
    <row r="174" spans="1:22" ht="69.95" hidden="1" customHeight="1" x14ac:dyDescent="0.2">
      <c r="A174" s="58">
        <v>1441</v>
      </c>
      <c r="B174" s="59">
        <v>1440011</v>
      </c>
      <c r="C174" s="59" t="s">
        <v>724</v>
      </c>
      <c r="D174" s="59" t="s">
        <v>776</v>
      </c>
      <c r="E174" s="60">
        <v>8458633000150</v>
      </c>
      <c r="F174" s="61">
        <f t="shared" si="0"/>
        <v>8458633000150</v>
      </c>
      <c r="G174" s="62" t="s">
        <v>289</v>
      </c>
      <c r="H174" s="59">
        <v>3921</v>
      </c>
      <c r="I174" s="63" t="s">
        <v>220</v>
      </c>
      <c r="J174" s="64">
        <v>46003</v>
      </c>
      <c r="K174" s="59">
        <v>11</v>
      </c>
      <c r="L174" s="65">
        <v>600</v>
      </c>
      <c r="M174" s="65">
        <v>0</v>
      </c>
      <c r="N174" s="65">
        <v>0</v>
      </c>
      <c r="O174" s="65">
        <v>600</v>
      </c>
      <c r="P174" s="64">
        <v>46006</v>
      </c>
      <c r="Q174" s="66">
        <v>8165</v>
      </c>
      <c r="R174" s="67">
        <v>600</v>
      </c>
      <c r="S174" s="67">
        <v>0</v>
      </c>
      <c r="T174" s="67">
        <v>600</v>
      </c>
      <c r="U174" s="68"/>
      <c r="V174" s="69" t="str">
        <f>VLOOKUP(H174,'CATEGORIZAÇÃO PARA PUBLICAÇÃO'!$A$1:$C$105,3,FALSE)</f>
        <v>PRESTAÇÃO DE SERVIÇOS</v>
      </c>
    </row>
    <row r="175" spans="1:22" ht="69.95" hidden="1" customHeight="1" x14ac:dyDescent="0.2">
      <c r="A175" s="58">
        <v>1441</v>
      </c>
      <c r="B175" s="59">
        <v>1440011</v>
      </c>
      <c r="C175" s="59" t="s">
        <v>727</v>
      </c>
      <c r="D175" s="59" t="s">
        <v>776</v>
      </c>
      <c r="E175" s="60">
        <v>34454477000169</v>
      </c>
      <c r="F175" s="61">
        <f t="shared" si="0"/>
        <v>34454477000169</v>
      </c>
      <c r="G175" s="62" t="s">
        <v>291</v>
      </c>
      <c r="H175" s="59">
        <v>3921</v>
      </c>
      <c r="I175" s="63" t="s">
        <v>220</v>
      </c>
      <c r="J175" s="64">
        <v>46003</v>
      </c>
      <c r="K175" s="59">
        <v>18</v>
      </c>
      <c r="L175" s="65">
        <v>611</v>
      </c>
      <c r="M175" s="65">
        <v>0</v>
      </c>
      <c r="N175" s="65">
        <v>0</v>
      </c>
      <c r="O175" s="65">
        <v>611</v>
      </c>
      <c r="P175" s="64">
        <v>46006</v>
      </c>
      <c r="Q175" s="66">
        <v>8173</v>
      </c>
      <c r="R175" s="67">
        <v>611</v>
      </c>
      <c r="S175" s="67">
        <v>0</v>
      </c>
      <c r="T175" s="67">
        <v>611</v>
      </c>
      <c r="U175" s="68"/>
      <c r="V175" s="69" t="str">
        <f>VLOOKUP(H175,'CATEGORIZAÇÃO PARA PUBLICAÇÃO'!$A$1:$C$105,3,FALSE)</f>
        <v>PRESTAÇÃO DE SERVIÇOS</v>
      </c>
    </row>
    <row r="176" spans="1:22" ht="69.95" hidden="1" customHeight="1" x14ac:dyDescent="0.2">
      <c r="A176" s="58">
        <v>1441</v>
      </c>
      <c r="B176" s="59">
        <v>1440011</v>
      </c>
      <c r="C176" s="59" t="s">
        <v>760</v>
      </c>
      <c r="D176" s="59" t="s">
        <v>776</v>
      </c>
      <c r="E176" s="60">
        <v>8458633000150</v>
      </c>
      <c r="F176" s="61">
        <f t="shared" si="0"/>
        <v>8458633000150</v>
      </c>
      <c r="G176" s="62" t="s">
        <v>289</v>
      </c>
      <c r="H176" s="59">
        <v>3921</v>
      </c>
      <c r="I176" s="63" t="s">
        <v>220</v>
      </c>
      <c r="J176" s="64">
        <v>46003</v>
      </c>
      <c r="K176" s="59">
        <v>3</v>
      </c>
      <c r="L176" s="65">
        <v>500</v>
      </c>
      <c r="M176" s="65">
        <v>0</v>
      </c>
      <c r="N176" s="65">
        <v>0</v>
      </c>
      <c r="O176" s="65">
        <v>500</v>
      </c>
      <c r="P176" s="64">
        <v>46006</v>
      </c>
      <c r="Q176" s="66">
        <v>8163</v>
      </c>
      <c r="R176" s="67">
        <v>500</v>
      </c>
      <c r="S176" s="67">
        <v>0</v>
      </c>
      <c r="T176" s="67">
        <v>500</v>
      </c>
      <c r="U176" s="68"/>
      <c r="V176" s="69" t="str">
        <f>VLOOKUP(H176,'CATEGORIZAÇÃO PARA PUBLICAÇÃO'!$A$1:$C$105,3,FALSE)</f>
        <v>PRESTAÇÃO DE SERVIÇOS</v>
      </c>
    </row>
    <row r="177" spans="1:22" ht="69.95" hidden="1" customHeight="1" x14ac:dyDescent="0.2">
      <c r="A177" s="58">
        <v>1441</v>
      </c>
      <c r="B177" s="59">
        <v>1440011</v>
      </c>
      <c r="C177" s="59" t="s">
        <v>761</v>
      </c>
      <c r="D177" s="59" t="s">
        <v>776</v>
      </c>
      <c r="E177" s="60">
        <v>32879576000167</v>
      </c>
      <c r="F177" s="61">
        <f t="shared" si="0"/>
        <v>32879576000167</v>
      </c>
      <c r="G177" s="62" t="s">
        <v>330</v>
      </c>
      <c r="H177" s="59">
        <v>3942</v>
      </c>
      <c r="I177" s="63" t="s">
        <v>329</v>
      </c>
      <c r="J177" s="64">
        <v>46003</v>
      </c>
      <c r="K177" s="59">
        <v>2</v>
      </c>
      <c r="L177" s="65">
        <v>340</v>
      </c>
      <c r="M177" s="65">
        <v>15.03</v>
      </c>
      <c r="N177" s="65">
        <v>0</v>
      </c>
      <c r="O177" s="65">
        <v>324.97000000000003</v>
      </c>
      <c r="P177" s="64">
        <v>46006</v>
      </c>
      <c r="Q177" s="66">
        <v>8169</v>
      </c>
      <c r="R177" s="67">
        <v>324.97000000000003</v>
      </c>
      <c r="S177" s="67">
        <v>0</v>
      </c>
      <c r="T177" s="67">
        <v>324.97000000000003</v>
      </c>
      <c r="U177" s="68"/>
      <c r="V177" s="69" t="str">
        <f>VLOOKUP(H177,'CATEGORIZAÇÃO PARA PUBLICAÇÃO'!$A$1:$C$105,3,FALSE)</f>
        <v>PRESTAÇÃO DE SERVIÇOS</v>
      </c>
    </row>
    <row r="178" spans="1:22" ht="69.95" hidden="1" customHeight="1" x14ac:dyDescent="0.2">
      <c r="A178" s="58">
        <v>1441</v>
      </c>
      <c r="B178" s="59">
        <v>1440011</v>
      </c>
      <c r="C178" s="59" t="s">
        <v>769</v>
      </c>
      <c r="D178" s="59" t="s">
        <v>776</v>
      </c>
      <c r="E178" s="60">
        <v>17282880000139</v>
      </c>
      <c r="F178" s="61">
        <f t="shared" si="0"/>
        <v>17282880000139</v>
      </c>
      <c r="G178" s="62" t="s">
        <v>338</v>
      </c>
      <c r="H178" s="59">
        <v>3918</v>
      </c>
      <c r="I178" s="63" t="s">
        <v>339</v>
      </c>
      <c r="J178" s="64">
        <v>46003</v>
      </c>
      <c r="K178" s="59">
        <v>2</v>
      </c>
      <c r="L178" s="65">
        <v>27050.65</v>
      </c>
      <c r="M178" s="65">
        <v>421.13</v>
      </c>
      <c r="N178" s="65">
        <v>0</v>
      </c>
      <c r="O178" s="65">
        <v>26629.52</v>
      </c>
      <c r="P178" s="64">
        <v>46006</v>
      </c>
      <c r="Q178" s="66">
        <v>8158</v>
      </c>
      <c r="R178" s="67">
        <v>26629.52</v>
      </c>
      <c r="S178" s="67">
        <v>0</v>
      </c>
      <c r="T178" s="67">
        <v>26629.52</v>
      </c>
      <c r="U178" s="68"/>
      <c r="V178" s="69" t="str">
        <f>VLOOKUP(H178,'CATEGORIZAÇÃO PARA PUBLICAÇÃO'!$A$1:$C$105,3,FALSE)</f>
        <v>PRESTAÇÃO DE SERVIÇOS</v>
      </c>
    </row>
    <row r="179" spans="1:22" ht="69.95" hidden="1" customHeight="1" x14ac:dyDescent="0.2">
      <c r="A179" s="58">
        <v>1441</v>
      </c>
      <c r="B179" s="59">
        <v>1440011</v>
      </c>
      <c r="C179" s="59" t="s">
        <v>769</v>
      </c>
      <c r="D179" s="59" t="s">
        <v>776</v>
      </c>
      <c r="E179" s="60">
        <v>17282880000139</v>
      </c>
      <c r="F179" s="61">
        <f t="shared" si="0"/>
        <v>17282880000139</v>
      </c>
      <c r="G179" s="62" t="s">
        <v>338</v>
      </c>
      <c r="H179" s="59">
        <v>3918</v>
      </c>
      <c r="I179" s="63" t="s">
        <v>339</v>
      </c>
      <c r="J179" s="64">
        <v>46003</v>
      </c>
      <c r="K179" s="59">
        <v>3</v>
      </c>
      <c r="L179" s="65">
        <v>6662.28</v>
      </c>
      <c r="M179" s="65">
        <v>62.17</v>
      </c>
      <c r="N179" s="65">
        <v>0</v>
      </c>
      <c r="O179" s="65">
        <v>6600.11</v>
      </c>
      <c r="P179" s="64">
        <v>46006</v>
      </c>
      <c r="Q179" s="66">
        <v>8159</v>
      </c>
      <c r="R179" s="67">
        <v>6600.11</v>
      </c>
      <c r="S179" s="67">
        <v>0</v>
      </c>
      <c r="T179" s="67">
        <v>6600.11</v>
      </c>
      <c r="U179" s="68"/>
      <c r="V179" s="69" t="str">
        <f>VLOOKUP(H179,'CATEGORIZAÇÃO PARA PUBLICAÇÃO'!$A$1:$C$105,3,FALSE)</f>
        <v>PRESTAÇÃO DE SERVIÇOS</v>
      </c>
    </row>
    <row r="180" spans="1:22" ht="69.95" hidden="1" customHeight="1" x14ac:dyDescent="0.2">
      <c r="A180" s="58">
        <v>1441</v>
      </c>
      <c r="B180" s="59">
        <v>1440011</v>
      </c>
      <c r="C180" s="59" t="s">
        <v>771</v>
      </c>
      <c r="D180" s="59" t="s">
        <v>776</v>
      </c>
      <c r="E180" s="60">
        <v>23966157000171</v>
      </c>
      <c r="F180" s="61">
        <f t="shared" si="0"/>
        <v>23966157000171</v>
      </c>
      <c r="G180" s="62" t="s">
        <v>342</v>
      </c>
      <c r="H180" s="59">
        <v>4002</v>
      </c>
      <c r="I180" s="63" t="s">
        <v>139</v>
      </c>
      <c r="J180" s="64">
        <v>46003</v>
      </c>
      <c r="K180" s="59">
        <v>1</v>
      </c>
      <c r="L180" s="65">
        <v>29698.99</v>
      </c>
      <c r="M180" s="65">
        <v>0</v>
      </c>
      <c r="N180" s="65">
        <v>0</v>
      </c>
      <c r="O180" s="65">
        <v>29698.99</v>
      </c>
      <c r="P180" s="64">
        <v>46006</v>
      </c>
      <c r="Q180" s="66">
        <v>8175</v>
      </c>
      <c r="R180" s="67">
        <v>29698.99</v>
      </c>
      <c r="S180" s="67">
        <v>0</v>
      </c>
      <c r="T180" s="67">
        <v>29698.99</v>
      </c>
      <c r="U180" s="68"/>
      <c r="V180" s="69" t="str">
        <f>VLOOKUP(H180,'CATEGORIZAÇÃO PARA PUBLICAÇÃO'!$A$1:$C$105,3,FALSE)</f>
        <v>PRESTAÇÃO DE SERVIÇOS</v>
      </c>
    </row>
    <row r="181" spans="1:22" ht="155.1" hidden="1" customHeight="1" x14ac:dyDescent="0.2">
      <c r="A181" s="58">
        <v>1441</v>
      </c>
      <c r="B181" s="59">
        <v>1440005</v>
      </c>
      <c r="C181" s="59" t="s">
        <v>598</v>
      </c>
      <c r="D181" s="59" t="s">
        <v>776</v>
      </c>
      <c r="E181" s="60">
        <v>5407609000365</v>
      </c>
      <c r="F181" s="61">
        <f t="shared" si="0"/>
        <v>5407609000365</v>
      </c>
      <c r="G181" s="62" t="s">
        <v>138</v>
      </c>
      <c r="H181" s="59">
        <v>4002</v>
      </c>
      <c r="I181" s="63" t="s">
        <v>139</v>
      </c>
      <c r="J181" s="64">
        <v>46006</v>
      </c>
      <c r="K181" s="59">
        <v>1</v>
      </c>
      <c r="L181" s="65">
        <v>10995</v>
      </c>
      <c r="M181" s="65">
        <v>274.88</v>
      </c>
      <c r="N181" s="65">
        <v>0</v>
      </c>
      <c r="O181" s="65">
        <v>10720.12</v>
      </c>
      <c r="P181" s="64">
        <v>46017</v>
      </c>
      <c r="Q181" s="66">
        <v>327</v>
      </c>
      <c r="R181" s="67">
        <v>10720.12</v>
      </c>
      <c r="S181" s="67">
        <v>527.76</v>
      </c>
      <c r="T181" s="67">
        <v>10192.36</v>
      </c>
      <c r="U181" s="68" t="s">
        <v>579</v>
      </c>
      <c r="V181" s="69" t="str">
        <f>VLOOKUP(H181,'CATEGORIZAÇÃO PARA PUBLICAÇÃO'!$A$1:$C$105,3,FALSE)</f>
        <v>PRESTAÇÃO DE SERVIÇOS</v>
      </c>
    </row>
    <row r="182" spans="1:22" ht="69.95" hidden="1" customHeight="1" x14ac:dyDescent="0.2">
      <c r="A182" s="58">
        <v>1441</v>
      </c>
      <c r="B182" s="59">
        <v>1440005</v>
      </c>
      <c r="C182" s="59" t="s">
        <v>603</v>
      </c>
      <c r="D182" s="59" t="s">
        <v>776</v>
      </c>
      <c r="E182" s="60">
        <v>17138140000123</v>
      </c>
      <c r="F182" s="61">
        <f t="shared" si="0"/>
        <v>17138140000123</v>
      </c>
      <c r="G182" s="62" t="s">
        <v>146</v>
      </c>
      <c r="H182" s="59">
        <v>3008</v>
      </c>
      <c r="I182" s="63" t="s">
        <v>121</v>
      </c>
      <c r="J182" s="64">
        <v>46006</v>
      </c>
      <c r="K182" s="59">
        <v>4</v>
      </c>
      <c r="L182" s="65">
        <v>41400</v>
      </c>
      <c r="M182" s="65">
        <v>0</v>
      </c>
      <c r="N182" s="65">
        <v>0</v>
      </c>
      <c r="O182" s="65">
        <v>41400</v>
      </c>
      <c r="P182" s="64">
        <v>46006</v>
      </c>
      <c r="Q182" s="66">
        <v>307</v>
      </c>
      <c r="R182" s="67">
        <v>41400</v>
      </c>
      <c r="S182" s="67">
        <v>0</v>
      </c>
      <c r="T182" s="67">
        <v>41400</v>
      </c>
      <c r="U182" s="68"/>
      <c r="V182" s="69" t="str">
        <f>VLOOKUP(H182,'CATEGORIZAÇÃO PARA PUBLICAÇÃO'!$A$1:$C$105,3,FALSE)</f>
        <v>FORNECIMENTO DE BENS</v>
      </c>
    </row>
    <row r="183" spans="1:22" ht="69.95" hidden="1" customHeight="1" x14ac:dyDescent="0.2">
      <c r="A183" s="58">
        <v>1441</v>
      </c>
      <c r="B183" s="59">
        <v>1440011</v>
      </c>
      <c r="C183" s="59" t="s">
        <v>701</v>
      </c>
      <c r="D183" s="59" t="s">
        <v>776</v>
      </c>
      <c r="E183" s="60">
        <v>5340639000130</v>
      </c>
      <c r="F183" s="61">
        <f t="shared" si="0"/>
        <v>5340639000130</v>
      </c>
      <c r="G183" s="62" t="s">
        <v>265</v>
      </c>
      <c r="H183" s="59">
        <v>3987</v>
      </c>
      <c r="I183" s="63" t="s">
        <v>266</v>
      </c>
      <c r="J183" s="64">
        <v>46006</v>
      </c>
      <c r="K183" s="59">
        <v>11</v>
      </c>
      <c r="L183" s="65">
        <v>22862.400000000001</v>
      </c>
      <c r="M183" s="65">
        <v>0</v>
      </c>
      <c r="N183" s="65">
        <v>0</v>
      </c>
      <c r="O183" s="65">
        <v>22862.400000000001</v>
      </c>
      <c r="P183" s="64">
        <v>46007</v>
      </c>
      <c r="Q183" s="66">
        <v>8211</v>
      </c>
      <c r="R183" s="67">
        <v>22862.400000000001</v>
      </c>
      <c r="S183" s="67">
        <v>55.49</v>
      </c>
      <c r="T183" s="67">
        <v>22806.91</v>
      </c>
      <c r="U183" s="68"/>
      <c r="V183" s="69" t="str">
        <f>VLOOKUP(H183,'CATEGORIZAÇÃO PARA PUBLICAÇÃO'!$A$1:$C$105,3,FALSE)</f>
        <v>PRESTAÇÃO DE SERVIÇOS</v>
      </c>
    </row>
    <row r="184" spans="1:22" ht="69.95" hidden="1" customHeight="1" x14ac:dyDescent="0.2">
      <c r="A184" s="58">
        <v>1441</v>
      </c>
      <c r="B184" s="59">
        <v>1440011</v>
      </c>
      <c r="C184" s="59" t="s">
        <v>774</v>
      </c>
      <c r="D184" s="59" t="s">
        <v>776</v>
      </c>
      <c r="E184" s="60">
        <v>21545863000114</v>
      </c>
      <c r="F184" s="61">
        <f t="shared" si="0"/>
        <v>21545863000114</v>
      </c>
      <c r="G184" s="62" t="s">
        <v>346</v>
      </c>
      <c r="H184" s="59">
        <v>3948</v>
      </c>
      <c r="I184" s="63" t="s">
        <v>23</v>
      </c>
      <c r="J184" s="64">
        <v>46006</v>
      </c>
      <c r="K184" s="59">
        <v>1</v>
      </c>
      <c r="L184" s="65">
        <v>4347</v>
      </c>
      <c r="M184" s="65">
        <v>86.94</v>
      </c>
      <c r="N184" s="65">
        <v>0</v>
      </c>
      <c r="O184" s="65">
        <v>4260.0600000000004</v>
      </c>
      <c r="P184" s="64">
        <v>46007</v>
      </c>
      <c r="Q184" s="66">
        <v>8201</v>
      </c>
      <c r="R184" s="67">
        <v>4260.0600000000004</v>
      </c>
      <c r="S184" s="67">
        <v>208.66</v>
      </c>
      <c r="T184" s="67">
        <v>4051.4</v>
      </c>
      <c r="U184" s="68"/>
      <c r="V184" s="69" t="str">
        <f>VLOOKUP(H184,'CATEGORIZAÇÃO PARA PUBLICAÇÃO'!$A$1:$C$105,3,FALSE)</f>
        <v>PRESTAÇÃO DE SERVIÇOS</v>
      </c>
    </row>
    <row r="185" spans="1:22" ht="69.95" hidden="1" customHeight="1" x14ac:dyDescent="0.2">
      <c r="A185" s="58">
        <v>1441</v>
      </c>
      <c r="B185" s="59">
        <v>1440005</v>
      </c>
      <c r="C185" s="59" t="s">
        <v>590</v>
      </c>
      <c r="D185" s="59" t="s">
        <v>776</v>
      </c>
      <c r="E185" s="60">
        <v>5786956000184</v>
      </c>
      <c r="F185" s="61">
        <f t="shared" si="0"/>
        <v>5786956000184</v>
      </c>
      <c r="G185" s="62" t="s">
        <v>129</v>
      </c>
      <c r="H185" s="59">
        <v>3005</v>
      </c>
      <c r="I185" s="63" t="s">
        <v>128</v>
      </c>
      <c r="J185" s="64">
        <v>46007</v>
      </c>
      <c r="K185" s="59">
        <v>8</v>
      </c>
      <c r="L185" s="65">
        <v>56093.05</v>
      </c>
      <c r="M185" s="65">
        <v>0</v>
      </c>
      <c r="N185" s="65">
        <v>0</v>
      </c>
      <c r="O185" s="65">
        <v>56093.05</v>
      </c>
      <c r="P185" s="64">
        <v>46009</v>
      </c>
      <c r="Q185" s="66">
        <v>314</v>
      </c>
      <c r="R185" s="67">
        <v>56093.05</v>
      </c>
      <c r="S185" s="67">
        <v>673.12</v>
      </c>
      <c r="T185" s="67">
        <v>55419.93</v>
      </c>
      <c r="U185" s="68"/>
      <c r="V185" s="69" t="str">
        <f>VLOOKUP(H185,'CATEGORIZAÇÃO PARA PUBLICAÇÃO'!$A$1:$C$105,3,FALSE)</f>
        <v>FORNECIMENTO DE BENS</v>
      </c>
    </row>
    <row r="186" spans="1:22" ht="69.95" hidden="1" customHeight="1" x14ac:dyDescent="0.2">
      <c r="A186" s="58">
        <v>1441</v>
      </c>
      <c r="B186" s="59">
        <v>1440005</v>
      </c>
      <c r="C186" s="59" t="s">
        <v>620</v>
      </c>
      <c r="D186" s="59" t="s">
        <v>776</v>
      </c>
      <c r="E186" s="60">
        <v>12937692000188</v>
      </c>
      <c r="F186" s="61">
        <f t="shared" si="0"/>
        <v>12937692000188</v>
      </c>
      <c r="G186" s="62" t="s">
        <v>161</v>
      </c>
      <c r="H186" s="59">
        <v>5207</v>
      </c>
      <c r="I186" s="63" t="s">
        <v>150</v>
      </c>
      <c r="J186" s="64">
        <v>46007</v>
      </c>
      <c r="K186" s="59">
        <v>1</v>
      </c>
      <c r="L186" s="65">
        <v>40610.1</v>
      </c>
      <c r="M186" s="65">
        <v>0</v>
      </c>
      <c r="N186" s="65">
        <v>0</v>
      </c>
      <c r="O186" s="65">
        <v>40610.1</v>
      </c>
      <c r="P186" s="64">
        <v>46008</v>
      </c>
      <c r="Q186" s="66">
        <v>313</v>
      </c>
      <c r="R186" s="67">
        <v>40610.1</v>
      </c>
      <c r="S186" s="67">
        <v>487.32</v>
      </c>
      <c r="T186" s="67">
        <v>40122.78</v>
      </c>
      <c r="U186" s="68"/>
      <c r="V186" s="69" t="str">
        <f>VLOOKUP(H186,'CATEGORIZAÇÃO PARA PUBLICAÇÃO'!$A$1:$C$105,3,FALSE)</f>
        <v>FORNECIMENTO DE BENS</v>
      </c>
    </row>
    <row r="187" spans="1:22" ht="69.95" hidden="1" customHeight="1" x14ac:dyDescent="0.2">
      <c r="A187" s="58">
        <v>1441</v>
      </c>
      <c r="B187" s="59">
        <v>1440011</v>
      </c>
      <c r="C187" s="59" t="s">
        <v>732</v>
      </c>
      <c r="D187" s="59" t="s">
        <v>776</v>
      </c>
      <c r="E187" s="60">
        <v>76535764000143</v>
      </c>
      <c r="F187" s="61">
        <f t="shared" si="0"/>
        <v>76535764000143</v>
      </c>
      <c r="G187" s="62" t="s">
        <v>296</v>
      </c>
      <c r="H187" s="59">
        <v>4005</v>
      </c>
      <c r="I187" s="63" t="s">
        <v>297</v>
      </c>
      <c r="J187" s="64">
        <v>46007</v>
      </c>
      <c r="K187" s="59">
        <v>10</v>
      </c>
      <c r="L187" s="65">
        <v>1977.38</v>
      </c>
      <c r="M187" s="65">
        <v>0</v>
      </c>
      <c r="N187" s="65">
        <v>0</v>
      </c>
      <c r="O187" s="65">
        <v>1977.38</v>
      </c>
      <c r="P187" s="64">
        <v>46008</v>
      </c>
      <c r="Q187" s="66">
        <v>8215</v>
      </c>
      <c r="R187" s="67">
        <v>1977.38</v>
      </c>
      <c r="S187" s="67">
        <v>94.91</v>
      </c>
      <c r="T187" s="67">
        <v>1882.47</v>
      </c>
      <c r="U187" s="68"/>
      <c r="V187" s="69" t="str">
        <f>VLOOKUP(H187,'CATEGORIZAÇÃO PARA PUBLICAÇÃO'!$A$1:$C$105,3,FALSE)</f>
        <v>PRESTAÇÃO DE SERVIÇOS</v>
      </c>
    </row>
    <row r="188" spans="1:22" ht="69.95" hidden="1" customHeight="1" x14ac:dyDescent="0.2">
      <c r="A188" s="58">
        <v>1441</v>
      </c>
      <c r="B188" s="59">
        <v>1440011</v>
      </c>
      <c r="C188" s="59" t="s">
        <v>768</v>
      </c>
      <c r="D188" s="59" t="s">
        <v>776</v>
      </c>
      <c r="E188" s="60">
        <v>54823333000140</v>
      </c>
      <c r="F188" s="61">
        <f t="shared" si="0"/>
        <v>54823333000140</v>
      </c>
      <c r="G188" s="62" t="s">
        <v>337</v>
      </c>
      <c r="H188" s="59">
        <v>3921</v>
      </c>
      <c r="I188" s="63" t="s">
        <v>220</v>
      </c>
      <c r="J188" s="64">
        <v>46007</v>
      </c>
      <c r="K188" s="59">
        <v>1</v>
      </c>
      <c r="L188" s="65">
        <v>13000</v>
      </c>
      <c r="M188" s="65">
        <v>0</v>
      </c>
      <c r="N188" s="65">
        <v>0</v>
      </c>
      <c r="O188" s="65">
        <v>13000</v>
      </c>
      <c r="P188" s="64">
        <v>46008</v>
      </c>
      <c r="Q188" s="66">
        <v>8225</v>
      </c>
      <c r="R188" s="67">
        <v>13000</v>
      </c>
      <c r="S188" s="67">
        <v>0</v>
      </c>
      <c r="T188" s="67">
        <v>13000</v>
      </c>
      <c r="U188" s="68"/>
      <c r="V188" s="69" t="str">
        <f>VLOOKUP(H188,'CATEGORIZAÇÃO PARA PUBLICAÇÃO'!$A$1:$C$105,3,FALSE)</f>
        <v>PRESTAÇÃO DE SERVIÇOS</v>
      </c>
    </row>
    <row r="189" spans="1:22" ht="155.1" hidden="1" customHeight="1" x14ac:dyDescent="0.2">
      <c r="A189" s="58">
        <v>1441</v>
      </c>
      <c r="B189" s="59">
        <v>1440011</v>
      </c>
      <c r="C189" s="59" t="s">
        <v>773</v>
      </c>
      <c r="D189" s="59" t="s">
        <v>776</v>
      </c>
      <c r="E189" s="60">
        <v>90180605000102</v>
      </c>
      <c r="F189" s="61">
        <f t="shared" si="0"/>
        <v>90180605000102</v>
      </c>
      <c r="G189" s="62" t="s">
        <v>345</v>
      </c>
      <c r="H189" s="59">
        <v>3910</v>
      </c>
      <c r="I189" s="63" t="s">
        <v>258</v>
      </c>
      <c r="J189" s="64">
        <v>46007</v>
      </c>
      <c r="K189" s="59">
        <v>1</v>
      </c>
      <c r="L189" s="65">
        <v>10457.61</v>
      </c>
      <c r="M189" s="65">
        <v>0</v>
      </c>
      <c r="N189" s="65">
        <v>0</v>
      </c>
      <c r="O189" s="65">
        <v>10457.61</v>
      </c>
      <c r="P189" s="64">
        <v>46014</v>
      </c>
      <c r="Q189" s="66">
        <v>407</v>
      </c>
      <c r="R189" s="67">
        <v>10457.609999999999</v>
      </c>
      <c r="S189" s="67">
        <v>250.98</v>
      </c>
      <c r="T189" s="67">
        <v>10206.629999999999</v>
      </c>
      <c r="U189" s="68" t="s">
        <v>581</v>
      </c>
      <c r="V189" s="69" t="str">
        <f>VLOOKUP(H189,'CATEGORIZAÇÃO PARA PUBLICAÇÃO'!$A$1:$C$105,3,FALSE)</f>
        <v>PRESTAÇÃO DE SERVIÇOS</v>
      </c>
    </row>
    <row r="190" spans="1:22" ht="69.95" hidden="1" customHeight="1" x14ac:dyDescent="0.2">
      <c r="A190" s="58">
        <v>1441</v>
      </c>
      <c r="B190" s="59">
        <v>1440005</v>
      </c>
      <c r="C190" s="59" t="s">
        <v>594</v>
      </c>
      <c r="D190" s="59" t="s">
        <v>776</v>
      </c>
      <c r="E190" s="60">
        <v>19994997000170</v>
      </c>
      <c r="F190" s="61">
        <f t="shared" si="0"/>
        <v>19994997000170</v>
      </c>
      <c r="G190" s="62" t="s">
        <v>133</v>
      </c>
      <c r="H190" s="59">
        <v>3021</v>
      </c>
      <c r="I190" s="63" t="s">
        <v>134</v>
      </c>
      <c r="J190" s="64">
        <v>46008</v>
      </c>
      <c r="K190" s="59">
        <v>2</v>
      </c>
      <c r="L190" s="65">
        <v>6345.5</v>
      </c>
      <c r="M190" s="65">
        <v>0</v>
      </c>
      <c r="N190" s="65">
        <v>0</v>
      </c>
      <c r="O190" s="65">
        <v>6345.5</v>
      </c>
      <c r="P190" s="64">
        <v>46010</v>
      </c>
      <c r="Q190" s="66">
        <v>315</v>
      </c>
      <c r="R190" s="67">
        <v>6345.5</v>
      </c>
      <c r="S190" s="67">
        <v>0</v>
      </c>
      <c r="T190" s="67">
        <v>6345.5</v>
      </c>
      <c r="U190" s="68"/>
      <c r="V190" s="69" t="str">
        <f>VLOOKUP(H190,'CATEGORIZAÇÃO PARA PUBLICAÇÃO'!$A$1:$C$105,3,FALSE)</f>
        <v>FORNECIMENTO DE BENS</v>
      </c>
    </row>
    <row r="191" spans="1:22" ht="69.95" hidden="1" customHeight="1" x14ac:dyDescent="0.2">
      <c r="A191" s="58">
        <v>1441</v>
      </c>
      <c r="B191" s="59">
        <v>1440005</v>
      </c>
      <c r="C191" s="59" t="s">
        <v>604</v>
      </c>
      <c r="D191" s="59" t="s">
        <v>776</v>
      </c>
      <c r="E191" s="60">
        <v>54046673000101</v>
      </c>
      <c r="F191" s="61">
        <f t="shared" si="0"/>
        <v>54046673000101</v>
      </c>
      <c r="G191" s="62" t="s">
        <v>147</v>
      </c>
      <c r="H191" s="59">
        <v>3008</v>
      </c>
      <c r="I191" s="63" t="s">
        <v>121</v>
      </c>
      <c r="J191" s="64">
        <v>46008</v>
      </c>
      <c r="K191" s="59">
        <v>2</v>
      </c>
      <c r="L191" s="65">
        <v>840</v>
      </c>
      <c r="M191" s="65">
        <v>0</v>
      </c>
      <c r="N191" s="65">
        <v>0</v>
      </c>
      <c r="O191" s="65">
        <v>840</v>
      </c>
      <c r="P191" s="64">
        <v>46010</v>
      </c>
      <c r="Q191" s="66">
        <v>317</v>
      </c>
      <c r="R191" s="67">
        <v>840</v>
      </c>
      <c r="S191" s="67">
        <v>0</v>
      </c>
      <c r="T191" s="67">
        <v>840</v>
      </c>
      <c r="U191" s="68"/>
      <c r="V191" s="69" t="str">
        <f>VLOOKUP(H191,'CATEGORIZAÇÃO PARA PUBLICAÇÃO'!$A$1:$C$105,3,FALSE)</f>
        <v>FORNECIMENTO DE BENS</v>
      </c>
    </row>
    <row r="192" spans="1:22" ht="69.95" hidden="1" customHeight="1" x14ac:dyDescent="0.2">
      <c r="A192" s="58">
        <v>1441</v>
      </c>
      <c r="B192" s="59">
        <v>1440005</v>
      </c>
      <c r="C192" s="59" t="s">
        <v>610</v>
      </c>
      <c r="D192" s="59" t="s">
        <v>776</v>
      </c>
      <c r="E192" s="60">
        <v>7789113000167</v>
      </c>
      <c r="F192" s="61">
        <f t="shared" si="0"/>
        <v>7789113000167</v>
      </c>
      <c r="G192" s="62" t="s">
        <v>152</v>
      </c>
      <c r="H192" s="59">
        <v>5207</v>
      </c>
      <c r="I192" s="63" t="s">
        <v>150</v>
      </c>
      <c r="J192" s="64">
        <v>46008</v>
      </c>
      <c r="K192" s="59">
        <v>1</v>
      </c>
      <c r="L192" s="65">
        <v>409428</v>
      </c>
      <c r="M192" s="65">
        <v>0</v>
      </c>
      <c r="N192" s="65">
        <v>0</v>
      </c>
      <c r="O192" s="65">
        <v>409428</v>
      </c>
      <c r="P192" s="64">
        <v>46010</v>
      </c>
      <c r="Q192" s="66">
        <v>321</v>
      </c>
      <c r="R192" s="67">
        <v>409428</v>
      </c>
      <c r="S192" s="67">
        <v>4913.1400000000003</v>
      </c>
      <c r="T192" s="67">
        <v>404514.86</v>
      </c>
      <c r="U192" s="68"/>
      <c r="V192" s="69" t="str">
        <f>VLOOKUP(H192,'CATEGORIZAÇÃO PARA PUBLICAÇÃO'!$A$1:$C$105,3,FALSE)</f>
        <v>FORNECIMENTO DE BENS</v>
      </c>
    </row>
    <row r="193" spans="1:22" ht="69.95" hidden="1" customHeight="1" x14ac:dyDescent="0.2">
      <c r="A193" s="58">
        <v>1441</v>
      </c>
      <c r="B193" s="59">
        <v>1440005</v>
      </c>
      <c r="C193" s="59" t="s">
        <v>613</v>
      </c>
      <c r="D193" s="59" t="s">
        <v>776</v>
      </c>
      <c r="E193" s="60">
        <v>54046673000101</v>
      </c>
      <c r="F193" s="61">
        <f t="shared" si="0"/>
        <v>54046673000101</v>
      </c>
      <c r="G193" s="62" t="s">
        <v>147</v>
      </c>
      <c r="H193" s="59">
        <v>3008</v>
      </c>
      <c r="I193" s="63" t="s">
        <v>121</v>
      </c>
      <c r="J193" s="64">
        <v>46008</v>
      </c>
      <c r="K193" s="59">
        <v>1</v>
      </c>
      <c r="L193" s="65">
        <v>3062.5</v>
      </c>
      <c r="M193" s="65">
        <v>0</v>
      </c>
      <c r="N193" s="65">
        <v>0</v>
      </c>
      <c r="O193" s="65">
        <v>3062.5</v>
      </c>
      <c r="P193" s="64">
        <v>46010</v>
      </c>
      <c r="Q193" s="66">
        <v>316</v>
      </c>
      <c r="R193" s="67">
        <v>3062.5</v>
      </c>
      <c r="S193" s="67">
        <v>0</v>
      </c>
      <c r="T193" s="67">
        <v>3062.5</v>
      </c>
      <c r="U193" s="68"/>
      <c r="V193" s="69" t="str">
        <f>VLOOKUP(H193,'CATEGORIZAÇÃO PARA PUBLICAÇÃO'!$A$1:$C$105,3,FALSE)</f>
        <v>FORNECIMENTO DE BENS</v>
      </c>
    </row>
    <row r="194" spans="1:22" ht="69.95" hidden="1" customHeight="1" x14ac:dyDescent="0.2">
      <c r="A194" s="58">
        <v>1441</v>
      </c>
      <c r="B194" s="59">
        <v>1440011</v>
      </c>
      <c r="C194" s="59" t="s">
        <v>609</v>
      </c>
      <c r="D194" s="59" t="s">
        <v>776</v>
      </c>
      <c r="E194" s="60">
        <v>9037150000144</v>
      </c>
      <c r="F194" s="61">
        <f t="shared" si="0"/>
        <v>9037150000144</v>
      </c>
      <c r="G194" s="62" t="s">
        <v>228</v>
      </c>
      <c r="H194" s="59">
        <v>3921</v>
      </c>
      <c r="I194" s="63" t="s">
        <v>220</v>
      </c>
      <c r="J194" s="64">
        <v>46008</v>
      </c>
      <c r="K194" s="59">
        <v>12</v>
      </c>
      <c r="L194" s="65">
        <v>3671.58</v>
      </c>
      <c r="M194" s="65">
        <v>119.69</v>
      </c>
      <c r="N194" s="65">
        <v>0</v>
      </c>
      <c r="O194" s="65">
        <v>3551.89</v>
      </c>
      <c r="P194" s="64">
        <v>46008</v>
      </c>
      <c r="Q194" s="66">
        <v>8218</v>
      </c>
      <c r="R194" s="67">
        <v>3551.89</v>
      </c>
      <c r="S194" s="67">
        <v>0</v>
      </c>
      <c r="T194" s="67">
        <v>3551.89</v>
      </c>
      <c r="U194" s="68"/>
      <c r="V194" s="69" t="str">
        <f>VLOOKUP(H194,'CATEGORIZAÇÃO PARA PUBLICAÇÃO'!$A$1:$C$105,3,FALSE)</f>
        <v>PRESTAÇÃO DE SERVIÇOS</v>
      </c>
    </row>
    <row r="195" spans="1:22" ht="69.95" hidden="1" customHeight="1" x14ac:dyDescent="0.2">
      <c r="A195" s="58">
        <v>1441</v>
      </c>
      <c r="B195" s="59">
        <v>1440011</v>
      </c>
      <c r="C195" s="59" t="s">
        <v>700</v>
      </c>
      <c r="D195" s="59" t="s">
        <v>776</v>
      </c>
      <c r="E195" s="60">
        <v>34028316001509</v>
      </c>
      <c r="F195" s="61">
        <f t="shared" si="0"/>
        <v>34028316001509</v>
      </c>
      <c r="G195" s="62" t="s">
        <v>263</v>
      </c>
      <c r="H195" s="59">
        <v>3915</v>
      </c>
      <c r="I195" s="63" t="s">
        <v>264</v>
      </c>
      <c r="J195" s="64">
        <v>46008</v>
      </c>
      <c r="K195" s="59">
        <v>17</v>
      </c>
      <c r="L195" s="65">
        <v>35030.83</v>
      </c>
      <c r="M195" s="65">
        <v>0</v>
      </c>
      <c r="N195" s="65">
        <v>0</v>
      </c>
      <c r="O195" s="65">
        <v>35030.83</v>
      </c>
      <c r="P195" s="64">
        <v>46008</v>
      </c>
      <c r="Q195" s="66">
        <v>8217</v>
      </c>
      <c r="R195" s="67">
        <v>35030.83</v>
      </c>
      <c r="S195" s="67">
        <v>0</v>
      </c>
      <c r="T195" s="67">
        <v>35030.83</v>
      </c>
      <c r="U195" s="68"/>
      <c r="V195" s="69" t="str">
        <f>VLOOKUP(H195,'CATEGORIZAÇÃO PARA PUBLICAÇÃO'!$A$1:$C$105,3,FALSE)</f>
        <v>PRESTAÇÃO DE SERVIÇOS</v>
      </c>
    </row>
    <row r="196" spans="1:22" ht="69.95" hidden="1" customHeight="1" x14ac:dyDescent="0.2">
      <c r="A196" s="58">
        <v>1441</v>
      </c>
      <c r="B196" s="59">
        <v>1440011</v>
      </c>
      <c r="C196" s="59" t="s">
        <v>752</v>
      </c>
      <c r="D196" s="59" t="s">
        <v>776</v>
      </c>
      <c r="E196" s="60">
        <v>8458633000150</v>
      </c>
      <c r="F196" s="61">
        <f t="shared" si="0"/>
        <v>8458633000150</v>
      </c>
      <c r="G196" s="62" t="s">
        <v>289</v>
      </c>
      <c r="H196" s="59">
        <v>3921</v>
      </c>
      <c r="I196" s="63" t="s">
        <v>220</v>
      </c>
      <c r="J196" s="64">
        <v>46008</v>
      </c>
      <c r="K196" s="59">
        <v>5</v>
      </c>
      <c r="L196" s="65">
        <v>2458.1999999999998</v>
      </c>
      <c r="M196" s="65">
        <v>0</v>
      </c>
      <c r="N196" s="65">
        <v>0</v>
      </c>
      <c r="O196" s="65">
        <v>2458.1999999999998</v>
      </c>
      <c r="P196" s="64">
        <v>46008</v>
      </c>
      <c r="Q196" s="66">
        <v>8216</v>
      </c>
      <c r="R196" s="67">
        <v>2458.1999999999998</v>
      </c>
      <c r="S196" s="67">
        <v>0</v>
      </c>
      <c r="T196" s="67">
        <v>2458.1999999999998</v>
      </c>
      <c r="U196" s="68"/>
      <c r="V196" s="69" t="str">
        <f>VLOOKUP(H196,'CATEGORIZAÇÃO PARA PUBLICAÇÃO'!$A$1:$C$105,3,FALSE)</f>
        <v>PRESTAÇÃO DE SERVIÇOS</v>
      </c>
    </row>
    <row r="197" spans="1:22" ht="69.95" hidden="1" customHeight="1" x14ac:dyDescent="0.2">
      <c r="A197" s="58">
        <v>1441</v>
      </c>
      <c r="B197" s="59">
        <v>1440011</v>
      </c>
      <c r="C197" s="59" t="s">
        <v>762</v>
      </c>
      <c r="D197" s="59" t="s">
        <v>776</v>
      </c>
      <c r="E197" s="60">
        <v>1017250000105</v>
      </c>
      <c r="F197" s="61">
        <f t="shared" si="0"/>
        <v>1017250000105</v>
      </c>
      <c r="G197" s="62" t="s">
        <v>331</v>
      </c>
      <c r="H197" s="59">
        <v>3304</v>
      </c>
      <c r="I197" s="63" t="s">
        <v>13</v>
      </c>
      <c r="J197" s="64">
        <v>46008</v>
      </c>
      <c r="K197" s="59">
        <v>5</v>
      </c>
      <c r="L197" s="65">
        <v>16481.28</v>
      </c>
      <c r="M197" s="65">
        <v>0</v>
      </c>
      <c r="N197" s="65">
        <v>0</v>
      </c>
      <c r="O197" s="65">
        <v>16481.28</v>
      </c>
      <c r="P197" s="64">
        <v>46010</v>
      </c>
      <c r="Q197" s="66" t="s">
        <v>576</v>
      </c>
      <c r="R197" s="67">
        <v>16481.28</v>
      </c>
      <c r="S197" s="67">
        <v>397.71000000000004</v>
      </c>
      <c r="T197" s="67">
        <v>16083.57</v>
      </c>
      <c r="U197" s="68" t="s">
        <v>577</v>
      </c>
      <c r="V197" s="69" t="str">
        <f>VLOOKUP(H197,'CATEGORIZAÇÃO PARA PUBLICAÇÃO'!$A$1:$C$105,3,FALSE)</f>
        <v>PRESTAÇÃO DE SERVIÇOS</v>
      </c>
    </row>
    <row r="198" spans="1:22" ht="69.95" hidden="1" customHeight="1" x14ac:dyDescent="0.2">
      <c r="A198" s="58">
        <v>1441</v>
      </c>
      <c r="B198" s="59">
        <v>1440011</v>
      </c>
      <c r="C198" s="59" t="s">
        <v>762</v>
      </c>
      <c r="D198" s="59" t="s">
        <v>776</v>
      </c>
      <c r="E198" s="60">
        <v>1017250000105</v>
      </c>
      <c r="F198" s="61">
        <f t="shared" si="0"/>
        <v>1017250000105</v>
      </c>
      <c r="G198" s="62" t="s">
        <v>331</v>
      </c>
      <c r="H198" s="59">
        <v>3304</v>
      </c>
      <c r="I198" s="63" t="s">
        <v>13</v>
      </c>
      <c r="J198" s="64">
        <v>46008</v>
      </c>
      <c r="K198" s="59">
        <v>6</v>
      </c>
      <c r="L198" s="65">
        <v>11413.48</v>
      </c>
      <c r="M198" s="65">
        <v>0</v>
      </c>
      <c r="N198" s="65">
        <v>0</v>
      </c>
      <c r="O198" s="65">
        <v>11413.48</v>
      </c>
      <c r="P198" s="64">
        <v>46010</v>
      </c>
      <c r="Q198" s="66">
        <v>8246</v>
      </c>
      <c r="R198" s="67">
        <v>11413.480000000001</v>
      </c>
      <c r="S198" s="67">
        <v>275.36</v>
      </c>
      <c r="T198" s="67">
        <v>11138.12</v>
      </c>
      <c r="U198" s="68"/>
      <c r="V198" s="69" t="str">
        <f>VLOOKUP(H198,'CATEGORIZAÇÃO PARA PUBLICAÇÃO'!$A$1:$C$105,3,FALSE)</f>
        <v>PRESTAÇÃO DE SERVIÇOS</v>
      </c>
    </row>
    <row r="199" spans="1:22" ht="69.95" hidden="1" customHeight="1" x14ac:dyDescent="0.2">
      <c r="A199" s="58">
        <v>1441</v>
      </c>
      <c r="B199" s="59">
        <v>1440011</v>
      </c>
      <c r="C199" s="59" t="s">
        <v>762</v>
      </c>
      <c r="D199" s="59" t="s">
        <v>776</v>
      </c>
      <c r="E199" s="60">
        <v>1017250000105</v>
      </c>
      <c r="F199" s="61">
        <f t="shared" si="0"/>
        <v>1017250000105</v>
      </c>
      <c r="G199" s="62" t="s">
        <v>331</v>
      </c>
      <c r="H199" s="59">
        <v>3304</v>
      </c>
      <c r="I199" s="63" t="s">
        <v>13</v>
      </c>
      <c r="J199" s="64">
        <v>46008</v>
      </c>
      <c r="K199" s="59">
        <v>7</v>
      </c>
      <c r="L199" s="65">
        <v>4644.5600000000004</v>
      </c>
      <c r="M199" s="65">
        <v>0</v>
      </c>
      <c r="N199" s="65">
        <v>0</v>
      </c>
      <c r="O199" s="65">
        <v>4644.5600000000004</v>
      </c>
      <c r="P199" s="64">
        <v>46010</v>
      </c>
      <c r="Q199" s="66">
        <v>8249</v>
      </c>
      <c r="R199" s="67">
        <v>4644.5599999999995</v>
      </c>
      <c r="S199" s="67">
        <v>112.19</v>
      </c>
      <c r="T199" s="67">
        <v>4532.37</v>
      </c>
      <c r="U199" s="68"/>
      <c r="V199" s="69" t="str">
        <f>VLOOKUP(H199,'CATEGORIZAÇÃO PARA PUBLICAÇÃO'!$A$1:$C$105,3,FALSE)</f>
        <v>PRESTAÇÃO DE SERVIÇOS</v>
      </c>
    </row>
    <row r="200" spans="1:22" ht="69.95" hidden="1" customHeight="1" x14ac:dyDescent="0.2">
      <c r="A200" s="58">
        <v>1441</v>
      </c>
      <c r="B200" s="59">
        <v>1440011</v>
      </c>
      <c r="C200" s="59" t="s">
        <v>763</v>
      </c>
      <c r="D200" s="59" t="s">
        <v>776</v>
      </c>
      <c r="E200" s="60">
        <v>1017250000105</v>
      </c>
      <c r="F200" s="61">
        <f t="shared" si="0"/>
        <v>1017250000105</v>
      </c>
      <c r="G200" s="62" t="s">
        <v>331</v>
      </c>
      <c r="H200" s="59">
        <v>3304</v>
      </c>
      <c r="I200" s="63" t="s">
        <v>13</v>
      </c>
      <c r="J200" s="64">
        <v>46008</v>
      </c>
      <c r="K200" s="59">
        <v>2</v>
      </c>
      <c r="L200" s="65">
        <v>3011.61</v>
      </c>
      <c r="M200" s="65">
        <v>0</v>
      </c>
      <c r="N200" s="65">
        <v>0</v>
      </c>
      <c r="O200" s="65">
        <v>3011.61</v>
      </c>
      <c r="P200" s="64">
        <v>46010</v>
      </c>
      <c r="Q200" s="66">
        <v>8248</v>
      </c>
      <c r="R200" s="67">
        <v>3011.61</v>
      </c>
      <c r="S200" s="67">
        <v>73</v>
      </c>
      <c r="T200" s="67">
        <v>2938.61</v>
      </c>
      <c r="U200" s="68"/>
      <c r="V200" s="69" t="str">
        <f>VLOOKUP(H200,'CATEGORIZAÇÃO PARA PUBLICAÇÃO'!$A$1:$C$105,3,FALSE)</f>
        <v>PRESTAÇÃO DE SERVIÇOS</v>
      </c>
    </row>
    <row r="201" spans="1:22" ht="69.95" hidden="1" customHeight="1" x14ac:dyDescent="0.2">
      <c r="A201" s="58">
        <v>1441</v>
      </c>
      <c r="B201" s="59">
        <v>1440011</v>
      </c>
      <c r="C201" s="59" t="s">
        <v>769</v>
      </c>
      <c r="D201" s="59" t="s">
        <v>776</v>
      </c>
      <c r="E201" s="60">
        <v>17282880000139</v>
      </c>
      <c r="F201" s="61">
        <f t="shared" si="0"/>
        <v>17282880000139</v>
      </c>
      <c r="G201" s="62" t="s">
        <v>338</v>
      </c>
      <c r="H201" s="59">
        <v>3918</v>
      </c>
      <c r="I201" s="63" t="s">
        <v>339</v>
      </c>
      <c r="J201" s="64">
        <v>46008</v>
      </c>
      <c r="K201" s="59">
        <v>4</v>
      </c>
      <c r="L201" s="65">
        <v>10048.33</v>
      </c>
      <c r="M201" s="65">
        <v>95.41</v>
      </c>
      <c r="N201" s="65">
        <v>0</v>
      </c>
      <c r="O201" s="65">
        <v>9952.92</v>
      </c>
      <c r="P201" s="64">
        <v>46008</v>
      </c>
      <c r="Q201" s="66">
        <v>8221</v>
      </c>
      <c r="R201" s="67">
        <v>9952.92</v>
      </c>
      <c r="S201" s="67">
        <v>0</v>
      </c>
      <c r="T201" s="67">
        <v>9952.92</v>
      </c>
      <c r="U201" s="68"/>
      <c r="V201" s="69" t="str">
        <f>VLOOKUP(H201,'CATEGORIZAÇÃO PARA PUBLICAÇÃO'!$A$1:$C$105,3,FALSE)</f>
        <v>PRESTAÇÃO DE SERVIÇOS</v>
      </c>
    </row>
    <row r="202" spans="1:22" ht="69.95" hidden="1" customHeight="1" x14ac:dyDescent="0.2">
      <c r="A202" s="58">
        <v>1441</v>
      </c>
      <c r="B202" s="59">
        <v>1440011</v>
      </c>
      <c r="C202" s="59" t="s">
        <v>769</v>
      </c>
      <c r="D202" s="59" t="s">
        <v>776</v>
      </c>
      <c r="E202" s="60">
        <v>17282880000139</v>
      </c>
      <c r="F202" s="61">
        <f t="shared" si="0"/>
        <v>17282880000139</v>
      </c>
      <c r="G202" s="62" t="s">
        <v>338</v>
      </c>
      <c r="H202" s="59">
        <v>3918</v>
      </c>
      <c r="I202" s="63" t="s">
        <v>339</v>
      </c>
      <c r="J202" s="64">
        <v>46008</v>
      </c>
      <c r="K202" s="59">
        <v>5</v>
      </c>
      <c r="L202" s="65">
        <v>12777.79</v>
      </c>
      <c r="M202" s="65">
        <v>140.69999999999999</v>
      </c>
      <c r="N202" s="65">
        <v>0</v>
      </c>
      <c r="O202" s="65">
        <v>12637.09</v>
      </c>
      <c r="P202" s="64">
        <v>46008</v>
      </c>
      <c r="Q202" s="66">
        <v>8222</v>
      </c>
      <c r="R202" s="67">
        <v>12637.09</v>
      </c>
      <c r="S202" s="67">
        <v>0</v>
      </c>
      <c r="T202" s="67">
        <v>12637.09</v>
      </c>
      <c r="U202" s="68"/>
      <c r="V202" s="69" t="str">
        <f>VLOOKUP(H202,'CATEGORIZAÇÃO PARA PUBLICAÇÃO'!$A$1:$C$105,3,FALSE)</f>
        <v>PRESTAÇÃO DE SERVIÇOS</v>
      </c>
    </row>
    <row r="203" spans="1:22" ht="69.95" hidden="1" customHeight="1" x14ac:dyDescent="0.2">
      <c r="A203" s="58">
        <v>1441</v>
      </c>
      <c r="B203" s="59">
        <v>1440005</v>
      </c>
      <c r="C203" s="59" t="s">
        <v>592</v>
      </c>
      <c r="D203" s="59" t="s">
        <v>776</v>
      </c>
      <c r="E203" s="60">
        <v>26759927000101</v>
      </c>
      <c r="F203" s="61">
        <f t="shared" si="0"/>
        <v>26759927000101</v>
      </c>
      <c r="G203" s="62" t="s">
        <v>130</v>
      </c>
      <c r="H203" s="59">
        <v>3017</v>
      </c>
      <c r="I203" s="63" t="s">
        <v>131</v>
      </c>
      <c r="J203" s="64">
        <v>46009</v>
      </c>
      <c r="K203" s="59">
        <v>15</v>
      </c>
      <c r="L203" s="65">
        <v>108684.4</v>
      </c>
      <c r="M203" s="65">
        <v>0</v>
      </c>
      <c r="N203" s="65">
        <v>0</v>
      </c>
      <c r="O203" s="65">
        <v>108684.4</v>
      </c>
      <c r="P203" s="64">
        <v>46010</v>
      </c>
      <c r="Q203" s="66">
        <v>320</v>
      </c>
      <c r="R203" s="67">
        <v>108684.4</v>
      </c>
      <c r="S203" s="67">
        <v>0</v>
      </c>
      <c r="T203" s="67">
        <v>108684.4</v>
      </c>
      <c r="U203" s="68"/>
      <c r="V203" s="69" t="str">
        <f>VLOOKUP(H203,'CATEGORIZAÇÃO PARA PUBLICAÇÃO'!$A$1:$C$105,3,FALSE)</f>
        <v>FORNECIMENTO DE BENS</v>
      </c>
    </row>
    <row r="204" spans="1:22" ht="69.95" hidden="1" customHeight="1" x14ac:dyDescent="0.2">
      <c r="A204" s="58">
        <v>1441</v>
      </c>
      <c r="B204" s="59">
        <v>1440005</v>
      </c>
      <c r="C204" s="59" t="s">
        <v>595</v>
      </c>
      <c r="D204" s="59" t="s">
        <v>776</v>
      </c>
      <c r="E204" s="60">
        <v>19994997000170</v>
      </c>
      <c r="F204" s="61">
        <f t="shared" si="0"/>
        <v>19994997000170</v>
      </c>
      <c r="G204" s="62" t="s">
        <v>133</v>
      </c>
      <c r="H204" s="59">
        <v>3022</v>
      </c>
      <c r="I204" s="63" t="s">
        <v>135</v>
      </c>
      <c r="J204" s="64">
        <v>46009</v>
      </c>
      <c r="K204" s="59">
        <v>3</v>
      </c>
      <c r="L204" s="65">
        <v>13232.05</v>
      </c>
      <c r="M204" s="65">
        <v>0</v>
      </c>
      <c r="N204" s="65">
        <v>0</v>
      </c>
      <c r="O204" s="65">
        <v>13232.05</v>
      </c>
      <c r="P204" s="64">
        <v>46010</v>
      </c>
      <c r="Q204" s="66">
        <v>319</v>
      </c>
      <c r="R204" s="67">
        <v>13232.05</v>
      </c>
      <c r="S204" s="67">
        <v>0</v>
      </c>
      <c r="T204" s="67">
        <v>13232.05</v>
      </c>
      <c r="U204" s="68"/>
      <c r="V204" s="69" t="str">
        <f>VLOOKUP(H204,'CATEGORIZAÇÃO PARA PUBLICAÇÃO'!$A$1:$C$105,3,FALSE)</f>
        <v>FORNECIMENTO DE BENS</v>
      </c>
    </row>
    <row r="205" spans="1:22" ht="69.95" hidden="1" customHeight="1" x14ac:dyDescent="0.2">
      <c r="A205" s="58">
        <v>1441</v>
      </c>
      <c r="B205" s="59">
        <v>1440005</v>
      </c>
      <c r="C205" s="59" t="s">
        <v>614</v>
      </c>
      <c r="D205" s="59" t="s">
        <v>776</v>
      </c>
      <c r="E205" s="60">
        <v>54046673000101</v>
      </c>
      <c r="F205" s="61">
        <f t="shared" ref="F205:F256" si="1">IF(E205&lt;=99999999999,CONCATENATE(LEFT(E205,3),".***.***-",RIGHT(E205,2)),E205)</f>
        <v>54046673000101</v>
      </c>
      <c r="G205" s="62" t="s">
        <v>147</v>
      </c>
      <c r="H205" s="59">
        <v>3003</v>
      </c>
      <c r="I205" s="63" t="s">
        <v>155</v>
      </c>
      <c r="J205" s="64">
        <v>46009</v>
      </c>
      <c r="K205" s="59">
        <v>1</v>
      </c>
      <c r="L205" s="65">
        <v>637.5</v>
      </c>
      <c r="M205" s="65">
        <v>0</v>
      </c>
      <c r="N205" s="65">
        <v>0</v>
      </c>
      <c r="O205" s="65">
        <v>637.5</v>
      </c>
      <c r="P205" s="64">
        <v>46010</v>
      </c>
      <c r="Q205" s="66">
        <v>318</v>
      </c>
      <c r="R205" s="67">
        <v>637.5</v>
      </c>
      <c r="S205" s="67">
        <v>0</v>
      </c>
      <c r="T205" s="67">
        <v>637.5</v>
      </c>
      <c r="U205" s="68"/>
      <c r="V205" s="69" t="str">
        <f>VLOOKUP(H205,'CATEGORIZAÇÃO PARA PUBLICAÇÃO'!$A$1:$C$105,3,FALSE)</f>
        <v>FORNECIMENTO DE BENS</v>
      </c>
    </row>
    <row r="206" spans="1:22" ht="69.95" hidden="1" customHeight="1" x14ac:dyDescent="0.2">
      <c r="A206" s="58">
        <v>1441</v>
      </c>
      <c r="B206" s="59">
        <v>1440011</v>
      </c>
      <c r="C206" s="59" t="s">
        <v>613</v>
      </c>
      <c r="D206" s="59" t="s">
        <v>776</v>
      </c>
      <c r="E206" s="60">
        <v>10426962000160</v>
      </c>
      <c r="F206" s="61">
        <f t="shared" si="1"/>
        <v>10426962000160</v>
      </c>
      <c r="G206" s="62" t="s">
        <v>230</v>
      </c>
      <c r="H206" s="59">
        <v>3921</v>
      </c>
      <c r="I206" s="63" t="s">
        <v>220</v>
      </c>
      <c r="J206" s="64">
        <v>46009</v>
      </c>
      <c r="K206" s="59">
        <v>12</v>
      </c>
      <c r="L206" s="65">
        <v>24781.64</v>
      </c>
      <c r="M206" s="65">
        <v>1239.08</v>
      </c>
      <c r="N206" s="65">
        <v>0</v>
      </c>
      <c r="O206" s="65">
        <v>23542.559999999998</v>
      </c>
      <c r="P206" s="64">
        <v>46013</v>
      </c>
      <c r="Q206" s="66">
        <v>8274</v>
      </c>
      <c r="R206" s="67">
        <v>23542.560000000001</v>
      </c>
      <c r="S206" s="67">
        <v>0</v>
      </c>
      <c r="T206" s="67">
        <v>23542.560000000001</v>
      </c>
      <c r="U206" s="68"/>
      <c r="V206" s="69" t="str">
        <f>VLOOKUP(H206,'CATEGORIZAÇÃO PARA PUBLICAÇÃO'!$A$1:$C$105,3,FALSE)</f>
        <v>PRESTAÇÃO DE SERVIÇOS</v>
      </c>
    </row>
    <row r="207" spans="1:22" ht="69.95" hidden="1" customHeight="1" x14ac:dyDescent="0.2">
      <c r="A207" s="58">
        <v>1441</v>
      </c>
      <c r="B207" s="59">
        <v>1440011</v>
      </c>
      <c r="C207" s="59" t="s">
        <v>754</v>
      </c>
      <c r="D207" s="59" t="s">
        <v>776</v>
      </c>
      <c r="E207" s="60">
        <v>12057731000152</v>
      </c>
      <c r="F207" s="61">
        <f t="shared" si="1"/>
        <v>12057731000152</v>
      </c>
      <c r="G207" s="62" t="s">
        <v>325</v>
      </c>
      <c r="H207" s="59">
        <v>3922</v>
      </c>
      <c r="I207" s="63" t="s">
        <v>21</v>
      </c>
      <c r="J207" s="64">
        <v>46009</v>
      </c>
      <c r="K207" s="59">
        <v>14</v>
      </c>
      <c r="L207" s="65">
        <v>12900</v>
      </c>
      <c r="M207" s="65">
        <v>0</v>
      </c>
      <c r="N207" s="65">
        <v>0</v>
      </c>
      <c r="O207" s="65">
        <v>12900</v>
      </c>
      <c r="P207" s="64">
        <v>46013</v>
      </c>
      <c r="Q207" s="66">
        <v>8285</v>
      </c>
      <c r="R207" s="67">
        <v>12900</v>
      </c>
      <c r="S207" s="67">
        <v>0</v>
      </c>
      <c r="T207" s="67">
        <v>12900</v>
      </c>
      <c r="U207" s="68"/>
      <c r="V207" s="69" t="str">
        <f>VLOOKUP(H207,'CATEGORIZAÇÃO PARA PUBLICAÇÃO'!$A$1:$C$105,3,FALSE)</f>
        <v>PRESTAÇÃO DE SERVIÇOS</v>
      </c>
    </row>
    <row r="208" spans="1:22" ht="69.95" hidden="1" customHeight="1" x14ac:dyDescent="0.2">
      <c r="A208" s="58">
        <v>1441</v>
      </c>
      <c r="B208" s="59">
        <v>1440011</v>
      </c>
      <c r="C208" s="59" t="s">
        <v>754</v>
      </c>
      <c r="D208" s="59" t="s">
        <v>776</v>
      </c>
      <c r="E208" s="60">
        <v>12057731000152</v>
      </c>
      <c r="F208" s="61">
        <f t="shared" si="1"/>
        <v>12057731000152</v>
      </c>
      <c r="G208" s="62" t="s">
        <v>325</v>
      </c>
      <c r="H208" s="59">
        <v>3922</v>
      </c>
      <c r="I208" s="63" t="s">
        <v>21</v>
      </c>
      <c r="J208" s="64">
        <v>46009</v>
      </c>
      <c r="K208" s="59">
        <v>15</v>
      </c>
      <c r="L208" s="65">
        <v>1700</v>
      </c>
      <c r="M208" s="65">
        <v>0</v>
      </c>
      <c r="N208" s="65">
        <v>0</v>
      </c>
      <c r="O208" s="65">
        <v>1700</v>
      </c>
      <c r="P208" s="64">
        <v>46013</v>
      </c>
      <c r="Q208" s="66">
        <v>8287</v>
      </c>
      <c r="R208" s="67">
        <v>1700</v>
      </c>
      <c r="S208" s="67">
        <v>0</v>
      </c>
      <c r="T208" s="67">
        <v>1700</v>
      </c>
      <c r="U208" s="68"/>
      <c r="V208" s="69" t="str">
        <f>VLOOKUP(H208,'CATEGORIZAÇÃO PARA PUBLICAÇÃO'!$A$1:$C$105,3,FALSE)</f>
        <v>PRESTAÇÃO DE SERVIÇOS</v>
      </c>
    </row>
    <row r="209" spans="1:22" ht="69.95" hidden="1" customHeight="1" x14ac:dyDescent="0.2">
      <c r="A209" s="58">
        <v>1441</v>
      </c>
      <c r="B209" s="59">
        <v>1440011</v>
      </c>
      <c r="C209" s="59" t="s">
        <v>755</v>
      </c>
      <c r="D209" s="59" t="s">
        <v>776</v>
      </c>
      <c r="E209" s="60">
        <v>12057731000152</v>
      </c>
      <c r="F209" s="61">
        <f t="shared" si="1"/>
        <v>12057731000152</v>
      </c>
      <c r="G209" s="62" t="s">
        <v>325</v>
      </c>
      <c r="H209" s="59">
        <v>3921</v>
      </c>
      <c r="I209" s="63" t="s">
        <v>220</v>
      </c>
      <c r="J209" s="64">
        <v>46009</v>
      </c>
      <c r="K209" s="59">
        <v>20</v>
      </c>
      <c r="L209" s="65">
        <v>110980</v>
      </c>
      <c r="M209" s="65">
        <v>6194</v>
      </c>
      <c r="N209" s="65">
        <v>0</v>
      </c>
      <c r="O209" s="65">
        <v>104786</v>
      </c>
      <c r="P209" s="64">
        <v>46013</v>
      </c>
      <c r="Q209" s="66">
        <v>8286</v>
      </c>
      <c r="R209" s="67">
        <v>104786</v>
      </c>
      <c r="S209" s="67">
        <v>5946.24</v>
      </c>
      <c r="T209" s="67">
        <v>98839.76</v>
      </c>
      <c r="U209" s="68"/>
      <c r="V209" s="69" t="str">
        <f>VLOOKUP(H209,'CATEGORIZAÇÃO PARA PUBLICAÇÃO'!$A$1:$C$105,3,FALSE)</f>
        <v>PRESTAÇÃO DE SERVIÇOS</v>
      </c>
    </row>
    <row r="210" spans="1:22" ht="69.95" hidden="1" customHeight="1" x14ac:dyDescent="0.2">
      <c r="A210" s="58">
        <v>1441</v>
      </c>
      <c r="B210" s="59">
        <v>1440011</v>
      </c>
      <c r="C210" s="59" t="s">
        <v>755</v>
      </c>
      <c r="D210" s="59" t="s">
        <v>776</v>
      </c>
      <c r="E210" s="60">
        <v>12057731000152</v>
      </c>
      <c r="F210" s="61">
        <f t="shared" si="1"/>
        <v>12057731000152</v>
      </c>
      <c r="G210" s="62" t="s">
        <v>325</v>
      </c>
      <c r="H210" s="59">
        <v>3921</v>
      </c>
      <c r="I210" s="63" t="s">
        <v>220</v>
      </c>
      <c r="J210" s="64">
        <v>46009</v>
      </c>
      <c r="K210" s="59">
        <v>21</v>
      </c>
      <c r="L210" s="65">
        <v>3310</v>
      </c>
      <c r="M210" s="65">
        <v>250.5</v>
      </c>
      <c r="N210" s="65">
        <v>0</v>
      </c>
      <c r="O210" s="65">
        <v>3059.5</v>
      </c>
      <c r="P210" s="64">
        <v>46013</v>
      </c>
      <c r="Q210" s="66">
        <v>8288</v>
      </c>
      <c r="R210" s="67">
        <v>3059.5</v>
      </c>
      <c r="S210" s="67">
        <v>240.48</v>
      </c>
      <c r="T210" s="67">
        <v>2819.02</v>
      </c>
      <c r="U210" s="68"/>
      <c r="V210" s="69" t="str">
        <f>VLOOKUP(H210,'CATEGORIZAÇÃO PARA PUBLICAÇÃO'!$A$1:$C$105,3,FALSE)</f>
        <v>PRESTAÇÃO DE SERVIÇOS</v>
      </c>
    </row>
    <row r="211" spans="1:22" ht="69.95" hidden="1" customHeight="1" x14ac:dyDescent="0.2">
      <c r="A211" s="58">
        <v>1441</v>
      </c>
      <c r="B211" s="59">
        <v>1440011</v>
      </c>
      <c r="C211" s="59" t="s">
        <v>611</v>
      </c>
      <c r="D211" s="59" t="s">
        <v>776</v>
      </c>
      <c r="E211" s="60">
        <v>10426962000160</v>
      </c>
      <c r="F211" s="61">
        <f t="shared" si="1"/>
        <v>10426962000160</v>
      </c>
      <c r="G211" s="62" t="s">
        <v>230</v>
      </c>
      <c r="H211" s="59">
        <v>3921</v>
      </c>
      <c r="I211" s="63" t="s">
        <v>220</v>
      </c>
      <c r="J211" s="64">
        <v>46010</v>
      </c>
      <c r="K211" s="59">
        <v>12</v>
      </c>
      <c r="L211" s="65">
        <v>22054.65</v>
      </c>
      <c r="M211" s="65">
        <v>1102.73</v>
      </c>
      <c r="N211" s="65">
        <v>0</v>
      </c>
      <c r="O211" s="65">
        <v>20951.920000000002</v>
      </c>
      <c r="P211" s="64">
        <v>46013</v>
      </c>
      <c r="Q211" s="66">
        <v>8268</v>
      </c>
      <c r="R211" s="67">
        <v>20951.919999999998</v>
      </c>
      <c r="S211" s="67">
        <v>0</v>
      </c>
      <c r="T211" s="67">
        <v>20951.919999999998</v>
      </c>
      <c r="U211" s="68"/>
      <c r="V211" s="69" t="str">
        <f>VLOOKUP(H211,'CATEGORIZAÇÃO PARA PUBLICAÇÃO'!$A$1:$C$105,3,FALSE)</f>
        <v>PRESTAÇÃO DE SERVIÇOS</v>
      </c>
    </row>
    <row r="212" spans="1:22" ht="69.95" hidden="1" customHeight="1" x14ac:dyDescent="0.2">
      <c r="A212" s="58">
        <v>1441</v>
      </c>
      <c r="B212" s="59">
        <v>1440011</v>
      </c>
      <c r="C212" s="59" t="s">
        <v>695</v>
      </c>
      <c r="D212" s="59" t="s">
        <v>776</v>
      </c>
      <c r="E212" s="60">
        <v>87883807000106</v>
      </c>
      <c r="F212" s="61">
        <f t="shared" si="1"/>
        <v>87883807000106</v>
      </c>
      <c r="G212" s="62" t="s">
        <v>257</v>
      </c>
      <c r="H212" s="59">
        <v>3910</v>
      </c>
      <c r="I212" s="63" t="s">
        <v>258</v>
      </c>
      <c r="J212" s="64">
        <v>46010</v>
      </c>
      <c r="K212" s="59">
        <v>12</v>
      </c>
      <c r="L212" s="65">
        <v>332.6</v>
      </c>
      <c r="M212" s="65">
        <v>0</v>
      </c>
      <c r="N212" s="65">
        <v>0</v>
      </c>
      <c r="O212" s="65">
        <v>332.6</v>
      </c>
      <c r="P212" s="64">
        <v>46013</v>
      </c>
      <c r="Q212" s="66">
        <v>8283</v>
      </c>
      <c r="R212" s="67">
        <v>332.6</v>
      </c>
      <c r="S212" s="67">
        <v>7.98</v>
      </c>
      <c r="T212" s="67">
        <v>324.62</v>
      </c>
      <c r="U212" s="68"/>
      <c r="V212" s="69" t="str">
        <f>VLOOKUP(H212,'CATEGORIZAÇÃO PARA PUBLICAÇÃO'!$A$1:$C$105,3,FALSE)</f>
        <v>PRESTAÇÃO DE SERVIÇOS</v>
      </c>
    </row>
    <row r="213" spans="1:22" ht="69.95" hidden="1" customHeight="1" x14ac:dyDescent="0.2">
      <c r="A213" s="58">
        <v>1441</v>
      </c>
      <c r="B213" s="59">
        <v>1440011</v>
      </c>
      <c r="C213" s="59" t="s">
        <v>705</v>
      </c>
      <c r="D213" s="59" t="s">
        <v>776</v>
      </c>
      <c r="E213" s="60">
        <v>33683111000107</v>
      </c>
      <c r="F213" s="61">
        <f t="shared" si="1"/>
        <v>33683111000107</v>
      </c>
      <c r="G213" s="62" t="s">
        <v>271</v>
      </c>
      <c r="H213" s="59">
        <v>4002</v>
      </c>
      <c r="I213" s="63" t="s">
        <v>139</v>
      </c>
      <c r="J213" s="64">
        <v>46010</v>
      </c>
      <c r="K213" s="59">
        <v>13</v>
      </c>
      <c r="L213" s="65">
        <v>61640.69</v>
      </c>
      <c r="M213" s="65">
        <v>0</v>
      </c>
      <c r="N213" s="65">
        <v>0</v>
      </c>
      <c r="O213" s="65">
        <v>61640.69</v>
      </c>
      <c r="P213" s="64">
        <v>46013</v>
      </c>
      <c r="Q213" s="66">
        <v>8281</v>
      </c>
      <c r="R213" s="67">
        <v>61640.69</v>
      </c>
      <c r="S213" s="67">
        <v>2958.75</v>
      </c>
      <c r="T213" s="67">
        <v>58681.94</v>
      </c>
      <c r="U213" s="68"/>
      <c r="V213" s="69" t="str">
        <f>VLOOKUP(H213,'CATEGORIZAÇÃO PARA PUBLICAÇÃO'!$A$1:$C$105,3,FALSE)</f>
        <v>PRESTAÇÃO DE SERVIÇOS</v>
      </c>
    </row>
    <row r="214" spans="1:22" ht="69.95" hidden="1" customHeight="1" x14ac:dyDescent="0.2">
      <c r="A214" s="58">
        <v>1441</v>
      </c>
      <c r="B214" s="59">
        <v>1440005</v>
      </c>
      <c r="C214" s="59" t="s">
        <v>585</v>
      </c>
      <c r="D214" s="59" t="s">
        <v>776</v>
      </c>
      <c r="E214" s="60">
        <v>55097928000128</v>
      </c>
      <c r="F214" s="61">
        <f t="shared" si="1"/>
        <v>55097928000128</v>
      </c>
      <c r="G214" s="62" t="s">
        <v>122</v>
      </c>
      <c r="H214" s="59">
        <v>5214</v>
      </c>
      <c r="I214" s="63" t="s">
        <v>123</v>
      </c>
      <c r="J214" s="64">
        <v>46013</v>
      </c>
      <c r="K214" s="59">
        <v>2</v>
      </c>
      <c r="L214" s="65">
        <v>12742.5</v>
      </c>
      <c r="M214" s="65">
        <v>0</v>
      </c>
      <c r="N214" s="65">
        <v>0</v>
      </c>
      <c r="O214" s="65">
        <v>12742.5</v>
      </c>
      <c r="P214" s="64">
        <v>46014</v>
      </c>
      <c r="Q214" s="66">
        <v>323</v>
      </c>
      <c r="R214" s="67">
        <v>12742.5</v>
      </c>
      <c r="S214" s="67">
        <v>0</v>
      </c>
      <c r="T214" s="67">
        <v>12742.5</v>
      </c>
      <c r="U214" s="68"/>
      <c r="V214" s="69" t="str">
        <f>VLOOKUP(H214,'CATEGORIZAÇÃO PARA PUBLICAÇÃO'!$A$1:$C$105,3,FALSE)</f>
        <v>FORNECIMENTO DE BENS</v>
      </c>
    </row>
    <row r="215" spans="1:22" ht="69.95" hidden="1" customHeight="1" x14ac:dyDescent="0.2">
      <c r="A215" s="58">
        <v>1441</v>
      </c>
      <c r="B215" s="59">
        <v>1440005</v>
      </c>
      <c r="C215" s="59" t="s">
        <v>605</v>
      </c>
      <c r="D215" s="59" t="s">
        <v>776</v>
      </c>
      <c r="E215" s="60">
        <v>27386559000158</v>
      </c>
      <c r="F215" s="61">
        <f t="shared" si="1"/>
        <v>27386559000158</v>
      </c>
      <c r="G215" s="62" t="s">
        <v>148</v>
      </c>
      <c r="H215" s="59">
        <v>3008</v>
      </c>
      <c r="I215" s="63" t="s">
        <v>121</v>
      </c>
      <c r="J215" s="64">
        <v>46013</v>
      </c>
      <c r="K215" s="59">
        <v>1</v>
      </c>
      <c r="L215" s="65">
        <v>3118</v>
      </c>
      <c r="M215" s="65">
        <v>0</v>
      </c>
      <c r="N215" s="65">
        <v>0</v>
      </c>
      <c r="O215" s="65">
        <v>3118</v>
      </c>
      <c r="P215" s="64">
        <v>46014</v>
      </c>
      <c r="Q215" s="66">
        <v>322</v>
      </c>
      <c r="R215" s="67">
        <v>3118</v>
      </c>
      <c r="S215" s="67">
        <v>0</v>
      </c>
      <c r="T215" s="67">
        <v>3118</v>
      </c>
      <c r="U215" s="68"/>
      <c r="V215" s="69" t="str">
        <f>VLOOKUP(H215,'CATEGORIZAÇÃO PARA PUBLICAÇÃO'!$A$1:$C$105,3,FALSE)</f>
        <v>FORNECIMENTO DE BENS</v>
      </c>
    </row>
    <row r="216" spans="1:22" ht="69.95" hidden="1" customHeight="1" x14ac:dyDescent="0.2">
      <c r="A216" s="58">
        <v>1441</v>
      </c>
      <c r="B216" s="59">
        <v>1440005</v>
      </c>
      <c r="C216" s="59" t="s">
        <v>615</v>
      </c>
      <c r="D216" s="59" t="s">
        <v>776</v>
      </c>
      <c r="E216" s="60">
        <v>677870000108</v>
      </c>
      <c r="F216" s="61">
        <f t="shared" si="1"/>
        <v>677870000108</v>
      </c>
      <c r="G216" s="62" t="s">
        <v>156</v>
      </c>
      <c r="H216" s="59">
        <v>5207</v>
      </c>
      <c r="I216" s="63" t="s">
        <v>150</v>
      </c>
      <c r="J216" s="64">
        <v>46013</v>
      </c>
      <c r="K216" s="59">
        <v>1</v>
      </c>
      <c r="L216" s="65">
        <v>191100</v>
      </c>
      <c r="M216" s="65">
        <v>0</v>
      </c>
      <c r="N216" s="65">
        <v>0</v>
      </c>
      <c r="O216" s="65">
        <v>191100</v>
      </c>
      <c r="P216" s="64">
        <v>46014</v>
      </c>
      <c r="Q216" s="66">
        <v>326</v>
      </c>
      <c r="R216" s="67">
        <v>191100</v>
      </c>
      <c r="S216" s="67">
        <v>2293.1999999999998</v>
      </c>
      <c r="T216" s="67">
        <v>188806.8</v>
      </c>
      <c r="U216" s="68"/>
      <c r="V216" s="69" t="str">
        <f>VLOOKUP(H216,'CATEGORIZAÇÃO PARA PUBLICAÇÃO'!$A$1:$C$105,3,FALSE)</f>
        <v>FORNECIMENTO DE BENS</v>
      </c>
    </row>
    <row r="217" spans="1:22" ht="155.1" hidden="1" customHeight="1" x14ac:dyDescent="0.2">
      <c r="A217" s="58">
        <v>1441</v>
      </c>
      <c r="B217" s="59">
        <v>1440005</v>
      </c>
      <c r="C217" s="59" t="s">
        <v>616</v>
      </c>
      <c r="D217" s="59" t="s">
        <v>776</v>
      </c>
      <c r="E217" s="60">
        <v>8194579000182</v>
      </c>
      <c r="F217" s="61">
        <f t="shared" si="1"/>
        <v>8194579000182</v>
      </c>
      <c r="G217" s="62" t="s">
        <v>157</v>
      </c>
      <c r="H217" s="59">
        <v>5204</v>
      </c>
      <c r="I217" s="63" t="s">
        <v>158</v>
      </c>
      <c r="J217" s="64">
        <v>46013</v>
      </c>
      <c r="K217" s="59">
        <v>1</v>
      </c>
      <c r="L217" s="65">
        <v>14988</v>
      </c>
      <c r="M217" s="65">
        <v>0</v>
      </c>
      <c r="N217" s="65">
        <v>0</v>
      </c>
      <c r="O217" s="65">
        <v>14988</v>
      </c>
      <c r="P217" s="64">
        <v>46020</v>
      </c>
      <c r="Q217" s="66">
        <v>340</v>
      </c>
      <c r="R217" s="67">
        <v>14988</v>
      </c>
      <c r="S217" s="67">
        <v>179.86</v>
      </c>
      <c r="T217" s="67">
        <v>14808.14</v>
      </c>
      <c r="U217" s="68" t="s">
        <v>580</v>
      </c>
      <c r="V217" s="69" t="str">
        <f>VLOOKUP(H217,'CATEGORIZAÇÃO PARA PUBLICAÇÃO'!$A$1:$C$105,3,FALSE)</f>
        <v>FORNECIMENTO DE BENS</v>
      </c>
    </row>
    <row r="218" spans="1:22" ht="69.95" hidden="1" customHeight="1" x14ac:dyDescent="0.2">
      <c r="A218" s="58">
        <v>1441</v>
      </c>
      <c r="B218" s="59">
        <v>1440005</v>
      </c>
      <c r="C218" s="59" t="s">
        <v>617</v>
      </c>
      <c r="D218" s="59" t="s">
        <v>776</v>
      </c>
      <c r="E218" s="60">
        <v>18516766000199</v>
      </c>
      <c r="F218" s="61">
        <f t="shared" si="1"/>
        <v>18516766000199</v>
      </c>
      <c r="G218" s="62" t="s">
        <v>159</v>
      </c>
      <c r="H218" s="59">
        <v>5207</v>
      </c>
      <c r="I218" s="63" t="s">
        <v>150</v>
      </c>
      <c r="J218" s="64">
        <v>46013</v>
      </c>
      <c r="K218" s="59">
        <v>1</v>
      </c>
      <c r="L218" s="65">
        <v>95818.05</v>
      </c>
      <c r="M218" s="65">
        <v>0</v>
      </c>
      <c r="N218" s="65">
        <v>0</v>
      </c>
      <c r="O218" s="65">
        <v>95818.05</v>
      </c>
      <c r="P218" s="64">
        <v>46014</v>
      </c>
      <c r="Q218" s="66">
        <v>324</v>
      </c>
      <c r="R218" s="67">
        <v>95818.05</v>
      </c>
      <c r="S218" s="67">
        <v>0</v>
      </c>
      <c r="T218" s="67">
        <v>95818.05</v>
      </c>
      <c r="U218" s="68"/>
      <c r="V218" s="69" t="str">
        <f>VLOOKUP(H218,'CATEGORIZAÇÃO PARA PUBLICAÇÃO'!$A$1:$C$105,3,FALSE)</f>
        <v>FORNECIMENTO DE BENS</v>
      </c>
    </row>
    <row r="219" spans="1:22" ht="69.95" hidden="1" customHeight="1" x14ac:dyDescent="0.2">
      <c r="A219" s="58">
        <v>1441</v>
      </c>
      <c r="B219" s="59">
        <v>1440006</v>
      </c>
      <c r="C219" s="59" t="s">
        <v>624</v>
      </c>
      <c r="D219" s="59" t="s">
        <v>776</v>
      </c>
      <c r="E219" s="60">
        <v>30616667000184</v>
      </c>
      <c r="F219" s="61">
        <f t="shared" si="1"/>
        <v>30616667000184</v>
      </c>
      <c r="G219" s="62" t="s">
        <v>164</v>
      </c>
      <c r="H219" s="59">
        <v>3948</v>
      </c>
      <c r="I219" s="63" t="s">
        <v>23</v>
      </c>
      <c r="J219" s="64">
        <v>46013</v>
      </c>
      <c r="K219" s="59">
        <v>1</v>
      </c>
      <c r="L219" s="65">
        <v>5602.45</v>
      </c>
      <c r="M219" s="65">
        <v>0</v>
      </c>
      <c r="N219" s="65">
        <v>0</v>
      </c>
      <c r="O219" s="65">
        <v>5602.45</v>
      </c>
      <c r="P219" s="64">
        <v>46013</v>
      </c>
      <c r="Q219" s="66">
        <v>116</v>
      </c>
      <c r="R219" s="67">
        <v>5602.45</v>
      </c>
      <c r="S219" s="67">
        <v>0</v>
      </c>
      <c r="T219" s="67">
        <v>5602.45</v>
      </c>
      <c r="U219" s="68"/>
      <c r="V219" s="69" t="str">
        <f>VLOOKUP(H219,'CATEGORIZAÇÃO PARA PUBLICAÇÃO'!$A$1:$C$105,3,FALSE)</f>
        <v>PRESTAÇÃO DE SERVIÇOS</v>
      </c>
    </row>
    <row r="220" spans="1:22" ht="69.95" hidden="1" customHeight="1" x14ac:dyDescent="0.2">
      <c r="A220" s="58">
        <v>1441</v>
      </c>
      <c r="B220" s="59">
        <v>1440006</v>
      </c>
      <c r="C220" s="59" t="s">
        <v>625</v>
      </c>
      <c r="D220" s="59" t="s">
        <v>776</v>
      </c>
      <c r="E220" s="60">
        <v>51918064000107</v>
      </c>
      <c r="F220" s="61">
        <f t="shared" si="1"/>
        <v>51918064000107</v>
      </c>
      <c r="G220" s="62" t="s">
        <v>165</v>
      </c>
      <c r="H220" s="59">
        <v>3948</v>
      </c>
      <c r="I220" s="63" t="s">
        <v>23</v>
      </c>
      <c r="J220" s="64">
        <v>46013</v>
      </c>
      <c r="K220" s="59">
        <v>1</v>
      </c>
      <c r="L220" s="65">
        <v>5602.45</v>
      </c>
      <c r="M220" s="65">
        <v>0</v>
      </c>
      <c r="N220" s="65">
        <v>0</v>
      </c>
      <c r="O220" s="65">
        <v>5602.45</v>
      </c>
      <c r="P220" s="64">
        <v>46013</v>
      </c>
      <c r="Q220" s="66">
        <v>115</v>
      </c>
      <c r="R220" s="67">
        <v>5602.45</v>
      </c>
      <c r="S220" s="67">
        <v>0</v>
      </c>
      <c r="T220" s="67">
        <v>5602.45</v>
      </c>
      <c r="U220" s="68"/>
      <c r="V220" s="69" t="str">
        <f>VLOOKUP(H220,'CATEGORIZAÇÃO PARA PUBLICAÇÃO'!$A$1:$C$105,3,FALSE)</f>
        <v>PRESTAÇÃO DE SERVIÇOS</v>
      </c>
    </row>
    <row r="221" spans="1:22" ht="69.95" hidden="1" customHeight="1" x14ac:dyDescent="0.2">
      <c r="A221" s="58">
        <v>1441</v>
      </c>
      <c r="B221" s="59">
        <v>1440011</v>
      </c>
      <c r="C221" s="59" t="s">
        <v>626</v>
      </c>
      <c r="D221" s="59" t="s">
        <v>776</v>
      </c>
      <c r="E221" s="60">
        <v>52078371000190</v>
      </c>
      <c r="F221" s="61">
        <f t="shared" si="1"/>
        <v>52078371000190</v>
      </c>
      <c r="G221" s="62" t="s">
        <v>166</v>
      </c>
      <c r="H221" s="59">
        <v>3919</v>
      </c>
      <c r="I221" s="63" t="s">
        <v>167</v>
      </c>
      <c r="J221" s="64">
        <v>46013</v>
      </c>
      <c r="K221" s="59">
        <v>4</v>
      </c>
      <c r="L221" s="65">
        <v>932</v>
      </c>
      <c r="M221" s="65">
        <v>0</v>
      </c>
      <c r="N221" s="65">
        <v>0</v>
      </c>
      <c r="O221" s="65">
        <v>932</v>
      </c>
      <c r="P221" s="64">
        <v>46017</v>
      </c>
      <c r="Q221" s="66">
        <v>8327</v>
      </c>
      <c r="R221" s="67">
        <v>932</v>
      </c>
      <c r="S221" s="67">
        <v>0</v>
      </c>
      <c r="T221" s="67">
        <v>932</v>
      </c>
      <c r="U221" s="68"/>
      <c r="V221" s="69" t="str">
        <f>VLOOKUP(H221,'CATEGORIZAÇÃO PARA PUBLICAÇÃO'!$A$1:$C$105,3,FALSE)</f>
        <v>PRESTAÇÃO DE SERVIÇOS</v>
      </c>
    </row>
    <row r="222" spans="1:22" ht="69.95" hidden="1" customHeight="1" x14ac:dyDescent="0.2">
      <c r="A222" s="58">
        <v>1441</v>
      </c>
      <c r="B222" s="59">
        <v>1440011</v>
      </c>
      <c r="C222" s="59" t="s">
        <v>714</v>
      </c>
      <c r="D222" s="59" t="s">
        <v>776</v>
      </c>
      <c r="E222" s="60">
        <v>7346326000114</v>
      </c>
      <c r="F222" s="61">
        <f t="shared" si="1"/>
        <v>7346326000114</v>
      </c>
      <c r="G222" s="62" t="s">
        <v>280</v>
      </c>
      <c r="H222" s="59">
        <v>4002</v>
      </c>
      <c r="I222" s="63" t="s">
        <v>139</v>
      </c>
      <c r="J222" s="64">
        <v>46013</v>
      </c>
      <c r="K222" s="59">
        <v>12</v>
      </c>
      <c r="L222" s="65">
        <v>268672.5</v>
      </c>
      <c r="M222" s="65">
        <v>0</v>
      </c>
      <c r="N222" s="65">
        <v>0</v>
      </c>
      <c r="O222" s="65">
        <v>268672.5</v>
      </c>
      <c r="P222" s="64">
        <v>46017</v>
      </c>
      <c r="Q222" s="66">
        <v>8321</v>
      </c>
      <c r="R222" s="67">
        <v>268672.5</v>
      </c>
      <c r="S222" s="67">
        <v>12896.28</v>
      </c>
      <c r="T222" s="67">
        <v>255776.22</v>
      </c>
      <c r="U222" s="68"/>
      <c r="V222" s="69" t="str">
        <f>VLOOKUP(H222,'CATEGORIZAÇÃO PARA PUBLICAÇÃO'!$A$1:$C$105,3,FALSE)</f>
        <v>PRESTAÇÃO DE SERVIÇOS</v>
      </c>
    </row>
    <row r="223" spans="1:22" ht="69.95" hidden="1" customHeight="1" x14ac:dyDescent="0.2">
      <c r="A223" s="58">
        <v>1441</v>
      </c>
      <c r="B223" s="59">
        <v>1440005</v>
      </c>
      <c r="C223" s="59" t="s">
        <v>618</v>
      </c>
      <c r="D223" s="59" t="s">
        <v>776</v>
      </c>
      <c r="E223" s="60">
        <v>21641059000139</v>
      </c>
      <c r="F223" s="61">
        <f t="shared" si="1"/>
        <v>21641059000139</v>
      </c>
      <c r="G223" s="62" t="s">
        <v>160</v>
      </c>
      <c r="H223" s="59">
        <v>5212</v>
      </c>
      <c r="I223" s="63" t="s">
        <v>34</v>
      </c>
      <c r="J223" s="64">
        <v>46014</v>
      </c>
      <c r="K223" s="59">
        <v>1</v>
      </c>
      <c r="L223" s="65">
        <v>33250</v>
      </c>
      <c r="M223" s="65">
        <v>0</v>
      </c>
      <c r="N223" s="65">
        <v>0</v>
      </c>
      <c r="O223" s="65">
        <v>33250</v>
      </c>
      <c r="P223" s="64">
        <v>46017</v>
      </c>
      <c r="Q223" s="66">
        <v>328</v>
      </c>
      <c r="R223" s="67">
        <v>33250</v>
      </c>
      <c r="S223" s="67">
        <v>399</v>
      </c>
      <c r="T223" s="67">
        <v>32851</v>
      </c>
      <c r="U223" s="68"/>
      <c r="V223" s="69" t="str">
        <f>VLOOKUP(H223,'CATEGORIZAÇÃO PARA PUBLICAÇÃO'!$A$1:$C$105,3,FALSE)</f>
        <v>FORNECIMENTO DE BENS</v>
      </c>
    </row>
    <row r="224" spans="1:22" ht="69.95" hidden="1" customHeight="1" x14ac:dyDescent="0.2">
      <c r="A224" s="58">
        <v>1441</v>
      </c>
      <c r="B224" s="59">
        <v>1440011</v>
      </c>
      <c r="C224" s="59" t="s">
        <v>607</v>
      </c>
      <c r="D224" s="59" t="s">
        <v>776</v>
      </c>
      <c r="E224" s="60">
        <v>22884260000100</v>
      </c>
      <c r="F224" s="61">
        <f t="shared" si="1"/>
        <v>22884260000100</v>
      </c>
      <c r="G224" s="62" t="s">
        <v>221</v>
      </c>
      <c r="H224" s="59">
        <v>3921</v>
      </c>
      <c r="I224" s="63" t="s">
        <v>220</v>
      </c>
      <c r="J224" s="64">
        <v>46014</v>
      </c>
      <c r="K224" s="59">
        <v>12</v>
      </c>
      <c r="L224" s="65">
        <v>4669</v>
      </c>
      <c r="M224" s="65">
        <v>233.45</v>
      </c>
      <c r="N224" s="65">
        <v>0</v>
      </c>
      <c r="O224" s="65">
        <v>4435.55</v>
      </c>
      <c r="P224" s="64">
        <v>46017</v>
      </c>
      <c r="Q224" s="66">
        <v>8343</v>
      </c>
      <c r="R224" s="67">
        <v>4435.55</v>
      </c>
      <c r="S224" s="67">
        <v>0</v>
      </c>
      <c r="T224" s="67">
        <v>4435.55</v>
      </c>
      <c r="U224" s="68"/>
      <c r="V224" s="69" t="str">
        <f>VLOOKUP(H224,'CATEGORIZAÇÃO PARA PUBLICAÇÃO'!$A$1:$C$105,3,FALSE)</f>
        <v>PRESTAÇÃO DE SERVIÇOS</v>
      </c>
    </row>
    <row r="225" spans="1:22" ht="69.95" hidden="1" customHeight="1" x14ac:dyDescent="0.2">
      <c r="A225" s="58">
        <v>1441</v>
      </c>
      <c r="B225" s="59">
        <v>1440011</v>
      </c>
      <c r="C225" s="59" t="s">
        <v>672</v>
      </c>
      <c r="D225" s="59" t="s">
        <v>776</v>
      </c>
      <c r="E225" s="60">
        <v>22884260000100</v>
      </c>
      <c r="F225" s="61">
        <f t="shared" si="1"/>
        <v>22884260000100</v>
      </c>
      <c r="G225" s="62" t="s">
        <v>221</v>
      </c>
      <c r="H225" s="59">
        <v>3921</v>
      </c>
      <c r="I225" s="63" t="s">
        <v>220</v>
      </c>
      <c r="J225" s="64">
        <v>46014</v>
      </c>
      <c r="K225" s="59">
        <v>13</v>
      </c>
      <c r="L225" s="65">
        <v>21769.439999999999</v>
      </c>
      <c r="M225" s="65">
        <v>1088.47</v>
      </c>
      <c r="N225" s="65">
        <v>0</v>
      </c>
      <c r="O225" s="65">
        <v>20680.969999999998</v>
      </c>
      <c r="P225" s="64">
        <v>46017</v>
      </c>
      <c r="Q225" s="66">
        <v>8340</v>
      </c>
      <c r="R225" s="67">
        <v>20680.97</v>
      </c>
      <c r="S225" s="67">
        <v>0</v>
      </c>
      <c r="T225" s="67">
        <v>20680.97</v>
      </c>
      <c r="U225" s="68"/>
      <c r="V225" s="69" t="str">
        <f>VLOOKUP(H225,'CATEGORIZAÇÃO PARA PUBLICAÇÃO'!$A$1:$C$105,3,FALSE)</f>
        <v>PRESTAÇÃO DE SERVIÇOS</v>
      </c>
    </row>
    <row r="226" spans="1:22" ht="69.95" hidden="1" customHeight="1" x14ac:dyDescent="0.2">
      <c r="A226" s="58">
        <v>1441</v>
      </c>
      <c r="B226" s="59">
        <v>1440011</v>
      </c>
      <c r="C226" s="59" t="s">
        <v>719</v>
      </c>
      <c r="D226" s="59" t="s">
        <v>776</v>
      </c>
      <c r="E226" s="60">
        <v>18745455000100</v>
      </c>
      <c r="F226" s="61">
        <f t="shared" si="1"/>
        <v>18745455000100</v>
      </c>
      <c r="G226" s="62" t="s">
        <v>286</v>
      </c>
      <c r="H226" s="59">
        <v>3999</v>
      </c>
      <c r="I226" s="63" t="s">
        <v>269</v>
      </c>
      <c r="J226" s="64">
        <v>46014</v>
      </c>
      <c r="K226" s="59">
        <v>14</v>
      </c>
      <c r="L226" s="65">
        <v>13.87</v>
      </c>
      <c r="M226" s="65">
        <v>0.28000000000000003</v>
      </c>
      <c r="N226" s="65">
        <v>0</v>
      </c>
      <c r="O226" s="65">
        <v>13.59</v>
      </c>
      <c r="P226" s="64">
        <v>46017</v>
      </c>
      <c r="Q226" s="66">
        <v>8341</v>
      </c>
      <c r="R226" s="67">
        <v>13.59</v>
      </c>
      <c r="S226" s="67">
        <v>0</v>
      </c>
      <c r="T226" s="67">
        <v>13.59</v>
      </c>
      <c r="U226" s="68"/>
      <c r="V226" s="69" t="str">
        <f>VLOOKUP(H226,'CATEGORIZAÇÃO PARA PUBLICAÇÃO'!$A$1:$C$105,3,FALSE)</f>
        <v>PRESTAÇÃO DE SERVIÇOS</v>
      </c>
    </row>
    <row r="227" spans="1:22" ht="69.95" hidden="1" customHeight="1" x14ac:dyDescent="0.2">
      <c r="A227" s="58">
        <v>1441</v>
      </c>
      <c r="B227" s="59">
        <v>1440011</v>
      </c>
      <c r="C227" s="59" t="s">
        <v>721</v>
      </c>
      <c r="D227" s="59" t="s">
        <v>776</v>
      </c>
      <c r="E227" s="60">
        <v>22884260000100</v>
      </c>
      <c r="F227" s="61">
        <f t="shared" si="1"/>
        <v>22884260000100</v>
      </c>
      <c r="G227" s="62" t="s">
        <v>221</v>
      </c>
      <c r="H227" s="59">
        <v>3921</v>
      </c>
      <c r="I227" s="63" t="s">
        <v>220</v>
      </c>
      <c r="J227" s="64">
        <v>46014</v>
      </c>
      <c r="K227" s="59">
        <v>12</v>
      </c>
      <c r="L227" s="65">
        <v>15469.73</v>
      </c>
      <c r="M227" s="65">
        <v>773.49</v>
      </c>
      <c r="N227" s="65">
        <v>0</v>
      </c>
      <c r="O227" s="65">
        <v>14696.24</v>
      </c>
      <c r="P227" s="64">
        <v>46017</v>
      </c>
      <c r="Q227" s="66">
        <v>8342</v>
      </c>
      <c r="R227" s="67">
        <v>14696.24</v>
      </c>
      <c r="S227" s="67">
        <v>0</v>
      </c>
      <c r="T227" s="67">
        <v>14696.24</v>
      </c>
      <c r="U227" s="68"/>
      <c r="V227" s="69" t="str">
        <f>VLOOKUP(H227,'CATEGORIZAÇÃO PARA PUBLICAÇÃO'!$A$1:$C$105,3,FALSE)</f>
        <v>PRESTAÇÃO DE SERVIÇOS</v>
      </c>
    </row>
    <row r="228" spans="1:22" ht="69.95" hidden="1" customHeight="1" x14ac:dyDescent="0.2">
      <c r="A228" s="58">
        <v>1441</v>
      </c>
      <c r="B228" s="59">
        <v>1440011</v>
      </c>
      <c r="C228" s="59" t="s">
        <v>736</v>
      </c>
      <c r="D228" s="59" t="s">
        <v>776</v>
      </c>
      <c r="E228" s="60">
        <v>10658360000139</v>
      </c>
      <c r="F228" s="61">
        <f t="shared" si="1"/>
        <v>10658360000139</v>
      </c>
      <c r="G228" s="62" t="s">
        <v>303</v>
      </c>
      <c r="H228" s="59">
        <v>3921</v>
      </c>
      <c r="I228" s="63" t="s">
        <v>220</v>
      </c>
      <c r="J228" s="64">
        <v>46014</v>
      </c>
      <c r="K228" s="59">
        <v>12</v>
      </c>
      <c r="L228" s="65">
        <v>1246.82</v>
      </c>
      <c r="M228" s="65">
        <v>137.15</v>
      </c>
      <c r="N228" s="65">
        <v>0</v>
      </c>
      <c r="O228" s="65">
        <v>1109.6699999999998</v>
      </c>
      <c r="P228" s="64">
        <v>46017</v>
      </c>
      <c r="Q228" s="66">
        <v>8335</v>
      </c>
      <c r="R228" s="67">
        <v>1109.6699999999998</v>
      </c>
      <c r="S228" s="67">
        <v>59.84</v>
      </c>
      <c r="T228" s="67">
        <v>1049.83</v>
      </c>
      <c r="U228" s="68"/>
      <c r="V228" s="69" t="str">
        <f>VLOOKUP(H228,'CATEGORIZAÇÃO PARA PUBLICAÇÃO'!$A$1:$C$105,3,FALSE)</f>
        <v>PRESTAÇÃO DE SERVIÇOS</v>
      </c>
    </row>
    <row r="229" spans="1:22" ht="69.95" hidden="1" customHeight="1" x14ac:dyDescent="0.2">
      <c r="A229" s="58">
        <v>1441</v>
      </c>
      <c r="B229" s="59">
        <v>1440011</v>
      </c>
      <c r="C229" s="59" t="s">
        <v>737</v>
      </c>
      <c r="D229" s="59" t="s">
        <v>776</v>
      </c>
      <c r="E229" s="60">
        <v>14822303000102</v>
      </c>
      <c r="F229" s="61">
        <f t="shared" si="1"/>
        <v>14822303000102</v>
      </c>
      <c r="G229" s="62" t="s">
        <v>304</v>
      </c>
      <c r="H229" s="59">
        <v>4002</v>
      </c>
      <c r="I229" s="63" t="s">
        <v>139</v>
      </c>
      <c r="J229" s="64">
        <v>46014</v>
      </c>
      <c r="K229" s="59">
        <v>14</v>
      </c>
      <c r="L229" s="65">
        <v>60492.14</v>
      </c>
      <c r="M229" s="65">
        <v>0</v>
      </c>
      <c r="N229" s="65">
        <v>0</v>
      </c>
      <c r="O229" s="65">
        <v>60492.14</v>
      </c>
      <c r="P229" s="64">
        <v>46017</v>
      </c>
      <c r="Q229" s="66">
        <v>8345</v>
      </c>
      <c r="R229" s="67">
        <v>60492.14</v>
      </c>
      <c r="S229" s="67">
        <v>2903.63</v>
      </c>
      <c r="T229" s="67">
        <v>57588.51</v>
      </c>
      <c r="U229" s="68"/>
      <c r="V229" s="69" t="str">
        <f>VLOOKUP(H229,'CATEGORIZAÇÃO PARA PUBLICAÇÃO'!$A$1:$C$105,3,FALSE)</f>
        <v>PRESTAÇÃO DE SERVIÇOS</v>
      </c>
    </row>
    <row r="230" spans="1:22" ht="69.95" hidden="1" customHeight="1" x14ac:dyDescent="0.2">
      <c r="A230" s="58">
        <v>1441</v>
      </c>
      <c r="B230" s="59">
        <v>1440011</v>
      </c>
      <c r="C230" s="59" t="s">
        <v>741</v>
      </c>
      <c r="D230" s="59" t="s">
        <v>776</v>
      </c>
      <c r="E230" s="60">
        <v>1554285000175</v>
      </c>
      <c r="F230" s="61">
        <f t="shared" si="1"/>
        <v>1554285000175</v>
      </c>
      <c r="G230" s="62" t="s">
        <v>307</v>
      </c>
      <c r="H230" s="59">
        <v>4002</v>
      </c>
      <c r="I230" s="63" t="s">
        <v>139</v>
      </c>
      <c r="J230" s="64">
        <v>46014</v>
      </c>
      <c r="K230" s="59">
        <v>11</v>
      </c>
      <c r="L230" s="65">
        <v>1025.4000000000001</v>
      </c>
      <c r="M230" s="65">
        <v>0</v>
      </c>
      <c r="N230" s="65">
        <v>0</v>
      </c>
      <c r="O230" s="65">
        <v>1025.4000000000001</v>
      </c>
      <c r="P230" s="64">
        <v>46017</v>
      </c>
      <c r="Q230" s="66">
        <v>8344</v>
      </c>
      <c r="R230" s="67">
        <v>1025.4000000000001</v>
      </c>
      <c r="S230" s="67">
        <v>44.7</v>
      </c>
      <c r="T230" s="67">
        <v>980.7</v>
      </c>
      <c r="U230" s="68"/>
      <c r="V230" s="69" t="str">
        <f>VLOOKUP(H230,'CATEGORIZAÇÃO PARA PUBLICAÇÃO'!$A$1:$C$105,3,FALSE)</f>
        <v>PRESTAÇÃO DE SERVIÇOS</v>
      </c>
    </row>
    <row r="231" spans="1:22" ht="69.95" hidden="1" customHeight="1" x14ac:dyDescent="0.2">
      <c r="A231" s="58">
        <v>1441</v>
      </c>
      <c r="B231" s="59">
        <v>1440011</v>
      </c>
      <c r="C231" s="59" t="s">
        <v>747</v>
      </c>
      <c r="D231" s="59" t="s">
        <v>776</v>
      </c>
      <c r="E231" s="60">
        <v>32227070000173</v>
      </c>
      <c r="F231" s="61">
        <f t="shared" si="1"/>
        <v>32227070000173</v>
      </c>
      <c r="G231" s="62" t="s">
        <v>318</v>
      </c>
      <c r="H231" s="59">
        <v>3922</v>
      </c>
      <c r="I231" s="63" t="s">
        <v>21</v>
      </c>
      <c r="J231" s="64">
        <v>46014</v>
      </c>
      <c r="K231" s="59">
        <v>3</v>
      </c>
      <c r="L231" s="65">
        <v>28038.62</v>
      </c>
      <c r="M231" s="65">
        <v>2944.05</v>
      </c>
      <c r="N231" s="65">
        <v>0</v>
      </c>
      <c r="O231" s="65">
        <v>25094.57</v>
      </c>
      <c r="P231" s="64">
        <v>46014</v>
      </c>
      <c r="Q231" s="66">
        <v>8320</v>
      </c>
      <c r="R231" s="67">
        <v>25094.57</v>
      </c>
      <c r="S231" s="67">
        <v>1345.85</v>
      </c>
      <c r="T231" s="67">
        <v>23748.720000000001</v>
      </c>
      <c r="U231" s="68"/>
      <c r="V231" s="69" t="str">
        <f>VLOOKUP(H231,'CATEGORIZAÇÃO PARA PUBLICAÇÃO'!$A$1:$C$105,3,FALSE)</f>
        <v>PRESTAÇÃO DE SERVIÇOS</v>
      </c>
    </row>
    <row r="232" spans="1:22" ht="69.95" hidden="1" customHeight="1" x14ac:dyDescent="0.2">
      <c r="A232" s="58">
        <v>1441</v>
      </c>
      <c r="B232" s="59">
        <v>1440011</v>
      </c>
      <c r="C232" s="59" t="s">
        <v>765</v>
      </c>
      <c r="D232" s="59" t="s">
        <v>776</v>
      </c>
      <c r="E232" s="60">
        <v>37916470000100</v>
      </c>
      <c r="F232" s="61">
        <f t="shared" si="1"/>
        <v>37916470000100</v>
      </c>
      <c r="G232" s="62" t="s">
        <v>153</v>
      </c>
      <c r="H232" s="59">
        <v>3922</v>
      </c>
      <c r="I232" s="63" t="s">
        <v>21</v>
      </c>
      <c r="J232" s="64">
        <v>46014</v>
      </c>
      <c r="K232" s="59">
        <v>2</v>
      </c>
      <c r="L232" s="65">
        <v>32614.65</v>
      </c>
      <c r="M232" s="65">
        <v>1255.67</v>
      </c>
      <c r="N232" s="65">
        <v>0</v>
      </c>
      <c r="O232" s="65">
        <v>31358.980000000003</v>
      </c>
      <c r="P232" s="64">
        <v>46017</v>
      </c>
      <c r="Q232" s="66">
        <v>8331</v>
      </c>
      <c r="R232" s="67">
        <v>31358.98</v>
      </c>
      <c r="S232" s="67">
        <v>0</v>
      </c>
      <c r="T232" s="67">
        <v>31358.98</v>
      </c>
      <c r="U232" s="68"/>
      <c r="V232" s="69" t="str">
        <f>VLOOKUP(H232,'CATEGORIZAÇÃO PARA PUBLICAÇÃO'!$A$1:$C$105,3,FALSE)</f>
        <v>PRESTAÇÃO DE SERVIÇOS</v>
      </c>
    </row>
    <row r="233" spans="1:22" ht="69.95" hidden="1" customHeight="1" x14ac:dyDescent="0.2">
      <c r="A233" s="58">
        <v>1441</v>
      </c>
      <c r="B233" s="59">
        <v>1440011</v>
      </c>
      <c r="C233" s="59" t="s">
        <v>772</v>
      </c>
      <c r="D233" s="59" t="s">
        <v>776</v>
      </c>
      <c r="E233" s="60">
        <v>4198254000117</v>
      </c>
      <c r="F233" s="61">
        <f t="shared" si="1"/>
        <v>4198254000117</v>
      </c>
      <c r="G233" s="62" t="s">
        <v>343</v>
      </c>
      <c r="H233" s="59">
        <v>4002</v>
      </c>
      <c r="I233" s="63" t="s">
        <v>139</v>
      </c>
      <c r="J233" s="64">
        <v>46014</v>
      </c>
      <c r="K233" s="59">
        <v>1</v>
      </c>
      <c r="L233" s="65">
        <v>198639</v>
      </c>
      <c r="M233" s="65">
        <v>3972.78</v>
      </c>
      <c r="N233" s="65">
        <v>0</v>
      </c>
      <c r="O233" s="65">
        <v>194666.22</v>
      </c>
      <c r="P233" s="64">
        <v>46017</v>
      </c>
      <c r="Q233" s="66">
        <v>8325</v>
      </c>
      <c r="R233" s="67">
        <v>194666.22</v>
      </c>
      <c r="S233" s="67">
        <v>9534.67</v>
      </c>
      <c r="T233" s="67">
        <v>185131.55</v>
      </c>
      <c r="U233" s="68"/>
      <c r="V233" s="69" t="str">
        <f>VLOOKUP(H233,'CATEGORIZAÇÃO PARA PUBLICAÇÃO'!$A$1:$C$105,3,FALSE)</f>
        <v>PRESTAÇÃO DE SERVIÇOS</v>
      </c>
    </row>
    <row r="234" spans="1:22" ht="69.95" hidden="1" customHeight="1" x14ac:dyDescent="0.2">
      <c r="A234" s="58">
        <v>1441</v>
      </c>
      <c r="B234" s="59">
        <v>1440005</v>
      </c>
      <c r="C234" s="59" t="s">
        <v>588</v>
      </c>
      <c r="D234" s="59" t="s">
        <v>776</v>
      </c>
      <c r="E234" s="60">
        <v>42727372000164</v>
      </c>
      <c r="F234" s="61">
        <f t="shared" si="1"/>
        <v>42727372000164</v>
      </c>
      <c r="G234" s="62" t="s">
        <v>126</v>
      </c>
      <c r="H234" s="59">
        <v>5225</v>
      </c>
      <c r="I234" s="63" t="s">
        <v>36</v>
      </c>
      <c r="J234" s="64">
        <v>46017</v>
      </c>
      <c r="K234" s="59">
        <v>2</v>
      </c>
      <c r="L234" s="65">
        <v>25500</v>
      </c>
      <c r="M234" s="65">
        <v>0</v>
      </c>
      <c r="N234" s="65">
        <v>0</v>
      </c>
      <c r="O234" s="65">
        <v>25500</v>
      </c>
      <c r="P234" s="64">
        <v>46017</v>
      </c>
      <c r="Q234" s="66">
        <v>331</v>
      </c>
      <c r="R234" s="67">
        <v>25500</v>
      </c>
      <c r="S234" s="67">
        <v>306</v>
      </c>
      <c r="T234" s="67">
        <v>25194</v>
      </c>
      <c r="U234" s="68"/>
      <c r="V234" s="69" t="str">
        <f>VLOOKUP(H234,'CATEGORIZAÇÃO PARA PUBLICAÇÃO'!$A$1:$C$105,3,FALSE)</f>
        <v>FORNECIMENTO DE BENS</v>
      </c>
    </row>
    <row r="235" spans="1:22" ht="200.1" hidden="1" customHeight="1" x14ac:dyDescent="0.2">
      <c r="A235" s="58">
        <v>1441</v>
      </c>
      <c r="B235" s="59">
        <v>1440005</v>
      </c>
      <c r="C235" s="59" t="s">
        <v>596</v>
      </c>
      <c r="D235" s="59" t="s">
        <v>776</v>
      </c>
      <c r="E235" s="60">
        <v>15807911000100</v>
      </c>
      <c r="F235" s="61">
        <f t="shared" si="1"/>
        <v>15807911000100</v>
      </c>
      <c r="G235" s="62" t="s">
        <v>136</v>
      </c>
      <c r="H235" s="59">
        <v>3017</v>
      </c>
      <c r="I235" s="63" t="s">
        <v>131</v>
      </c>
      <c r="J235" s="64">
        <v>46017</v>
      </c>
      <c r="K235" s="59">
        <v>1</v>
      </c>
      <c r="L235" s="65">
        <v>7500</v>
      </c>
      <c r="M235" s="65">
        <v>0</v>
      </c>
      <c r="N235" s="65">
        <v>0</v>
      </c>
      <c r="O235" s="65">
        <v>7500</v>
      </c>
      <c r="P235" s="64">
        <v>46034</v>
      </c>
      <c r="Q235" s="66">
        <v>1</v>
      </c>
      <c r="R235" s="67">
        <v>7500</v>
      </c>
      <c r="S235" s="67">
        <v>90</v>
      </c>
      <c r="T235" s="67">
        <v>7410</v>
      </c>
      <c r="U235" s="68" t="s">
        <v>578</v>
      </c>
      <c r="V235" s="69" t="str">
        <f>VLOOKUP(H235,'CATEGORIZAÇÃO PARA PUBLICAÇÃO'!$A$1:$C$105,3,FALSE)</f>
        <v>FORNECIMENTO DE BENS</v>
      </c>
    </row>
    <row r="236" spans="1:22" ht="69.95" hidden="1" customHeight="1" x14ac:dyDescent="0.2">
      <c r="A236" s="58">
        <v>1441</v>
      </c>
      <c r="B236" s="59">
        <v>1440005</v>
      </c>
      <c r="C236" s="59" t="s">
        <v>606</v>
      </c>
      <c r="D236" s="59" t="s">
        <v>776</v>
      </c>
      <c r="E236" s="60">
        <v>86729324000261</v>
      </c>
      <c r="F236" s="61">
        <f t="shared" si="1"/>
        <v>86729324000261</v>
      </c>
      <c r="G236" s="62" t="s">
        <v>149</v>
      </c>
      <c r="H236" s="59">
        <v>5214</v>
      </c>
      <c r="I236" s="63" t="s">
        <v>123</v>
      </c>
      <c r="J236" s="64">
        <v>46017</v>
      </c>
      <c r="K236" s="59">
        <v>2</v>
      </c>
      <c r="L236" s="65">
        <v>12070</v>
      </c>
      <c r="M236" s="65">
        <v>0</v>
      </c>
      <c r="N236" s="65">
        <v>0</v>
      </c>
      <c r="O236" s="65">
        <v>12070</v>
      </c>
      <c r="P236" s="64">
        <v>46017</v>
      </c>
      <c r="Q236" s="66">
        <v>330</v>
      </c>
      <c r="R236" s="67">
        <v>12070</v>
      </c>
      <c r="S236" s="67">
        <v>144.84</v>
      </c>
      <c r="T236" s="67">
        <v>11925.16</v>
      </c>
      <c r="U236" s="68"/>
      <c r="V236" s="69" t="str">
        <f>VLOOKUP(H236,'CATEGORIZAÇÃO PARA PUBLICAÇÃO'!$A$1:$C$105,3,FALSE)</f>
        <v>FORNECIMENTO DE BENS</v>
      </c>
    </row>
    <row r="237" spans="1:22" ht="69.95" hidden="1" customHeight="1" x14ac:dyDescent="0.2">
      <c r="A237" s="58">
        <v>1441</v>
      </c>
      <c r="B237" s="59">
        <v>1440005</v>
      </c>
      <c r="C237" s="59" t="s">
        <v>619</v>
      </c>
      <c r="D237" s="59" t="s">
        <v>776</v>
      </c>
      <c r="E237" s="60">
        <v>21306287000152</v>
      </c>
      <c r="F237" s="61">
        <f t="shared" si="1"/>
        <v>21306287000152</v>
      </c>
      <c r="G237" s="62" t="s">
        <v>125</v>
      </c>
      <c r="H237" s="59">
        <v>5214</v>
      </c>
      <c r="I237" s="63" t="s">
        <v>123</v>
      </c>
      <c r="J237" s="64">
        <v>46017</v>
      </c>
      <c r="K237" s="59">
        <v>1</v>
      </c>
      <c r="L237" s="65">
        <v>61200</v>
      </c>
      <c r="M237" s="65">
        <v>0</v>
      </c>
      <c r="N237" s="65">
        <v>0</v>
      </c>
      <c r="O237" s="65">
        <v>61200</v>
      </c>
      <c r="P237" s="64">
        <v>46017</v>
      </c>
      <c r="Q237" s="66">
        <v>329</v>
      </c>
      <c r="R237" s="67">
        <v>61200</v>
      </c>
      <c r="S237" s="67">
        <v>734.4</v>
      </c>
      <c r="T237" s="67">
        <v>60465.599999999999</v>
      </c>
      <c r="U237" s="68"/>
      <c r="V237" s="69" t="str">
        <f>VLOOKUP(H237,'CATEGORIZAÇÃO PARA PUBLICAÇÃO'!$A$1:$C$105,3,FALSE)</f>
        <v>FORNECIMENTO DE BENS</v>
      </c>
    </row>
    <row r="238" spans="1:22" ht="69.95" hidden="1" customHeight="1" x14ac:dyDescent="0.2">
      <c r="A238" s="58">
        <v>1441</v>
      </c>
      <c r="B238" s="59">
        <v>1440005</v>
      </c>
      <c r="C238" s="59" t="s">
        <v>623</v>
      </c>
      <c r="D238" s="59" t="s">
        <v>776</v>
      </c>
      <c r="E238" s="60">
        <v>58069360000120</v>
      </c>
      <c r="F238" s="61">
        <f t="shared" si="1"/>
        <v>58069360000120</v>
      </c>
      <c r="G238" s="62" t="s">
        <v>124</v>
      </c>
      <c r="H238" s="59">
        <v>4008</v>
      </c>
      <c r="I238" s="63" t="s">
        <v>163</v>
      </c>
      <c r="J238" s="64">
        <v>46017</v>
      </c>
      <c r="K238" s="59">
        <v>1</v>
      </c>
      <c r="L238" s="65">
        <v>231.16</v>
      </c>
      <c r="M238" s="65">
        <v>0</v>
      </c>
      <c r="N238" s="65">
        <v>0</v>
      </c>
      <c r="O238" s="65">
        <v>231.16</v>
      </c>
      <c r="P238" s="64">
        <v>46017</v>
      </c>
      <c r="Q238" s="66">
        <v>334</v>
      </c>
      <c r="R238" s="67">
        <v>231.16</v>
      </c>
      <c r="S238" s="67">
        <v>11.1</v>
      </c>
      <c r="T238" s="67">
        <v>220.06</v>
      </c>
      <c r="U238" s="68"/>
      <c r="V238" s="69" t="str">
        <f>VLOOKUP(H238,'CATEGORIZAÇÃO PARA PUBLICAÇÃO'!$A$1:$C$105,3,FALSE)</f>
        <v>FORNECIMENTO DE BENS</v>
      </c>
    </row>
    <row r="239" spans="1:22" ht="69.95" hidden="1" customHeight="1" x14ac:dyDescent="0.2">
      <c r="A239" s="58">
        <v>1441</v>
      </c>
      <c r="B239" s="59">
        <v>1440005</v>
      </c>
      <c r="C239" s="59" t="s">
        <v>623</v>
      </c>
      <c r="D239" s="59" t="s">
        <v>776</v>
      </c>
      <c r="E239" s="60">
        <v>58069360000120</v>
      </c>
      <c r="F239" s="61">
        <f t="shared" si="1"/>
        <v>58069360000120</v>
      </c>
      <c r="G239" s="62" t="s">
        <v>124</v>
      </c>
      <c r="H239" s="59">
        <v>4008</v>
      </c>
      <c r="I239" s="63" t="s">
        <v>163</v>
      </c>
      <c r="J239" s="64">
        <v>46017</v>
      </c>
      <c r="K239" s="59">
        <v>2</v>
      </c>
      <c r="L239" s="65">
        <v>79530.600000000006</v>
      </c>
      <c r="M239" s="65">
        <v>0</v>
      </c>
      <c r="N239" s="65">
        <v>0</v>
      </c>
      <c r="O239" s="65">
        <v>79530.600000000006</v>
      </c>
      <c r="P239" s="64">
        <v>46017</v>
      </c>
      <c r="Q239" s="66">
        <v>335</v>
      </c>
      <c r="R239" s="67">
        <v>79530.600000000006</v>
      </c>
      <c r="S239" s="67">
        <v>3817.47</v>
      </c>
      <c r="T239" s="67">
        <v>75713.13</v>
      </c>
      <c r="U239" s="68"/>
      <c r="V239" s="69" t="str">
        <f>VLOOKUP(H239,'CATEGORIZAÇÃO PARA PUBLICAÇÃO'!$A$1:$C$105,3,FALSE)</f>
        <v>FORNECIMENTO DE BENS</v>
      </c>
    </row>
    <row r="240" spans="1:22" ht="69.95" hidden="1" customHeight="1" x14ac:dyDescent="0.2">
      <c r="A240" s="58">
        <v>1441</v>
      </c>
      <c r="B240" s="59">
        <v>1440005</v>
      </c>
      <c r="C240" s="59" t="s">
        <v>623</v>
      </c>
      <c r="D240" s="59" t="s">
        <v>776</v>
      </c>
      <c r="E240" s="60">
        <v>58069360000120</v>
      </c>
      <c r="F240" s="61">
        <f t="shared" si="1"/>
        <v>58069360000120</v>
      </c>
      <c r="G240" s="62" t="s">
        <v>124</v>
      </c>
      <c r="H240" s="59">
        <v>4008</v>
      </c>
      <c r="I240" s="63" t="s">
        <v>163</v>
      </c>
      <c r="J240" s="64">
        <v>46017</v>
      </c>
      <c r="K240" s="59">
        <v>3</v>
      </c>
      <c r="L240" s="65">
        <v>35136.32</v>
      </c>
      <c r="M240" s="65">
        <v>0</v>
      </c>
      <c r="N240" s="65">
        <v>0</v>
      </c>
      <c r="O240" s="65">
        <v>35136.32</v>
      </c>
      <c r="P240" s="64">
        <v>46017</v>
      </c>
      <c r="Q240" s="66">
        <v>333</v>
      </c>
      <c r="R240" s="67">
        <v>35136.32</v>
      </c>
      <c r="S240" s="67">
        <v>1686.54</v>
      </c>
      <c r="T240" s="67">
        <v>33449.78</v>
      </c>
      <c r="U240" s="68"/>
      <c r="V240" s="69" t="str">
        <f>VLOOKUP(H240,'CATEGORIZAÇÃO PARA PUBLICAÇÃO'!$A$1:$C$105,3,FALSE)</f>
        <v>FORNECIMENTO DE BENS</v>
      </c>
    </row>
    <row r="241" spans="1:22" ht="69.95" hidden="1" customHeight="1" x14ac:dyDescent="0.2">
      <c r="A241" s="58">
        <v>1441</v>
      </c>
      <c r="B241" s="59">
        <v>1440005</v>
      </c>
      <c r="C241" s="59" t="s">
        <v>623</v>
      </c>
      <c r="D241" s="59" t="s">
        <v>776</v>
      </c>
      <c r="E241" s="60">
        <v>58069360000120</v>
      </c>
      <c r="F241" s="61">
        <f t="shared" si="1"/>
        <v>58069360000120</v>
      </c>
      <c r="G241" s="62" t="s">
        <v>124</v>
      </c>
      <c r="H241" s="59">
        <v>4008</v>
      </c>
      <c r="I241" s="63" t="s">
        <v>163</v>
      </c>
      <c r="J241" s="64">
        <v>46017</v>
      </c>
      <c r="K241" s="59">
        <v>4</v>
      </c>
      <c r="L241" s="65">
        <v>249722.15</v>
      </c>
      <c r="M241" s="65">
        <v>0</v>
      </c>
      <c r="N241" s="65">
        <v>0</v>
      </c>
      <c r="O241" s="65">
        <v>249722.15</v>
      </c>
      <c r="P241" s="64">
        <v>46017</v>
      </c>
      <c r="Q241" s="66">
        <v>336</v>
      </c>
      <c r="R241" s="67">
        <v>249722.15</v>
      </c>
      <c r="S241" s="67">
        <v>11986.66</v>
      </c>
      <c r="T241" s="67">
        <v>237735.49</v>
      </c>
      <c r="U241" s="68"/>
      <c r="V241" s="69" t="str">
        <f>VLOOKUP(H241,'CATEGORIZAÇÃO PARA PUBLICAÇÃO'!$A$1:$C$105,3,FALSE)</f>
        <v>FORNECIMENTO DE BENS</v>
      </c>
    </row>
    <row r="242" spans="1:22" ht="69.95" hidden="1" customHeight="1" x14ac:dyDescent="0.2">
      <c r="A242" s="58">
        <v>1441</v>
      </c>
      <c r="B242" s="59">
        <v>1440011</v>
      </c>
      <c r="C242" s="59" t="s">
        <v>734</v>
      </c>
      <c r="D242" s="59" t="s">
        <v>776</v>
      </c>
      <c r="E242" s="60">
        <v>2421421000111</v>
      </c>
      <c r="F242" s="61">
        <f t="shared" si="1"/>
        <v>2421421000111</v>
      </c>
      <c r="G242" s="62" t="s">
        <v>299</v>
      </c>
      <c r="H242" s="59">
        <v>4004</v>
      </c>
      <c r="I242" s="63" t="s">
        <v>300</v>
      </c>
      <c r="J242" s="64">
        <v>46017</v>
      </c>
      <c r="K242" s="59">
        <v>9</v>
      </c>
      <c r="L242" s="65">
        <v>26805.5</v>
      </c>
      <c r="M242" s="65">
        <v>0</v>
      </c>
      <c r="N242" s="65">
        <v>0</v>
      </c>
      <c r="O242" s="65">
        <v>26805.5</v>
      </c>
      <c r="P242" s="64">
        <v>46020</v>
      </c>
      <c r="Q242" s="66">
        <v>414</v>
      </c>
      <c r="R242" s="67">
        <v>26805.5</v>
      </c>
      <c r="S242" s="67">
        <v>1286.6600000000001</v>
      </c>
      <c r="T242" s="67">
        <v>25518.84</v>
      </c>
      <c r="U242" s="68"/>
      <c r="V242" s="69" t="str">
        <f>VLOOKUP(H242,'CATEGORIZAÇÃO PARA PUBLICAÇÃO'!$A$1:$C$105,3,FALSE)</f>
        <v>PRESTAÇÃO DE SERVIÇOS</v>
      </c>
    </row>
    <row r="243" spans="1:22" ht="69.95" hidden="1" customHeight="1" x14ac:dyDescent="0.2">
      <c r="A243" s="58">
        <v>1441</v>
      </c>
      <c r="B243" s="59">
        <v>1440011</v>
      </c>
      <c r="C243" s="59" t="s">
        <v>734</v>
      </c>
      <c r="D243" s="59" t="s">
        <v>776</v>
      </c>
      <c r="E243" s="60">
        <v>2421421000111</v>
      </c>
      <c r="F243" s="61">
        <f t="shared" si="1"/>
        <v>2421421000111</v>
      </c>
      <c r="G243" s="62" t="s">
        <v>299</v>
      </c>
      <c r="H243" s="59">
        <v>4004</v>
      </c>
      <c r="I243" s="63" t="s">
        <v>300</v>
      </c>
      <c r="J243" s="64">
        <v>46017</v>
      </c>
      <c r="K243" s="59">
        <v>10</v>
      </c>
      <c r="L243" s="65">
        <v>26805.5</v>
      </c>
      <c r="M243" s="65">
        <v>0</v>
      </c>
      <c r="N243" s="65">
        <v>0</v>
      </c>
      <c r="O243" s="65">
        <v>26805.5</v>
      </c>
      <c r="P243" s="64">
        <v>46020</v>
      </c>
      <c r="Q243" s="66">
        <v>415</v>
      </c>
      <c r="R243" s="67">
        <v>26805.5</v>
      </c>
      <c r="S243" s="67">
        <v>1286.6600000000001</v>
      </c>
      <c r="T243" s="67">
        <v>25518.84</v>
      </c>
      <c r="U243" s="68"/>
      <c r="V243" s="69" t="str">
        <f>VLOOKUP(H243,'CATEGORIZAÇÃO PARA PUBLICAÇÃO'!$A$1:$C$105,3,FALSE)</f>
        <v>PRESTAÇÃO DE SERVIÇOS</v>
      </c>
    </row>
    <row r="244" spans="1:22" ht="69.95" hidden="1" customHeight="1" x14ac:dyDescent="0.2">
      <c r="A244" s="58">
        <v>1441</v>
      </c>
      <c r="B244" s="59">
        <v>1440005</v>
      </c>
      <c r="C244" s="59" t="s">
        <v>597</v>
      </c>
      <c r="D244" s="59" t="s">
        <v>776</v>
      </c>
      <c r="E244" s="60">
        <v>15807911000100</v>
      </c>
      <c r="F244" s="61">
        <f t="shared" si="1"/>
        <v>15807911000100</v>
      </c>
      <c r="G244" s="62" t="s">
        <v>136</v>
      </c>
      <c r="H244" s="59">
        <v>5227</v>
      </c>
      <c r="I244" s="63" t="s">
        <v>137</v>
      </c>
      <c r="J244" s="64">
        <v>46020</v>
      </c>
      <c r="K244" s="59">
        <v>1</v>
      </c>
      <c r="L244" s="65">
        <v>2900</v>
      </c>
      <c r="M244" s="65">
        <v>0</v>
      </c>
      <c r="N244" s="65">
        <v>0</v>
      </c>
      <c r="O244" s="65">
        <v>2900</v>
      </c>
      <c r="P244" s="64">
        <v>46020</v>
      </c>
      <c r="Q244" s="66">
        <v>339</v>
      </c>
      <c r="R244" s="67">
        <v>2900</v>
      </c>
      <c r="S244" s="67">
        <v>34.799999999999997</v>
      </c>
      <c r="T244" s="67">
        <v>2865.2</v>
      </c>
      <c r="U244" s="68"/>
      <c r="V244" s="69" t="str">
        <f>VLOOKUP(H244,'CATEGORIZAÇÃO PARA PUBLICAÇÃO'!$A$1:$C$105,3,FALSE)</f>
        <v>FORNECIMENTO DE BENS</v>
      </c>
    </row>
    <row r="245" spans="1:22" ht="69.95" hidden="1" customHeight="1" x14ac:dyDescent="0.2">
      <c r="A245" s="58">
        <v>1441</v>
      </c>
      <c r="B245" s="59">
        <v>1440005</v>
      </c>
      <c r="C245" s="59" t="s">
        <v>621</v>
      </c>
      <c r="D245" s="59" t="s">
        <v>776</v>
      </c>
      <c r="E245" s="60">
        <v>10174094000179</v>
      </c>
      <c r="F245" s="61">
        <f t="shared" si="1"/>
        <v>10174094000179</v>
      </c>
      <c r="G245" s="62" t="s">
        <v>154</v>
      </c>
      <c r="H245" s="59">
        <v>3020</v>
      </c>
      <c r="I245" s="63" t="s">
        <v>9</v>
      </c>
      <c r="J245" s="64">
        <v>46020</v>
      </c>
      <c r="K245" s="59">
        <v>1</v>
      </c>
      <c r="L245" s="65">
        <v>9250</v>
      </c>
      <c r="M245" s="65">
        <v>0</v>
      </c>
      <c r="N245" s="65">
        <v>0</v>
      </c>
      <c r="O245" s="65">
        <v>9250</v>
      </c>
      <c r="P245" s="64">
        <v>46020</v>
      </c>
      <c r="Q245" s="66">
        <v>337</v>
      </c>
      <c r="R245" s="67">
        <v>9250</v>
      </c>
      <c r="S245" s="67">
        <v>111</v>
      </c>
      <c r="T245" s="67">
        <v>9139</v>
      </c>
      <c r="U245" s="68"/>
      <c r="V245" s="69" t="str">
        <f>VLOOKUP(H245,'CATEGORIZAÇÃO PARA PUBLICAÇÃO'!$A$1:$C$105,3,FALSE)</f>
        <v>FORNECIMENTO DE BENS</v>
      </c>
    </row>
    <row r="246" spans="1:22" ht="69.95" hidden="1" customHeight="1" x14ac:dyDescent="0.2">
      <c r="A246" s="58">
        <v>1441</v>
      </c>
      <c r="B246" s="59">
        <v>1440005</v>
      </c>
      <c r="C246" s="59" t="s">
        <v>622</v>
      </c>
      <c r="D246" s="59" t="s">
        <v>776</v>
      </c>
      <c r="E246" s="60">
        <v>15242539000124</v>
      </c>
      <c r="F246" s="61">
        <f t="shared" si="1"/>
        <v>15242539000124</v>
      </c>
      <c r="G246" s="62" t="s">
        <v>162</v>
      </c>
      <c r="H246" s="59">
        <v>3021</v>
      </c>
      <c r="I246" s="63" t="s">
        <v>134</v>
      </c>
      <c r="J246" s="64">
        <v>46020</v>
      </c>
      <c r="K246" s="59">
        <v>1</v>
      </c>
      <c r="L246" s="65">
        <v>2232</v>
      </c>
      <c r="M246" s="65">
        <v>0</v>
      </c>
      <c r="N246" s="65">
        <v>0</v>
      </c>
      <c r="O246" s="65">
        <v>2232</v>
      </c>
      <c r="P246" s="64">
        <v>46020</v>
      </c>
      <c r="Q246" s="66">
        <v>338</v>
      </c>
      <c r="R246" s="67">
        <v>2232</v>
      </c>
      <c r="S246" s="67">
        <v>0</v>
      </c>
      <c r="T246" s="67">
        <v>2232</v>
      </c>
      <c r="U246" s="68"/>
      <c r="V246" s="69" t="str">
        <f>VLOOKUP(H246,'CATEGORIZAÇÃO PARA PUBLICAÇÃO'!$A$1:$C$105,3,FALSE)</f>
        <v>FORNECIMENTO DE BENS</v>
      </c>
    </row>
    <row r="247" spans="1:22" ht="69.95" hidden="1" customHeight="1" x14ac:dyDescent="0.2">
      <c r="A247" s="58">
        <v>1441</v>
      </c>
      <c r="B247" s="59">
        <v>1440011</v>
      </c>
      <c r="C247" s="59" t="s">
        <v>703</v>
      </c>
      <c r="D247" s="59" t="s">
        <v>776</v>
      </c>
      <c r="E247" s="60">
        <v>405867000127</v>
      </c>
      <c r="F247" s="61">
        <f t="shared" si="1"/>
        <v>405867000127</v>
      </c>
      <c r="G247" s="62" t="s">
        <v>268</v>
      </c>
      <c r="H247" s="59">
        <v>3999</v>
      </c>
      <c r="I247" s="63" t="s">
        <v>269</v>
      </c>
      <c r="J247" s="64">
        <v>46020</v>
      </c>
      <c r="K247" s="59">
        <v>11</v>
      </c>
      <c r="L247" s="65">
        <v>7786.2</v>
      </c>
      <c r="M247" s="65">
        <v>389.31</v>
      </c>
      <c r="N247" s="65">
        <v>0</v>
      </c>
      <c r="O247" s="65">
        <v>7396.8899999999994</v>
      </c>
      <c r="P247" s="64">
        <v>46020</v>
      </c>
      <c r="Q247" s="66">
        <v>8348</v>
      </c>
      <c r="R247" s="67">
        <v>7396.8899999999994</v>
      </c>
      <c r="S247" s="67">
        <v>373.74</v>
      </c>
      <c r="T247" s="67">
        <v>7023.15</v>
      </c>
      <c r="U247" s="68"/>
      <c r="V247" s="69" t="str">
        <f>VLOOKUP(H247,'CATEGORIZAÇÃO PARA PUBLICAÇÃO'!$A$1:$C$105,3,FALSE)</f>
        <v>PRESTAÇÃO DE SERVIÇOS</v>
      </c>
    </row>
    <row r="248" spans="1:22" ht="69.95" hidden="1" customHeight="1" x14ac:dyDescent="0.2">
      <c r="A248" s="58">
        <v>1441</v>
      </c>
      <c r="B248" s="59">
        <v>1440011</v>
      </c>
      <c r="C248" s="59" t="s">
        <v>711</v>
      </c>
      <c r="D248" s="59" t="s">
        <v>776</v>
      </c>
      <c r="E248" s="60">
        <v>7403266000124</v>
      </c>
      <c r="F248" s="61">
        <f t="shared" si="1"/>
        <v>7403266000124</v>
      </c>
      <c r="G248" s="62" t="s">
        <v>277</v>
      </c>
      <c r="H248" s="59">
        <v>4002</v>
      </c>
      <c r="I248" s="63" t="s">
        <v>139</v>
      </c>
      <c r="J248" s="64">
        <v>46020</v>
      </c>
      <c r="K248" s="59">
        <v>12</v>
      </c>
      <c r="L248" s="65">
        <v>419195.16</v>
      </c>
      <c r="M248" s="65">
        <v>0</v>
      </c>
      <c r="N248" s="65">
        <v>0</v>
      </c>
      <c r="O248" s="65">
        <v>419195.16</v>
      </c>
      <c r="P248" s="64">
        <v>46020</v>
      </c>
      <c r="Q248" s="66">
        <v>8355</v>
      </c>
      <c r="R248" s="67">
        <v>419195.16</v>
      </c>
      <c r="S248" s="67">
        <v>20121.36</v>
      </c>
      <c r="T248" s="67">
        <v>399073.8</v>
      </c>
      <c r="U248" s="68"/>
      <c r="V248" s="69" t="str">
        <f>VLOOKUP(H248,'CATEGORIZAÇÃO PARA PUBLICAÇÃO'!$A$1:$C$105,3,FALSE)</f>
        <v>PRESTAÇÃO DE SERVIÇOS</v>
      </c>
    </row>
    <row r="249" spans="1:22" ht="69.95" hidden="1" customHeight="1" x14ac:dyDescent="0.2">
      <c r="A249" s="58">
        <v>1441</v>
      </c>
      <c r="B249" s="59">
        <v>1440011</v>
      </c>
      <c r="C249" s="59" t="s">
        <v>714</v>
      </c>
      <c r="D249" s="59" t="s">
        <v>776</v>
      </c>
      <c r="E249" s="60">
        <v>7346326000114</v>
      </c>
      <c r="F249" s="61">
        <f t="shared" si="1"/>
        <v>7346326000114</v>
      </c>
      <c r="G249" s="62" t="s">
        <v>280</v>
      </c>
      <c r="H249" s="59">
        <v>4002</v>
      </c>
      <c r="I249" s="63" t="s">
        <v>139</v>
      </c>
      <c r="J249" s="64">
        <v>46020</v>
      </c>
      <c r="K249" s="59">
        <v>13</v>
      </c>
      <c r="L249" s="65">
        <v>8585.8700000000008</v>
      </c>
      <c r="M249" s="65">
        <v>0</v>
      </c>
      <c r="N249" s="65">
        <v>0</v>
      </c>
      <c r="O249" s="65">
        <v>8585.8700000000008</v>
      </c>
      <c r="P249" s="64">
        <v>46020</v>
      </c>
      <c r="Q249" s="66">
        <v>8357</v>
      </c>
      <c r="R249" s="67">
        <v>8585.8700000000008</v>
      </c>
      <c r="S249" s="67">
        <v>412.12</v>
      </c>
      <c r="T249" s="67">
        <v>8173.75</v>
      </c>
      <c r="U249" s="68"/>
      <c r="V249" s="69" t="str">
        <f>VLOOKUP(H249,'CATEGORIZAÇÃO PARA PUBLICAÇÃO'!$A$1:$C$105,3,FALSE)</f>
        <v>PRESTAÇÃO DE SERVIÇOS</v>
      </c>
    </row>
    <row r="250" spans="1:22" ht="69.95" hidden="1" customHeight="1" x14ac:dyDescent="0.2">
      <c r="A250" s="58">
        <v>1441</v>
      </c>
      <c r="B250" s="59">
        <v>1440011</v>
      </c>
      <c r="C250" s="59" t="s">
        <v>717</v>
      </c>
      <c r="D250" s="59" t="s">
        <v>776</v>
      </c>
      <c r="E250" s="60">
        <v>81243735000148</v>
      </c>
      <c r="F250" s="61">
        <f t="shared" si="1"/>
        <v>81243735000148</v>
      </c>
      <c r="G250" s="62" t="s">
        <v>284</v>
      </c>
      <c r="H250" s="59">
        <v>4002</v>
      </c>
      <c r="I250" s="63" t="s">
        <v>139</v>
      </c>
      <c r="J250" s="64">
        <v>46020</v>
      </c>
      <c r="K250" s="59">
        <v>12</v>
      </c>
      <c r="L250" s="65">
        <v>29217.22</v>
      </c>
      <c r="M250" s="65">
        <v>0</v>
      </c>
      <c r="N250" s="65">
        <v>0</v>
      </c>
      <c r="O250" s="65">
        <v>29217.22</v>
      </c>
      <c r="P250" s="64">
        <v>46020</v>
      </c>
      <c r="Q250" s="66">
        <v>8351</v>
      </c>
      <c r="R250" s="67">
        <v>29217.22</v>
      </c>
      <c r="S250" s="67">
        <v>1402.43</v>
      </c>
      <c r="T250" s="67">
        <v>27814.79</v>
      </c>
      <c r="U250" s="68"/>
      <c r="V250" s="69" t="str">
        <f>VLOOKUP(H250,'CATEGORIZAÇÃO PARA PUBLICAÇÃO'!$A$1:$C$105,3,FALSE)</f>
        <v>PRESTAÇÃO DE SERVIÇOS</v>
      </c>
    </row>
    <row r="251" spans="1:22" ht="69.95" hidden="1" customHeight="1" x14ac:dyDescent="0.2">
      <c r="A251" s="58">
        <v>1441</v>
      </c>
      <c r="B251" s="59">
        <v>1440011</v>
      </c>
      <c r="C251" s="59" t="s">
        <v>764</v>
      </c>
      <c r="D251" s="59" t="s">
        <v>776</v>
      </c>
      <c r="E251" s="60">
        <v>14560935000137</v>
      </c>
      <c r="F251" s="61">
        <f t="shared" si="1"/>
        <v>14560935000137</v>
      </c>
      <c r="G251" s="62" t="s">
        <v>332</v>
      </c>
      <c r="H251" s="59">
        <v>4005</v>
      </c>
      <c r="I251" s="63" t="s">
        <v>297</v>
      </c>
      <c r="J251" s="64">
        <v>46020</v>
      </c>
      <c r="K251" s="59">
        <v>1</v>
      </c>
      <c r="L251" s="65">
        <v>8271.4</v>
      </c>
      <c r="M251" s="65">
        <v>120</v>
      </c>
      <c r="N251" s="65">
        <v>0</v>
      </c>
      <c r="O251" s="65">
        <v>8151.4</v>
      </c>
      <c r="P251" s="64">
        <v>46020</v>
      </c>
      <c r="Q251" s="66">
        <v>8353</v>
      </c>
      <c r="R251" s="67">
        <v>8151.4</v>
      </c>
      <c r="S251" s="67">
        <v>397.03</v>
      </c>
      <c r="T251" s="67">
        <v>7754.37</v>
      </c>
      <c r="U251" s="68"/>
      <c r="V251" s="69" t="str">
        <f>VLOOKUP(H251,'CATEGORIZAÇÃO PARA PUBLICAÇÃO'!$A$1:$C$105,3,FALSE)</f>
        <v>PRESTAÇÃO DE SERVIÇOS</v>
      </c>
    </row>
    <row r="252" spans="1:22" ht="69.95" hidden="1" customHeight="1" x14ac:dyDescent="0.2">
      <c r="A252" s="58">
        <v>1441</v>
      </c>
      <c r="B252" s="59">
        <v>1440011</v>
      </c>
      <c r="C252" s="59" t="s">
        <v>766</v>
      </c>
      <c r="D252" s="59" t="s">
        <v>776</v>
      </c>
      <c r="E252" s="60">
        <v>7094346000145</v>
      </c>
      <c r="F252" s="61">
        <f t="shared" si="1"/>
        <v>7094346000145</v>
      </c>
      <c r="G252" s="62" t="s">
        <v>335</v>
      </c>
      <c r="H252" s="59">
        <v>4002</v>
      </c>
      <c r="I252" s="63" t="s">
        <v>139</v>
      </c>
      <c r="J252" s="64">
        <v>46020</v>
      </c>
      <c r="K252" s="59">
        <v>1</v>
      </c>
      <c r="L252" s="65">
        <v>11615.22</v>
      </c>
      <c r="M252" s="65">
        <v>0</v>
      </c>
      <c r="N252" s="65">
        <v>0</v>
      </c>
      <c r="O252" s="65">
        <v>11615.22</v>
      </c>
      <c r="P252" s="64">
        <v>46020</v>
      </c>
      <c r="Q252" s="66">
        <v>8359</v>
      </c>
      <c r="R252" s="67">
        <v>11615.22</v>
      </c>
      <c r="S252" s="67">
        <v>0</v>
      </c>
      <c r="T252" s="67">
        <v>11615.22</v>
      </c>
      <c r="U252" s="68"/>
      <c r="V252" s="69" t="str">
        <f>VLOOKUP(H252,'CATEGORIZAÇÃO PARA PUBLICAÇÃO'!$A$1:$C$105,3,FALSE)</f>
        <v>PRESTAÇÃO DE SERVIÇOS</v>
      </c>
    </row>
    <row r="253" spans="1:22" ht="69.95" hidden="1" customHeight="1" x14ac:dyDescent="0.2">
      <c r="A253" s="58">
        <v>1441</v>
      </c>
      <c r="B253" s="59">
        <v>1440011</v>
      </c>
      <c r="C253" s="59" t="s">
        <v>769</v>
      </c>
      <c r="D253" s="59" t="s">
        <v>776</v>
      </c>
      <c r="E253" s="60">
        <v>17282880000139</v>
      </c>
      <c r="F253" s="61">
        <f t="shared" si="1"/>
        <v>17282880000139</v>
      </c>
      <c r="G253" s="62" t="s">
        <v>338</v>
      </c>
      <c r="H253" s="59">
        <v>3918</v>
      </c>
      <c r="I253" s="63" t="s">
        <v>339</v>
      </c>
      <c r="J253" s="64">
        <v>46020</v>
      </c>
      <c r="K253" s="59">
        <v>6</v>
      </c>
      <c r="L253" s="65">
        <v>14323.98</v>
      </c>
      <c r="M253" s="65">
        <v>72.19</v>
      </c>
      <c r="N253" s="65">
        <v>0</v>
      </c>
      <c r="O253" s="65">
        <v>14251.789999999999</v>
      </c>
      <c r="P253" s="64">
        <v>46020</v>
      </c>
      <c r="Q253" s="66">
        <v>8358</v>
      </c>
      <c r="R253" s="67">
        <v>14251.79</v>
      </c>
      <c r="S253" s="67">
        <v>0</v>
      </c>
      <c r="T253" s="67">
        <v>14251.79</v>
      </c>
      <c r="U253" s="68"/>
      <c r="V253" s="69" t="str">
        <f>VLOOKUP(H253,'CATEGORIZAÇÃO PARA PUBLICAÇÃO'!$A$1:$C$105,3,FALSE)</f>
        <v>PRESTAÇÃO DE SERVIÇOS</v>
      </c>
    </row>
    <row r="254" spans="1:22" ht="69.95" hidden="1" customHeight="1" x14ac:dyDescent="0.2">
      <c r="A254" s="58">
        <v>1441</v>
      </c>
      <c r="B254" s="59">
        <v>1440011</v>
      </c>
      <c r="C254" s="59" t="s">
        <v>770</v>
      </c>
      <c r="D254" s="59" t="s">
        <v>776</v>
      </c>
      <c r="E254" s="60">
        <v>86781069000115</v>
      </c>
      <c r="F254" s="61">
        <f t="shared" si="1"/>
        <v>86781069000115</v>
      </c>
      <c r="G254" s="62" t="s">
        <v>340</v>
      </c>
      <c r="H254" s="59">
        <v>3911</v>
      </c>
      <c r="I254" s="63" t="s">
        <v>341</v>
      </c>
      <c r="J254" s="64">
        <v>46020</v>
      </c>
      <c r="K254" s="59">
        <v>2</v>
      </c>
      <c r="L254" s="65">
        <v>832.71</v>
      </c>
      <c r="M254" s="65">
        <v>0</v>
      </c>
      <c r="N254" s="65">
        <v>0</v>
      </c>
      <c r="O254" s="65">
        <v>832.71</v>
      </c>
      <c r="P254" s="64">
        <v>46020</v>
      </c>
      <c r="Q254" s="66">
        <v>8352</v>
      </c>
      <c r="R254" s="67">
        <v>832.71</v>
      </c>
      <c r="S254" s="67">
        <v>39.97</v>
      </c>
      <c r="T254" s="67">
        <v>792.74</v>
      </c>
      <c r="U254" s="68"/>
      <c r="V254" s="69" t="str">
        <f>VLOOKUP(H254,'CATEGORIZAÇÃO PARA PUBLICAÇÃO'!$A$1:$C$105,3,FALSE)</f>
        <v>PRESTAÇÃO DE SERVIÇOS</v>
      </c>
    </row>
    <row r="255" spans="1:22" ht="69.95" hidden="1" customHeight="1" x14ac:dyDescent="0.2">
      <c r="A255" s="58">
        <v>1441</v>
      </c>
      <c r="B255" s="59">
        <v>1440011</v>
      </c>
      <c r="C255" s="59" t="s">
        <v>775</v>
      </c>
      <c r="D255" s="59" t="s">
        <v>776</v>
      </c>
      <c r="E255" s="60">
        <v>7094346000145</v>
      </c>
      <c r="F255" s="61">
        <f t="shared" si="1"/>
        <v>7094346000145</v>
      </c>
      <c r="G255" s="62" t="s">
        <v>335</v>
      </c>
      <c r="H255" s="59">
        <v>4002</v>
      </c>
      <c r="I255" s="63" t="s">
        <v>139</v>
      </c>
      <c r="J255" s="64">
        <v>46020</v>
      </c>
      <c r="K255" s="59">
        <v>1</v>
      </c>
      <c r="L255" s="65">
        <v>5934.98</v>
      </c>
      <c r="M255" s="65">
        <v>326.42</v>
      </c>
      <c r="N255" s="65">
        <v>0</v>
      </c>
      <c r="O255" s="65">
        <v>5608.5599999999995</v>
      </c>
      <c r="P255" s="64">
        <v>46020</v>
      </c>
      <c r="Q255" s="66">
        <v>8361</v>
      </c>
      <c r="R255" s="67">
        <v>5608.56</v>
      </c>
      <c r="S255" s="67">
        <v>284.88</v>
      </c>
      <c r="T255" s="67">
        <v>5323.68</v>
      </c>
      <c r="U255" s="68" t="s">
        <v>777</v>
      </c>
      <c r="V255" s="69" t="str">
        <f>VLOOKUP(H255,'CATEGORIZAÇÃO PARA PUBLICAÇÃO'!$A$1:$C$105,3,FALSE)</f>
        <v>PRESTAÇÃO DE SERVIÇOS</v>
      </c>
    </row>
    <row r="256" spans="1:22" ht="69.95" hidden="1" customHeight="1" x14ac:dyDescent="0.2">
      <c r="A256" s="58">
        <v>1441</v>
      </c>
      <c r="B256" s="59">
        <v>1440011</v>
      </c>
      <c r="C256" s="59" t="s">
        <v>775</v>
      </c>
      <c r="D256" s="59" t="s">
        <v>776</v>
      </c>
      <c r="E256" s="60">
        <v>7094346000145</v>
      </c>
      <c r="F256" s="61">
        <f t="shared" si="1"/>
        <v>7094346000145</v>
      </c>
      <c r="G256" s="62" t="s">
        <v>335</v>
      </c>
      <c r="H256" s="59">
        <v>4002</v>
      </c>
      <c r="I256" s="63" t="s">
        <v>139</v>
      </c>
      <c r="J256" s="64">
        <v>46020</v>
      </c>
      <c r="K256" s="59">
        <v>2</v>
      </c>
      <c r="L256" s="65">
        <v>16694.560000000001</v>
      </c>
      <c r="M256" s="65">
        <v>1557.04</v>
      </c>
      <c r="N256" s="65">
        <v>0</v>
      </c>
      <c r="O256" s="65">
        <v>15137.52</v>
      </c>
      <c r="P256" s="64">
        <v>46020</v>
      </c>
      <c r="Q256" s="66">
        <v>8360</v>
      </c>
      <c r="R256" s="67">
        <v>15137.52</v>
      </c>
      <c r="S256" s="67">
        <v>1358.87</v>
      </c>
      <c r="T256" s="67">
        <v>13778.65</v>
      </c>
      <c r="U256" s="68" t="s">
        <v>777</v>
      </c>
      <c r="V256" s="69" t="str">
        <f>VLOOKUP(H256,'CATEGORIZAÇÃO PARA PUBLICAÇÃO'!$A$1:$C$105,3,FALSE)</f>
        <v>PRESTAÇÃO DE SERVIÇOS</v>
      </c>
    </row>
    <row r="258" spans="1:21" ht="15.75" x14ac:dyDescent="0.2">
      <c r="A258" s="77" t="s">
        <v>62</v>
      </c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</row>
    <row r="259" spans="1:21" x14ac:dyDescent="0.2">
      <c r="A259" s="72" t="s">
        <v>42</v>
      </c>
      <c r="B259" s="76" t="s">
        <v>63</v>
      </c>
      <c r="C259" s="76"/>
      <c r="D259" s="76"/>
      <c r="E259" s="76"/>
      <c r="F259" s="76"/>
      <c r="G259" s="76"/>
      <c r="H259" s="76"/>
      <c r="I259" s="76"/>
    </row>
    <row r="260" spans="1:21" x14ac:dyDescent="0.2">
      <c r="A260" s="72" t="s">
        <v>43</v>
      </c>
      <c r="B260" s="76" t="s">
        <v>64</v>
      </c>
      <c r="C260" s="76"/>
      <c r="D260" s="76"/>
      <c r="E260" s="76"/>
      <c r="F260" s="76"/>
      <c r="G260" s="76"/>
      <c r="H260" s="76"/>
      <c r="I260" s="76"/>
    </row>
    <row r="261" spans="1:21" x14ac:dyDescent="0.2">
      <c r="A261" s="72" t="s">
        <v>44</v>
      </c>
      <c r="B261" s="76" t="s">
        <v>65</v>
      </c>
      <c r="C261" s="76"/>
      <c r="D261" s="76"/>
      <c r="E261" s="76"/>
      <c r="F261" s="76"/>
      <c r="G261" s="76"/>
      <c r="H261" s="76"/>
      <c r="I261" s="76"/>
    </row>
    <row r="262" spans="1:21" x14ac:dyDescent="0.2">
      <c r="A262" s="72" t="s">
        <v>66</v>
      </c>
      <c r="B262" s="76" t="s">
        <v>67</v>
      </c>
      <c r="C262" s="76"/>
      <c r="D262" s="76"/>
      <c r="E262" s="76"/>
      <c r="F262" s="76"/>
      <c r="G262" s="76"/>
      <c r="H262" s="76"/>
      <c r="I262" s="76"/>
    </row>
    <row r="263" spans="1:21" x14ac:dyDescent="0.2">
      <c r="A263" s="72" t="s">
        <v>57</v>
      </c>
      <c r="B263" s="76" t="s">
        <v>68</v>
      </c>
      <c r="C263" s="76"/>
      <c r="D263" s="76"/>
      <c r="E263" s="76"/>
      <c r="F263" s="76"/>
      <c r="G263" s="76"/>
      <c r="H263" s="76"/>
      <c r="I263" s="76"/>
    </row>
    <row r="264" spans="1:21" x14ac:dyDescent="0.2">
      <c r="A264" s="72" t="s">
        <v>69</v>
      </c>
      <c r="B264" s="76" t="s">
        <v>70</v>
      </c>
      <c r="C264" s="76"/>
      <c r="D264" s="76"/>
      <c r="E264" s="76"/>
      <c r="F264" s="76"/>
      <c r="G264" s="76"/>
      <c r="H264" s="76"/>
      <c r="I264" s="76"/>
    </row>
    <row r="265" spans="1:21" x14ac:dyDescent="0.2">
      <c r="B265" s="76"/>
      <c r="C265" s="76"/>
      <c r="D265" s="76"/>
      <c r="E265" s="76"/>
      <c r="F265" s="76"/>
      <c r="G265" s="76"/>
      <c r="H265" s="76"/>
      <c r="I265" s="76"/>
    </row>
    <row r="266" spans="1:21" ht="15.75" x14ac:dyDescent="0.2">
      <c r="A266" s="77" t="s">
        <v>71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</row>
    <row r="267" spans="1:21" x14ac:dyDescent="0.2">
      <c r="A267" s="76" t="s">
        <v>72</v>
      </c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</row>
    <row r="268" spans="1:21" x14ac:dyDescent="0.2">
      <c r="A268" s="76" t="s">
        <v>119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</row>
    <row r="270" spans="1:21" x14ac:dyDescent="0.2">
      <c r="A270" s="79" t="s">
        <v>73</v>
      </c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 spans="1:21" x14ac:dyDescent="0.2">
      <c r="A271" s="79" t="s">
        <v>118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</sheetData>
  <sheetProtection formatCells="0" formatColumns="0" formatRows="0" insertColumns="0" insertRows="0" deleteColumns="0" deleteRows="0" sort="0" autoFilter="0" pivotTables="0"/>
  <protectedRanges>
    <protectedRange sqref="A271:U271" name="Intervalo8"/>
    <protectedRange sqref="A268:U268" name="Intervalo7"/>
    <protectedRange sqref="G4:U256" name="Intervalo6"/>
    <protectedRange sqref="A4:E256" name="Intervalo5"/>
    <protectedRange sqref="A1:U1" name="Intervalo4"/>
    <protectedRange sqref="A1" name="Intervalo1"/>
    <protectedRange sqref="G4:U256 A4:E256" name="Intervalo2"/>
    <protectedRange sqref="A271 A268" name="Intervalo3"/>
  </protectedRanges>
  <autoFilter ref="A3:V256">
    <filterColumn colId="21">
      <filters>
        <filter val="LOCAÇÕES"/>
      </filters>
    </filterColumn>
    <sortState ref="A4:V229">
      <sortCondition ref="P3:P229"/>
    </sortState>
  </autoFilter>
  <mergeCells count="14">
    <mergeCell ref="A1:U1"/>
    <mergeCell ref="A258:U258"/>
    <mergeCell ref="B259:I259"/>
    <mergeCell ref="B260:I260"/>
    <mergeCell ref="B261:I261"/>
    <mergeCell ref="B262:I262"/>
    <mergeCell ref="A266:U266"/>
    <mergeCell ref="A267:U267"/>
    <mergeCell ref="A271:U271"/>
    <mergeCell ref="A270:U270"/>
    <mergeCell ref="A268:U268"/>
    <mergeCell ref="B263:I263"/>
    <mergeCell ref="B264:I264"/>
    <mergeCell ref="B265:I265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07"/>
  <sheetViews>
    <sheetView topLeftCell="T3" zoomScale="85" zoomScaleNormal="85" workbookViewId="0">
      <selection activeCell="AD266" sqref="AD5:AD266"/>
    </sheetView>
  </sheetViews>
  <sheetFormatPr defaultRowHeight="24.95" customHeight="1" x14ac:dyDescent="0.2"/>
  <cols>
    <col min="1" max="1" width="49.28515625" style="18" hidden="1" customWidth="1"/>
    <col min="2" max="2" width="35.28515625" style="18" hidden="1" customWidth="1"/>
    <col min="3" max="3" width="22.5703125" style="18" hidden="1" customWidth="1"/>
    <col min="4" max="4" width="31.28515625" style="18" bestFit="1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3" t="s">
        <v>74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3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>D5&amp;"|"&amp;E5&amp;"|"&amp;G5&amp;"|"&amp;H5&amp;"|"&amp;L5&amp;"|"&amp;N5&amp;"|"&amp;U5</f>
        <v>1441|1440005|1|2025|201182000169|3030|81</v>
      </c>
      <c r="B5" s="23" t="str">
        <f>D5&amp;"|"&amp;E5&amp;"|"&amp;G5&amp;"|"&amp;H5&amp;"|"&amp;X5</f>
        <v>1441|1440005|1|2025|292</v>
      </c>
      <c r="C5" s="28" t="str">
        <f>E5&amp;"|"&amp;X5</f>
        <v>1440005|292</v>
      </c>
      <c r="D5" s="10">
        <v>1441</v>
      </c>
      <c r="E5" s="10">
        <v>1440005</v>
      </c>
      <c r="F5" s="36" t="str">
        <f>G5&amp;"/"&amp;H5</f>
        <v>1/2025</v>
      </c>
      <c r="G5" s="10">
        <v>1</v>
      </c>
      <c r="H5" s="10">
        <v>2025</v>
      </c>
      <c r="I5" s="36" t="str">
        <f>J5&amp;"."&amp;K5</f>
        <v>10.1</v>
      </c>
      <c r="J5" s="10">
        <v>10</v>
      </c>
      <c r="K5" s="10">
        <v>1</v>
      </c>
      <c r="L5" s="10">
        <v>201182000169</v>
      </c>
      <c r="M5" s="11" t="s">
        <v>120</v>
      </c>
      <c r="N5" s="10">
        <v>3030</v>
      </c>
      <c r="O5" s="11" t="s">
        <v>10</v>
      </c>
      <c r="P5" s="9">
        <v>45992</v>
      </c>
      <c r="Q5" s="10">
        <v>2</v>
      </c>
      <c r="R5" s="3">
        <v>81</v>
      </c>
      <c r="S5" s="3">
        <v>0</v>
      </c>
      <c r="T5" s="3">
        <v>0</v>
      </c>
      <c r="U5" s="33">
        <f>R5-S5-T5</f>
        <v>81</v>
      </c>
      <c r="V5" s="9">
        <f>IF(X5&lt;&gt;"Liquidação Cancelada",VLOOKUP(B5,'BASE DE DADOS OPS'!$B$4:$P$9650,10,FALSE),"Liquidação Cancelada")</f>
        <v>45992</v>
      </c>
      <c r="W5" s="13">
        <f>IF(X5&lt;&gt;"Liquidação Cancelada",IF(ISBLANK(V5),"AGUARDANDO PAGAMENTO",NETWORKDAYS(P5,V5)-1),"Liquidação Cancelada")</f>
        <v>0</v>
      </c>
      <c r="X5" s="10">
        <f>VLOOKUP(A5,'BASE DE DADOS OPS'!$A$4:$P$9650,12,FALSE)</f>
        <v>292</v>
      </c>
      <c r="Y5" s="4">
        <f>IF(X5&lt;&gt;"Liquidação Cancelada",VLOOKUP(B5,'BASE DE DADOS OPS'!$B$5:$P$9635,12,FALSE),"Liquidação Cancelada")</f>
        <v>81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81</v>
      </c>
      <c r="AB5" s="4">
        <f>IF(X5&lt;&gt;"Liquidação Cancelada",Y5-Z5,"Liquidação Cancelada")</f>
        <v>81</v>
      </c>
      <c r="AC5" s="3">
        <f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>D6&amp;"|"&amp;E6&amp;"|"&amp;G6&amp;"|"&amp;H6&amp;"|"&amp;L6&amp;"|"&amp;N6&amp;"|"&amp;U6</f>
        <v>1441|1440005|2|2025|201182000169|3008|2691</v>
      </c>
      <c r="B6" s="23" t="str">
        <f>D6&amp;"|"&amp;E6&amp;"|"&amp;G6&amp;"|"&amp;H6&amp;"|"&amp;X6</f>
        <v>1441|1440005|2|2025|291</v>
      </c>
      <c r="C6" s="28" t="str">
        <f>E6&amp;"|"&amp;X6</f>
        <v>1440005|291</v>
      </c>
      <c r="D6" s="10">
        <v>1441</v>
      </c>
      <c r="E6" s="10">
        <v>1440005</v>
      </c>
      <c r="F6" s="36" t="str">
        <f>G6&amp;"/"&amp;H6</f>
        <v>2/2025</v>
      </c>
      <c r="G6" s="10">
        <v>2</v>
      </c>
      <c r="H6" s="10">
        <v>2025</v>
      </c>
      <c r="I6" s="36" t="str">
        <f>J6&amp;"."&amp;K6</f>
        <v>10.1</v>
      </c>
      <c r="J6" s="10">
        <v>10</v>
      </c>
      <c r="K6" s="10">
        <v>1</v>
      </c>
      <c r="L6" s="10">
        <v>201182000169</v>
      </c>
      <c r="M6" s="11" t="s">
        <v>120</v>
      </c>
      <c r="N6" s="10">
        <v>3008</v>
      </c>
      <c r="O6" s="11" t="s">
        <v>121</v>
      </c>
      <c r="P6" s="9">
        <v>45992</v>
      </c>
      <c r="Q6" s="10">
        <v>11</v>
      </c>
      <c r="R6" s="3">
        <v>2691</v>
      </c>
      <c r="S6" s="3">
        <v>0</v>
      </c>
      <c r="T6" s="3">
        <v>0</v>
      </c>
      <c r="U6" s="33">
        <f>R6-S6-T6</f>
        <v>2691</v>
      </c>
      <c r="V6" s="9">
        <f>IF(X6&lt;&gt;"Liquidação Cancelada",VLOOKUP(B6,'BASE DE DADOS OPS'!$B$4:$P$9650,10,FALSE),"Liquidação Cancelada")</f>
        <v>45992</v>
      </c>
      <c r="W6" s="13">
        <f>IF(X6&lt;&gt;"Liquidação Cancelada",IF(ISBLANK(V6),"AGUARDANDO PAGAMENTO",NETWORKDAYS(P6,V6)-1),"Liquidação Cancelada")</f>
        <v>0</v>
      </c>
      <c r="X6" s="10">
        <f>VLOOKUP(A6,'BASE DE DADOS OPS'!$A$4:$P$9650,12,FALSE)</f>
        <v>291</v>
      </c>
      <c r="Y6" s="4">
        <f>IF(X6&lt;&gt;"Liquidação Cancelada",VLOOKUP(B6,'BASE DE DADOS OPS'!$B$5:$P$9635,12,FALSE),"Liquidação Cancelada")</f>
        <v>2691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2691</v>
      </c>
      <c r="AB6" s="4">
        <f>IF(X6&lt;&gt;"Liquidação Cancelada",Y6-Z6,"Liquidação Cancelada")</f>
        <v>2691</v>
      </c>
      <c r="AC6" s="3">
        <f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>D7&amp;"|"&amp;E7&amp;"|"&amp;G7&amp;"|"&amp;H7&amp;"|"&amp;L7&amp;"|"&amp;N7&amp;"|"&amp;U7</f>
        <v>1441|1440005|7|2025|58069360000120|4006|203605,72</v>
      </c>
      <c r="B7" s="23" t="str">
        <f>D7&amp;"|"&amp;E7&amp;"|"&amp;G7&amp;"|"&amp;H7&amp;"|"&amp;X7</f>
        <v>1441|1440005|7|2025|293</v>
      </c>
      <c r="C7" s="28" t="str">
        <f>E7&amp;"|"&amp;X7</f>
        <v>1440005|293</v>
      </c>
      <c r="D7" s="10">
        <v>1441</v>
      </c>
      <c r="E7" s="10">
        <v>1440005</v>
      </c>
      <c r="F7" s="36" t="str">
        <f>G7&amp;"/"&amp;H7</f>
        <v>7/2025</v>
      </c>
      <c r="G7" s="10">
        <v>7</v>
      </c>
      <c r="H7" s="10">
        <v>2025</v>
      </c>
      <c r="I7" s="36" t="str">
        <f>J7&amp;"."&amp;K7</f>
        <v>10.1</v>
      </c>
      <c r="J7" s="10">
        <v>10</v>
      </c>
      <c r="K7" s="10">
        <v>1</v>
      </c>
      <c r="L7" s="10">
        <v>58069360000120</v>
      </c>
      <c r="M7" s="11" t="s">
        <v>124</v>
      </c>
      <c r="N7" s="10">
        <v>4006</v>
      </c>
      <c r="O7" s="11" t="s">
        <v>29</v>
      </c>
      <c r="P7" s="9">
        <v>45992</v>
      </c>
      <c r="Q7" s="10">
        <v>18</v>
      </c>
      <c r="R7" s="3">
        <v>203605.72</v>
      </c>
      <c r="S7" s="3">
        <v>0</v>
      </c>
      <c r="T7" s="3">
        <v>0</v>
      </c>
      <c r="U7" s="33">
        <f>R7-S7-T7</f>
        <v>203605.72</v>
      </c>
      <c r="V7" s="9">
        <f>IF(X7&lt;&gt;"Liquidação Cancelada",VLOOKUP(B7,'BASE DE DADOS OPS'!$B$4:$P$9650,10,FALSE),"Liquidação Cancelada")</f>
        <v>45994</v>
      </c>
      <c r="W7" s="13">
        <f>IF(X7&lt;&gt;"Liquidação Cancelada",IF(ISBLANK(V7),"AGUARDANDO PAGAMENTO",NETWORKDAYS(P7,V7)-1),"Liquidação Cancelada")</f>
        <v>2</v>
      </c>
      <c r="X7" s="10">
        <f>VLOOKUP(A7,'BASE DE DADOS OPS'!$A$4:$P$9650,12,FALSE)</f>
        <v>293</v>
      </c>
      <c r="Y7" s="4">
        <f>IF(X7&lt;&gt;"Liquidação Cancelada",VLOOKUP(B7,'BASE DE DADOS OPS'!$B$5:$P$9635,12,FALSE),"Liquidação Cancelada")</f>
        <v>203605.72</v>
      </c>
      <c r="Z7" s="4">
        <f>IF(X7&lt;&gt;"Liquidação Cancelada",VLOOKUP(B7,'BASE DE DADOS OPS'!$B$5:$P$9635,14,FALSE),"Liquidação Cancelada")</f>
        <v>9773.08</v>
      </c>
      <c r="AA7" s="4">
        <f>IF(X7&lt;&gt;"Liquidação Cancelada",VLOOKUP(B7,'BASE DE DADOS OPS'!$B$5:$P$9635,13,FALSE),"Liquidação Cancelada")</f>
        <v>193832.64</v>
      </c>
      <c r="AB7" s="4">
        <f>IF(X7&lt;&gt;"Liquidação Cancelada",Y7-Z7,"Liquidação Cancelada")</f>
        <v>193832.64</v>
      </c>
      <c r="AC7" s="3">
        <f>IF(X7&lt;&gt;"Liquidação Cancelada",(AA7-AB7)+(U7-Z7-AB7),"Liquidação Cancelada")</f>
        <v>0</v>
      </c>
      <c r="AD7" s="29"/>
    </row>
    <row r="8" spans="1:30" s="23" customFormat="1" ht="24.95" customHeight="1" x14ac:dyDescent="0.2">
      <c r="A8" s="23" t="str">
        <f>D8&amp;"|"&amp;E8&amp;"|"&amp;G8&amp;"|"&amp;H8&amp;"|"&amp;L8&amp;"|"&amp;N8&amp;"|"&amp;U8</f>
        <v>1441|1440011|198|2025|7403266000124|4002|407044,61</v>
      </c>
      <c r="B8" s="23" t="str">
        <f>D8&amp;"|"&amp;E8&amp;"|"&amp;G8&amp;"|"&amp;H8&amp;"|"&amp;X8</f>
        <v>1441|1440011|198|2025|7799</v>
      </c>
      <c r="C8" s="28" t="str">
        <f>E8&amp;"|"&amp;X8</f>
        <v>1440011|7799</v>
      </c>
      <c r="D8" s="10">
        <v>1441</v>
      </c>
      <c r="E8" s="10">
        <v>1440011</v>
      </c>
      <c r="F8" s="36" t="str">
        <f>G8&amp;"/"&amp;H8</f>
        <v>198/2025</v>
      </c>
      <c r="G8" s="10">
        <v>198</v>
      </c>
      <c r="H8" s="10">
        <v>2025</v>
      </c>
      <c r="I8" s="36" t="str">
        <f>J8&amp;"."&amp;K8</f>
        <v>10.1</v>
      </c>
      <c r="J8" s="10">
        <v>10</v>
      </c>
      <c r="K8" s="10">
        <v>1</v>
      </c>
      <c r="L8" s="10">
        <v>7403266000124</v>
      </c>
      <c r="M8" s="11" t="s">
        <v>277</v>
      </c>
      <c r="N8" s="10">
        <v>4002</v>
      </c>
      <c r="O8" s="11" t="s">
        <v>139</v>
      </c>
      <c r="P8" s="9">
        <v>45992</v>
      </c>
      <c r="Q8" s="10">
        <v>11</v>
      </c>
      <c r="R8" s="3">
        <v>407044.61</v>
      </c>
      <c r="S8" s="3">
        <v>0</v>
      </c>
      <c r="T8" s="3">
        <v>0</v>
      </c>
      <c r="U8" s="33">
        <f>R8-S8-T8</f>
        <v>407044.61</v>
      </c>
      <c r="V8" s="9">
        <f>IF(X8&lt;&gt;"Liquidação Cancelada",VLOOKUP(B8,'BASE DE DADOS OPS'!$B$4:$P$9650,10,FALSE),"Liquidação Cancelada")</f>
        <v>45995</v>
      </c>
      <c r="W8" s="13">
        <f>IF(X8&lt;&gt;"Liquidação Cancelada",IF(ISBLANK(V8),"AGUARDANDO PAGAMENTO",NETWORKDAYS(P8,V8)-1),"Liquidação Cancelada")</f>
        <v>3</v>
      </c>
      <c r="X8" s="10">
        <f>VLOOKUP(A8,'BASE DE DADOS OPS'!$A$4:$P$9650,12,FALSE)</f>
        <v>7799</v>
      </c>
      <c r="Y8" s="4">
        <f>IF(X8&lt;&gt;"Liquidação Cancelada",VLOOKUP(B8,'BASE DE DADOS OPS'!$B$5:$P$9635,12,FALSE),"Liquidação Cancelada")</f>
        <v>407044.61</v>
      </c>
      <c r="Z8" s="4">
        <f>IF(X8&lt;&gt;"Liquidação Cancelada",VLOOKUP(B8,'BASE DE DADOS OPS'!$B$5:$P$9635,14,FALSE),"Liquidação Cancelada")</f>
        <v>19538.14</v>
      </c>
      <c r="AA8" s="4">
        <f>IF(X8&lt;&gt;"Liquidação Cancelada",VLOOKUP(B8,'BASE DE DADOS OPS'!$B$5:$P$9635,13,FALSE),"Liquidação Cancelada")</f>
        <v>387506.47</v>
      </c>
      <c r="AB8" s="4">
        <f>IF(X8&lt;&gt;"Liquidação Cancelada",Y8-Z8,"Liquidação Cancelada")</f>
        <v>387506.47</v>
      </c>
      <c r="AC8" s="3">
        <f>IF(X8&lt;&gt;"Liquidação Cancelada",(AA8-AB8)+(U8-Z8-AB8),"Liquidação Cancelada")</f>
        <v>0</v>
      </c>
      <c r="AD8" s="29"/>
    </row>
    <row r="9" spans="1:30" s="23" customFormat="1" ht="24.95" customHeight="1" x14ac:dyDescent="0.2">
      <c r="A9" s="23" t="str">
        <f>D9&amp;"|"&amp;E9&amp;"|"&amp;G9&amp;"|"&amp;H9&amp;"|"&amp;L9&amp;"|"&amp;N9&amp;"|"&amp;U9</f>
        <v>1441|1440011|201|2025|7346326000114|4002|258784,96</v>
      </c>
      <c r="B9" s="23" t="str">
        <f>D9&amp;"|"&amp;E9&amp;"|"&amp;G9&amp;"|"&amp;H9&amp;"|"&amp;X9</f>
        <v>1441|1440011|201|2025|7652</v>
      </c>
      <c r="C9" s="28" t="str">
        <f>E9&amp;"|"&amp;X9</f>
        <v>1440011|7652</v>
      </c>
      <c r="D9" s="10">
        <v>1441</v>
      </c>
      <c r="E9" s="10">
        <v>1440011</v>
      </c>
      <c r="F9" s="36" t="str">
        <f>G9&amp;"/"&amp;H9</f>
        <v>201/2025</v>
      </c>
      <c r="G9" s="10">
        <v>201</v>
      </c>
      <c r="H9" s="10">
        <v>2025</v>
      </c>
      <c r="I9" s="36" t="str">
        <f>J9&amp;"."&amp;K9</f>
        <v>10.1</v>
      </c>
      <c r="J9" s="10">
        <v>10</v>
      </c>
      <c r="K9" s="10">
        <v>1</v>
      </c>
      <c r="L9" s="10">
        <v>7346326000114</v>
      </c>
      <c r="M9" s="11" t="s">
        <v>280</v>
      </c>
      <c r="N9" s="10">
        <v>4002</v>
      </c>
      <c r="O9" s="11" t="s">
        <v>139</v>
      </c>
      <c r="P9" s="9">
        <v>45992</v>
      </c>
      <c r="Q9" s="10">
        <v>11</v>
      </c>
      <c r="R9" s="3">
        <v>258784.96</v>
      </c>
      <c r="S9" s="3">
        <v>0</v>
      </c>
      <c r="T9" s="3">
        <v>0</v>
      </c>
      <c r="U9" s="33">
        <f>R9-S9-T9</f>
        <v>258784.96</v>
      </c>
      <c r="V9" s="9">
        <f>IF(X9&lt;&gt;"Liquidação Cancelada",VLOOKUP(B9,'BASE DE DADOS OPS'!$B$4:$P$9650,10,FALSE),"Liquidação Cancelada")</f>
        <v>45992</v>
      </c>
      <c r="W9" s="13">
        <f>IF(X9&lt;&gt;"Liquidação Cancelada",IF(ISBLANK(V9),"AGUARDANDO PAGAMENTO",NETWORKDAYS(P9,V9)-1),"Liquidação Cancelada")</f>
        <v>0</v>
      </c>
      <c r="X9" s="10">
        <f>VLOOKUP(A9,'BASE DE DADOS OPS'!$A$4:$P$9650,12,FALSE)</f>
        <v>7652</v>
      </c>
      <c r="Y9" s="4">
        <f>IF(X9&lt;&gt;"Liquidação Cancelada",VLOOKUP(B9,'BASE DE DADOS OPS'!$B$5:$P$9635,12,FALSE),"Liquidação Cancelada")</f>
        <v>258784.96</v>
      </c>
      <c r="Z9" s="4">
        <f>IF(X9&lt;&gt;"Liquidação Cancelada",VLOOKUP(B9,'BASE DE DADOS OPS'!$B$5:$P$9635,14,FALSE),"Liquidação Cancelada")</f>
        <v>12421.68</v>
      </c>
      <c r="AA9" s="4">
        <f>IF(X9&lt;&gt;"Liquidação Cancelada",VLOOKUP(B9,'BASE DE DADOS OPS'!$B$5:$P$9635,13,FALSE),"Liquidação Cancelada")</f>
        <v>246363.28</v>
      </c>
      <c r="AB9" s="4">
        <f>IF(X9&lt;&gt;"Liquidação Cancelada",Y9-Z9,"Liquidação Cancelada")</f>
        <v>246363.28</v>
      </c>
      <c r="AC9" s="3">
        <f>IF(X9&lt;&gt;"Liquidação Cancelada",(AA9-AB9)+(U9-Z9-AB9),"Liquidação Cancelada")</f>
        <v>0</v>
      </c>
      <c r="AD9" s="29"/>
    </row>
    <row r="10" spans="1:30" s="23" customFormat="1" ht="24.95" customHeight="1" x14ac:dyDescent="0.2">
      <c r="A10" s="23" t="str">
        <f>D10&amp;"|"&amp;E10&amp;"|"&amp;G10&amp;"|"&amp;H10&amp;"|"&amp;L10&amp;"|"&amp;N10&amp;"|"&amp;U10</f>
        <v>1441|1440011|253|2025|5650294000110|3904|124305</v>
      </c>
      <c r="B10" s="23" t="str">
        <f>D10&amp;"|"&amp;E10&amp;"|"&amp;G10&amp;"|"&amp;H10&amp;"|"&amp;X10</f>
        <v>1441|1440011|253|2025|7650</v>
      </c>
      <c r="C10" s="28" t="str">
        <f>E10&amp;"|"&amp;X10</f>
        <v>1440011|7650</v>
      </c>
      <c r="D10" s="10">
        <v>1441</v>
      </c>
      <c r="E10" s="10">
        <v>1440011</v>
      </c>
      <c r="F10" s="36" t="str">
        <f>G10&amp;"/"&amp;H10</f>
        <v>253/2025</v>
      </c>
      <c r="G10" s="10">
        <v>253</v>
      </c>
      <c r="H10" s="10">
        <v>2025</v>
      </c>
      <c r="I10" s="36" t="str">
        <f>J10&amp;"."&amp;K10</f>
        <v>10.1</v>
      </c>
      <c r="J10" s="10">
        <v>10</v>
      </c>
      <c r="K10" s="10">
        <v>1</v>
      </c>
      <c r="L10" s="10">
        <v>5650294000110</v>
      </c>
      <c r="M10" s="11" t="s">
        <v>301</v>
      </c>
      <c r="N10" s="10">
        <v>3904</v>
      </c>
      <c r="O10" s="11" t="s">
        <v>302</v>
      </c>
      <c r="P10" s="9">
        <v>45992</v>
      </c>
      <c r="Q10" s="10">
        <v>7</v>
      </c>
      <c r="R10" s="3">
        <v>124305</v>
      </c>
      <c r="S10" s="3">
        <v>0</v>
      </c>
      <c r="T10" s="3">
        <v>0</v>
      </c>
      <c r="U10" s="33">
        <f>R10-S10-T10</f>
        <v>124305</v>
      </c>
      <c r="V10" s="9">
        <f>IF(X10&lt;&gt;"Liquidação Cancelada",VLOOKUP(B10,'BASE DE DADOS OPS'!$B$4:$P$9650,10,FALSE),"Liquidação Cancelada")</f>
        <v>45992</v>
      </c>
      <c r="W10" s="13">
        <f>IF(X10&lt;&gt;"Liquidação Cancelada",IF(ISBLANK(V10),"AGUARDANDO PAGAMENTO",NETWORKDAYS(P10,V10)-1),"Liquidação Cancelada")</f>
        <v>0</v>
      </c>
      <c r="X10" s="10">
        <f>VLOOKUP(A10,'BASE DE DADOS OPS'!$A$4:$P$9650,12,FALSE)</f>
        <v>7650</v>
      </c>
      <c r="Y10" s="4">
        <f>IF(X10&lt;&gt;"Liquidação Cancelada",VLOOKUP(B10,'BASE DE DADOS OPS'!$B$5:$P$9635,12,FALSE),"Liquidação Cancelada")</f>
        <v>124305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124305</v>
      </c>
      <c r="AB10" s="4">
        <f>IF(X10&lt;&gt;"Liquidação Cancelada",Y10-Z10,"Liquidação Cancelada")</f>
        <v>124305</v>
      </c>
      <c r="AC10" s="3">
        <f>IF(X10&lt;&gt;"Liquidação Cancelada",(AA10-AB10)+(U10-Z10-AB10),"Liquidação Cancelada")</f>
        <v>0</v>
      </c>
      <c r="AD10" s="29"/>
    </row>
    <row r="11" spans="1:30" s="23" customFormat="1" ht="24.95" customHeight="1" x14ac:dyDescent="0.2">
      <c r="A11" s="23" t="str">
        <f>D11&amp;"|"&amp;E11&amp;"|"&amp;G11&amp;"|"&amp;H11&amp;"|"&amp;L11&amp;"|"&amp;N11&amp;"|"&amp;U11</f>
        <v>1441|1440011|369|2025|22884260000100|3921|51976</v>
      </c>
      <c r="B11" s="23" t="str">
        <f>D11&amp;"|"&amp;E11&amp;"|"&amp;G11&amp;"|"&amp;H11&amp;"|"&amp;X11</f>
        <v>1441|1440011|369|2025|7725</v>
      </c>
      <c r="C11" s="28" t="str">
        <f>E11&amp;"|"&amp;X11</f>
        <v>1440011|7725</v>
      </c>
      <c r="D11" s="10">
        <v>1441</v>
      </c>
      <c r="E11" s="10">
        <v>1440011</v>
      </c>
      <c r="F11" s="36" t="str">
        <f>G11&amp;"/"&amp;H11</f>
        <v>369/2025</v>
      </c>
      <c r="G11" s="10">
        <v>369</v>
      </c>
      <c r="H11" s="10">
        <v>2025</v>
      </c>
      <c r="I11" s="36" t="str">
        <f>J11&amp;"."&amp;K11</f>
        <v>10.1</v>
      </c>
      <c r="J11" s="10">
        <v>10</v>
      </c>
      <c r="K11" s="10">
        <v>1</v>
      </c>
      <c r="L11" s="10">
        <v>22884260000100</v>
      </c>
      <c r="M11" s="11" t="s">
        <v>221</v>
      </c>
      <c r="N11" s="10">
        <v>3921</v>
      </c>
      <c r="O11" s="11" t="s">
        <v>220</v>
      </c>
      <c r="P11" s="9">
        <v>45992</v>
      </c>
      <c r="Q11" s="10">
        <v>2</v>
      </c>
      <c r="R11" s="3">
        <v>55180</v>
      </c>
      <c r="S11" s="3">
        <v>3204</v>
      </c>
      <c r="T11" s="3">
        <v>0</v>
      </c>
      <c r="U11" s="33">
        <f>R11-S11-T11</f>
        <v>51976</v>
      </c>
      <c r="V11" s="9">
        <f>IF(X11&lt;&gt;"Liquidação Cancelada",VLOOKUP(B11,'BASE DE DADOS OPS'!$B$4:$P$9650,10,FALSE),"Liquidação Cancelada")</f>
        <v>45994</v>
      </c>
      <c r="W11" s="13">
        <f>IF(X11&lt;&gt;"Liquidação Cancelada",IF(ISBLANK(V11),"AGUARDANDO PAGAMENTO",NETWORKDAYS(P11,V11)-1),"Liquidação Cancelada")</f>
        <v>2</v>
      </c>
      <c r="X11" s="10">
        <f>VLOOKUP(A11,'BASE DE DADOS OPS'!$A$4:$P$9650,12,FALSE)</f>
        <v>7725</v>
      </c>
      <c r="Y11" s="4">
        <f>IF(X11&lt;&gt;"Liquidação Cancelada",VLOOKUP(B11,'BASE DE DADOS OPS'!$B$5:$P$9635,12,FALSE),"Liquidação Cancelada")</f>
        <v>51976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51976</v>
      </c>
      <c r="AB11" s="4">
        <f>IF(X11&lt;&gt;"Liquidação Cancelada",Y11-Z11,"Liquidação Cancelada")</f>
        <v>51976</v>
      </c>
      <c r="AC11" s="3">
        <f>IF(X11&lt;&gt;"Liquidação Cancelada",(AA11-AB11)+(U11-Z11-AB11),"Liquidação Cancelada")</f>
        <v>0</v>
      </c>
      <c r="AD11" s="29"/>
    </row>
    <row r="12" spans="1:30" s="23" customFormat="1" ht="24.95" customHeight="1" x14ac:dyDescent="0.2">
      <c r="A12" s="23" t="str">
        <f>D12&amp;"|"&amp;E12&amp;"|"&amp;G12&amp;"|"&amp;H12&amp;"|"&amp;L12&amp;"|"&amp;N12&amp;"|"&amp;U12</f>
        <v>1441|1440011|370|2025|22884260000100|3922|8900</v>
      </c>
      <c r="B12" s="23" t="str">
        <f>D12&amp;"|"&amp;E12&amp;"|"&amp;G12&amp;"|"&amp;H12&amp;"|"&amp;X12</f>
        <v>1441|1440011|370|2025|7728</v>
      </c>
      <c r="C12" s="28" t="str">
        <f>E12&amp;"|"&amp;X12</f>
        <v>1440011|7728</v>
      </c>
      <c r="D12" s="10">
        <v>1441</v>
      </c>
      <c r="E12" s="10">
        <v>1440011</v>
      </c>
      <c r="F12" s="36" t="str">
        <f>G12&amp;"/"&amp;H12</f>
        <v>370/2025</v>
      </c>
      <c r="G12" s="10">
        <v>370</v>
      </c>
      <c r="H12" s="10">
        <v>2025</v>
      </c>
      <c r="I12" s="36" t="str">
        <f>J12&amp;"."&amp;K12</f>
        <v>10.1</v>
      </c>
      <c r="J12" s="10">
        <v>10</v>
      </c>
      <c r="K12" s="10">
        <v>1</v>
      </c>
      <c r="L12" s="10">
        <v>22884260000100</v>
      </c>
      <c r="M12" s="11" t="s">
        <v>221</v>
      </c>
      <c r="N12" s="10">
        <v>3922</v>
      </c>
      <c r="O12" s="11" t="s">
        <v>21</v>
      </c>
      <c r="P12" s="9">
        <v>45992</v>
      </c>
      <c r="Q12" s="10">
        <v>2</v>
      </c>
      <c r="R12" s="3">
        <v>8900</v>
      </c>
      <c r="S12" s="3">
        <v>0</v>
      </c>
      <c r="T12" s="3">
        <v>0</v>
      </c>
      <c r="U12" s="33">
        <f>R12-S12-T12</f>
        <v>8900</v>
      </c>
      <c r="V12" s="9">
        <f>IF(X12&lt;&gt;"Liquidação Cancelada",VLOOKUP(B12,'BASE DE DADOS OPS'!$B$4:$P$9650,10,FALSE),"Liquidação Cancelada")</f>
        <v>45994</v>
      </c>
      <c r="W12" s="13">
        <f>IF(X12&lt;&gt;"Liquidação Cancelada",IF(ISBLANK(V12),"AGUARDANDO PAGAMENTO",NETWORKDAYS(P12,V12)-1),"Liquidação Cancelada")</f>
        <v>2</v>
      </c>
      <c r="X12" s="10">
        <f>VLOOKUP(A12,'BASE DE DADOS OPS'!$A$4:$P$9650,12,FALSE)</f>
        <v>7728</v>
      </c>
      <c r="Y12" s="4">
        <f>IF(X12&lt;&gt;"Liquidação Cancelada",VLOOKUP(B12,'BASE DE DADOS OPS'!$B$5:$P$9635,12,FALSE),"Liquidação Cancelada")</f>
        <v>8900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8900</v>
      </c>
      <c r="AB12" s="4">
        <f>IF(X12&lt;&gt;"Liquidação Cancelada",Y12-Z12,"Liquidação Cancelada")</f>
        <v>8900</v>
      </c>
      <c r="AC12" s="3">
        <f>IF(X12&lt;&gt;"Liquidação Cancelada",(AA12-AB12)+(U12-Z12-AB12),"Liquidação Cancelada")</f>
        <v>0</v>
      </c>
      <c r="AD12" s="29"/>
    </row>
    <row r="13" spans="1:30" s="23" customFormat="1" ht="24.95" customHeight="1" x14ac:dyDescent="0.2">
      <c r="A13" s="23" t="str">
        <f>D13&amp;"|"&amp;E13&amp;"|"&amp;G13&amp;"|"&amp;H13&amp;"|"&amp;L13&amp;"|"&amp;N13&amp;"|"&amp;U13</f>
        <v>1441|1440011|206|2025|81243735000148|4002|30842,77</v>
      </c>
      <c r="B13" s="23" t="str">
        <f>D13&amp;"|"&amp;E13&amp;"|"&amp;G13&amp;"|"&amp;H13&amp;"|"&amp;X13</f>
        <v>1441|1440011|206|2025|7736</v>
      </c>
      <c r="C13" s="28" t="str">
        <f>E13&amp;"|"&amp;X13</f>
        <v>1440011|7736</v>
      </c>
      <c r="D13" s="10">
        <v>1441</v>
      </c>
      <c r="E13" s="10">
        <v>1440011</v>
      </c>
      <c r="F13" s="36" t="str">
        <f>G13&amp;"/"&amp;H13</f>
        <v>206/2025</v>
      </c>
      <c r="G13" s="10">
        <v>206</v>
      </c>
      <c r="H13" s="10">
        <v>2025</v>
      </c>
      <c r="I13" s="36" t="str">
        <f>J13&amp;"."&amp;K13</f>
        <v>10.1</v>
      </c>
      <c r="J13" s="10">
        <v>10</v>
      </c>
      <c r="K13" s="10">
        <v>1</v>
      </c>
      <c r="L13" s="10">
        <v>81243735000148</v>
      </c>
      <c r="M13" s="11" t="s">
        <v>284</v>
      </c>
      <c r="N13" s="10">
        <v>4002</v>
      </c>
      <c r="O13" s="11" t="s">
        <v>139</v>
      </c>
      <c r="P13" s="9">
        <v>45993</v>
      </c>
      <c r="Q13" s="10">
        <v>11</v>
      </c>
      <c r="R13" s="3">
        <v>30842.77</v>
      </c>
      <c r="S13" s="3">
        <v>0</v>
      </c>
      <c r="T13" s="3">
        <v>0</v>
      </c>
      <c r="U13" s="33">
        <f>R13-S13-T13</f>
        <v>30842.77</v>
      </c>
      <c r="V13" s="9">
        <f>IF(X13&lt;&gt;"Liquidação Cancelada",VLOOKUP(B13,'BASE DE DADOS OPS'!$B$4:$P$9650,10,FALSE),"Liquidação Cancelada")</f>
        <v>45994</v>
      </c>
      <c r="W13" s="13">
        <f>IF(X13&lt;&gt;"Liquidação Cancelada",IF(ISBLANK(V13),"AGUARDANDO PAGAMENTO",NETWORKDAYS(P13,V13)-1),"Liquidação Cancelada")</f>
        <v>1</v>
      </c>
      <c r="X13" s="10">
        <f>VLOOKUP(A13,'BASE DE DADOS OPS'!$A$4:$P$9650,12,FALSE)</f>
        <v>7736</v>
      </c>
      <c r="Y13" s="4">
        <f>IF(X13&lt;&gt;"Liquidação Cancelada",VLOOKUP(B13,'BASE DE DADOS OPS'!$B$5:$P$9635,12,FALSE),"Liquidação Cancelada")</f>
        <v>30842.77</v>
      </c>
      <c r="Z13" s="4">
        <f>IF(X13&lt;&gt;"Liquidação Cancelada",VLOOKUP(B13,'BASE DE DADOS OPS'!$B$5:$P$9635,14,FALSE),"Liquidação Cancelada")</f>
        <v>1480.45</v>
      </c>
      <c r="AA13" s="4">
        <f>IF(X13&lt;&gt;"Liquidação Cancelada",VLOOKUP(B13,'BASE DE DADOS OPS'!$B$5:$P$9635,13,FALSE),"Liquidação Cancelada")</f>
        <v>29362.32</v>
      </c>
      <c r="AB13" s="4">
        <f>IF(X13&lt;&gt;"Liquidação Cancelada",Y13-Z13,"Liquidação Cancelada")</f>
        <v>29362.32</v>
      </c>
      <c r="AC13" s="3">
        <f>IF(X13&lt;&gt;"Liquidação Cancelada",(AA13-AB13)+(U13-Z13-AB13),"Liquidação Cancelada")</f>
        <v>0</v>
      </c>
      <c r="AD13" s="29"/>
    </row>
    <row r="14" spans="1:30" s="23" customFormat="1" ht="24.95" customHeight="1" x14ac:dyDescent="0.2">
      <c r="A14" s="23" t="str">
        <f>D14&amp;"|"&amp;E14&amp;"|"&amp;G14&amp;"|"&amp;H14&amp;"|"&amp;L14&amp;"|"&amp;N14&amp;"|"&amp;U14</f>
        <v>1441|1440011|207|2025|5381960000162|3921|16024,95</v>
      </c>
      <c r="B14" s="23" t="str">
        <f>D14&amp;"|"&amp;E14&amp;"|"&amp;G14&amp;"|"&amp;H14&amp;"|"&amp;X14</f>
        <v>1441|1440011|207|2025|7731</v>
      </c>
      <c r="C14" s="28" t="str">
        <f>E14&amp;"|"&amp;X14</f>
        <v>1440011|7731</v>
      </c>
      <c r="D14" s="10">
        <v>1441</v>
      </c>
      <c r="E14" s="10">
        <v>1440011</v>
      </c>
      <c r="F14" s="36" t="str">
        <f>G14&amp;"/"&amp;H14</f>
        <v>207/2025</v>
      </c>
      <c r="G14" s="10">
        <v>207</v>
      </c>
      <c r="H14" s="10">
        <v>2025</v>
      </c>
      <c r="I14" s="36" t="str">
        <f>J14&amp;"."&amp;K14</f>
        <v>10.1</v>
      </c>
      <c r="J14" s="10">
        <v>10</v>
      </c>
      <c r="K14" s="10">
        <v>1</v>
      </c>
      <c r="L14" s="10">
        <v>5381960000162</v>
      </c>
      <c r="M14" s="11" t="s">
        <v>285</v>
      </c>
      <c r="N14" s="10">
        <v>3921</v>
      </c>
      <c r="O14" s="11" t="s">
        <v>220</v>
      </c>
      <c r="P14" s="9">
        <v>45993</v>
      </c>
      <c r="Q14" s="10">
        <v>11</v>
      </c>
      <c r="R14" s="3">
        <v>16739.740000000002</v>
      </c>
      <c r="S14" s="3">
        <v>714.79</v>
      </c>
      <c r="T14" s="3">
        <v>0</v>
      </c>
      <c r="U14" s="33">
        <f>R14-S14-T14</f>
        <v>16024.95</v>
      </c>
      <c r="V14" s="9">
        <f>IF(X14&lt;&gt;"Liquidação Cancelada",VLOOKUP(B14,'BASE DE DADOS OPS'!$B$4:$P$9650,10,FALSE),"Liquidação Cancelada")</f>
        <v>45994</v>
      </c>
      <c r="W14" s="13">
        <f>IF(X14&lt;&gt;"Liquidação Cancelada",IF(ISBLANK(V14),"AGUARDANDO PAGAMENTO",NETWORKDAYS(P14,V14)-1),"Liquidação Cancelada")</f>
        <v>1</v>
      </c>
      <c r="X14" s="10">
        <f>VLOOKUP(A14,'BASE DE DADOS OPS'!$A$4:$P$9650,12,FALSE)</f>
        <v>7731</v>
      </c>
      <c r="Y14" s="4">
        <f>IF(X14&lt;&gt;"Liquidação Cancelada",VLOOKUP(B14,'BASE DE DADOS OPS'!$B$5:$P$9635,12,FALSE),"Liquidação Cancelada")</f>
        <v>16024.95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16024.95</v>
      </c>
      <c r="AB14" s="4">
        <f>IF(X14&lt;&gt;"Liquidação Cancelada",Y14-Z14,"Liquidação Cancelada")</f>
        <v>16024.95</v>
      </c>
      <c r="AC14" s="3">
        <f>IF(X14&lt;&gt;"Liquidação Cancelada",(AA14-AB14)+(U14-Z14-AB14),"Liquidação Cancelada")</f>
        <v>0</v>
      </c>
      <c r="AD14" s="29"/>
    </row>
    <row r="15" spans="1:30" s="23" customFormat="1" ht="24.95" customHeight="1" x14ac:dyDescent="0.2">
      <c r="A15" s="23" t="str">
        <f>D15&amp;"|"&amp;E15&amp;"|"&amp;G15&amp;"|"&amp;H15&amp;"|"&amp;L15&amp;"|"&amp;N15&amp;"|"&amp;U15</f>
        <v>1441|1440011|216|2025|16630743000185|3921|23072,06</v>
      </c>
      <c r="B15" s="23" t="str">
        <f>D15&amp;"|"&amp;E15&amp;"|"&amp;G15&amp;"|"&amp;H15&amp;"|"&amp;X15</f>
        <v>1441|1440011|216|2025|7738</v>
      </c>
      <c r="C15" s="28" t="str">
        <f>E15&amp;"|"&amp;X15</f>
        <v>1440011|7738</v>
      </c>
      <c r="D15" s="10">
        <v>1441</v>
      </c>
      <c r="E15" s="10">
        <v>1440011</v>
      </c>
      <c r="F15" s="36" t="str">
        <f>G15&amp;"/"&amp;H15</f>
        <v>216/2025</v>
      </c>
      <c r="G15" s="10">
        <v>216</v>
      </c>
      <c r="H15" s="10">
        <v>2025</v>
      </c>
      <c r="I15" s="36" t="str">
        <f>J15&amp;"."&amp;K15</f>
        <v>10.1</v>
      </c>
      <c r="J15" s="10">
        <v>10</v>
      </c>
      <c r="K15" s="10">
        <v>1</v>
      </c>
      <c r="L15" s="10">
        <v>16630743000185</v>
      </c>
      <c r="M15" s="11" t="s">
        <v>288</v>
      </c>
      <c r="N15" s="10">
        <v>3921</v>
      </c>
      <c r="O15" s="11" t="s">
        <v>220</v>
      </c>
      <c r="P15" s="9">
        <v>45993</v>
      </c>
      <c r="Q15" s="10">
        <v>17</v>
      </c>
      <c r="R15" s="3">
        <v>23072.06</v>
      </c>
      <c r="S15" s="3">
        <v>0</v>
      </c>
      <c r="T15" s="3">
        <v>0</v>
      </c>
      <c r="U15" s="33">
        <f>R15-S15-T15</f>
        <v>23072.06</v>
      </c>
      <c r="V15" s="9">
        <f>IF(X15&lt;&gt;"Liquidação Cancelada",VLOOKUP(B15,'BASE DE DADOS OPS'!$B$4:$P$9650,10,FALSE),"Liquidação Cancelada")</f>
        <v>45994</v>
      </c>
      <c r="W15" s="13">
        <f>IF(X15&lt;&gt;"Liquidação Cancelada",IF(ISBLANK(V15),"AGUARDANDO PAGAMENTO",NETWORKDAYS(P15,V15)-1),"Liquidação Cancelada")</f>
        <v>1</v>
      </c>
      <c r="X15" s="10">
        <f>VLOOKUP(A15,'BASE DE DADOS OPS'!$A$4:$P$9650,12,FALSE)</f>
        <v>7738</v>
      </c>
      <c r="Y15" s="4">
        <f>IF(X15&lt;&gt;"Liquidação Cancelada",VLOOKUP(B15,'BASE DE DADOS OPS'!$B$5:$P$9635,12,FALSE),"Liquidação Cancelada")</f>
        <v>23072.06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23072.06</v>
      </c>
      <c r="AB15" s="4">
        <f>IF(X15&lt;&gt;"Liquidação Cancelada",Y15-Z15,"Liquidação Cancelada")</f>
        <v>23072.06</v>
      </c>
      <c r="AC15" s="3">
        <f>IF(X15&lt;&gt;"Liquidação Cancelada",(AA15-AB15)+(U15-Z15-AB15),"Liquidação Cancelada")</f>
        <v>0</v>
      </c>
      <c r="AD15" s="29"/>
    </row>
    <row r="16" spans="1:30" s="23" customFormat="1" ht="24.95" customHeight="1" x14ac:dyDescent="0.2">
      <c r="A16" s="23" t="str">
        <f>D16&amp;"|"&amp;E16&amp;"|"&amp;G16&amp;"|"&amp;H16&amp;"|"&amp;L16&amp;"|"&amp;N16&amp;"|"&amp;U16</f>
        <v>1441|1440011|229|2025|34454477000169|3921|2988,98</v>
      </c>
      <c r="B16" s="23" t="str">
        <f>D16&amp;"|"&amp;E16&amp;"|"&amp;G16&amp;"|"&amp;H16&amp;"|"&amp;X16</f>
        <v>1441|1440011|229|2025|7737</v>
      </c>
      <c r="C16" s="28" t="str">
        <f>E16&amp;"|"&amp;X16</f>
        <v>1440011|7737</v>
      </c>
      <c r="D16" s="10">
        <v>1441</v>
      </c>
      <c r="E16" s="10">
        <v>1440011</v>
      </c>
      <c r="F16" s="36" t="str">
        <f>G16&amp;"/"&amp;H16</f>
        <v>229/2025</v>
      </c>
      <c r="G16" s="10">
        <v>229</v>
      </c>
      <c r="H16" s="10">
        <v>2025</v>
      </c>
      <c r="I16" s="36" t="str">
        <f>J16&amp;"."&amp;K16</f>
        <v>10.1</v>
      </c>
      <c r="J16" s="10">
        <v>10</v>
      </c>
      <c r="K16" s="10">
        <v>1</v>
      </c>
      <c r="L16" s="10">
        <v>34454477000169</v>
      </c>
      <c r="M16" s="11" t="s">
        <v>291</v>
      </c>
      <c r="N16" s="10">
        <v>3921</v>
      </c>
      <c r="O16" s="11" t="s">
        <v>220</v>
      </c>
      <c r="P16" s="9">
        <v>45993</v>
      </c>
      <c r="Q16" s="10">
        <v>17</v>
      </c>
      <c r="R16" s="3">
        <v>2988.98</v>
      </c>
      <c r="S16" s="3">
        <v>0</v>
      </c>
      <c r="T16" s="3">
        <v>0</v>
      </c>
      <c r="U16" s="33">
        <f>R16-S16-T16</f>
        <v>2988.98</v>
      </c>
      <c r="V16" s="9">
        <f>IF(X16&lt;&gt;"Liquidação Cancelada",VLOOKUP(B16,'BASE DE DADOS OPS'!$B$4:$P$9650,10,FALSE),"Liquidação Cancelada")</f>
        <v>45994</v>
      </c>
      <c r="W16" s="13">
        <f>IF(X16&lt;&gt;"Liquidação Cancelada",IF(ISBLANK(V16),"AGUARDANDO PAGAMENTO",NETWORKDAYS(P16,V16)-1),"Liquidação Cancelada")</f>
        <v>1</v>
      </c>
      <c r="X16" s="10">
        <f>VLOOKUP(A16,'BASE DE DADOS OPS'!$A$4:$P$9650,12,FALSE)</f>
        <v>7737</v>
      </c>
      <c r="Y16" s="4">
        <f>IF(X16&lt;&gt;"Liquidação Cancelada",VLOOKUP(B16,'BASE DE DADOS OPS'!$B$5:$P$9635,12,FALSE),"Liquidação Cancelada")</f>
        <v>2988.98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2988.98</v>
      </c>
      <c r="AB16" s="4">
        <f>IF(X16&lt;&gt;"Liquidação Cancelada",Y16-Z16,"Liquidação Cancelada")</f>
        <v>2988.98</v>
      </c>
      <c r="AC16" s="3">
        <f>IF(X16&lt;&gt;"Liquidação Cancelada",(AA16-AB16)+(U16-Z16-AB16),"Liquidação Cancelada")</f>
        <v>0</v>
      </c>
      <c r="AD16" s="29"/>
    </row>
    <row r="17" spans="1:30" s="23" customFormat="1" ht="24.95" customHeight="1" x14ac:dyDescent="0.2">
      <c r="A17" s="23" t="str">
        <f>D17&amp;"|"&amp;E17&amp;"|"&amp;G17&amp;"|"&amp;H17&amp;"|"&amp;L17&amp;"|"&amp;N17&amp;"|"&amp;U17</f>
        <v>1441|1440011|261|2025|33683111000107|4002|2850,2</v>
      </c>
      <c r="B17" s="23" t="str">
        <f>D17&amp;"|"&amp;E17&amp;"|"&amp;G17&amp;"|"&amp;H17&amp;"|"&amp;X17</f>
        <v>1441|1440011|261|2025|7733</v>
      </c>
      <c r="C17" s="28" t="str">
        <f>E17&amp;"|"&amp;X17</f>
        <v>1440011|7733</v>
      </c>
      <c r="D17" s="10">
        <v>1441</v>
      </c>
      <c r="E17" s="10">
        <v>1440011</v>
      </c>
      <c r="F17" s="36" t="str">
        <f>G17&amp;"/"&amp;H17</f>
        <v>261/2025</v>
      </c>
      <c r="G17" s="10">
        <v>261</v>
      </c>
      <c r="H17" s="10">
        <v>2025</v>
      </c>
      <c r="I17" s="36" t="str">
        <f>J17&amp;"."&amp;K17</f>
        <v>10.1</v>
      </c>
      <c r="J17" s="10">
        <v>10</v>
      </c>
      <c r="K17" s="10">
        <v>1</v>
      </c>
      <c r="L17" s="10">
        <v>33683111000107</v>
      </c>
      <c r="M17" s="11" t="s">
        <v>271</v>
      </c>
      <c r="N17" s="10">
        <v>4002</v>
      </c>
      <c r="O17" s="11" t="s">
        <v>139</v>
      </c>
      <c r="P17" s="9">
        <v>45993</v>
      </c>
      <c r="Q17" s="10">
        <v>5</v>
      </c>
      <c r="R17" s="3">
        <v>2850.2</v>
      </c>
      <c r="S17" s="3">
        <v>0</v>
      </c>
      <c r="T17" s="3">
        <v>0</v>
      </c>
      <c r="U17" s="33">
        <f>R17-S17-T17</f>
        <v>2850.2</v>
      </c>
      <c r="V17" s="9">
        <f>IF(X17&lt;&gt;"Liquidação Cancelada",VLOOKUP(B17,'BASE DE DADOS OPS'!$B$4:$P$9650,10,FALSE),"Liquidação Cancelada")</f>
        <v>45994</v>
      </c>
      <c r="W17" s="13">
        <f>IF(X17&lt;&gt;"Liquidação Cancelada",IF(ISBLANK(V17),"AGUARDANDO PAGAMENTO",NETWORKDAYS(P17,V17)-1),"Liquidação Cancelada")</f>
        <v>1</v>
      </c>
      <c r="X17" s="10">
        <f>VLOOKUP(A17,'BASE DE DADOS OPS'!$A$4:$P$9650,12,FALSE)</f>
        <v>7733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>IF(X17&lt;&gt;"Liquidação Cancelada",Y17-Z17,"Liquidação Cancelada")</f>
        <v>2713.39</v>
      </c>
      <c r="AC17" s="3">
        <f>IF(X17&lt;&gt;"Liquidação Cancelada",(AA17-AB17)+(U17-Z17-AB17),"Liquidação Cancelada")</f>
        <v>0</v>
      </c>
      <c r="AD17" s="29"/>
    </row>
    <row r="18" spans="1:30" s="23" customFormat="1" ht="24.95" customHeight="1" x14ac:dyDescent="0.2">
      <c r="A18" s="23" t="str">
        <f>D18&amp;"|"&amp;E18&amp;"|"&amp;G18&amp;"|"&amp;H18&amp;"|"&amp;L18&amp;"|"&amp;N18&amp;"|"&amp;U18</f>
        <v>1441|1440011|293|2025|5487631000109|9329|1360</v>
      </c>
      <c r="B18" s="23" t="str">
        <f>D18&amp;"|"&amp;E18&amp;"|"&amp;G18&amp;"|"&amp;H18&amp;"|"&amp;X18</f>
        <v>1441|1440011|293|2025|7724</v>
      </c>
      <c r="C18" s="28" t="str">
        <f>E18&amp;"|"&amp;X18</f>
        <v>1440011|7724</v>
      </c>
      <c r="D18" s="10">
        <v>1441</v>
      </c>
      <c r="E18" s="10">
        <v>1440011</v>
      </c>
      <c r="F18" s="36" t="str">
        <f>G18&amp;"/"&amp;H18</f>
        <v>293/2025</v>
      </c>
      <c r="G18" s="10">
        <v>293</v>
      </c>
      <c r="H18" s="10">
        <v>2025</v>
      </c>
      <c r="I18" s="36" t="str">
        <f>J18&amp;"."&amp;K18</f>
        <v>10.1</v>
      </c>
      <c r="J18" s="10">
        <v>10</v>
      </c>
      <c r="K18" s="10">
        <v>1</v>
      </c>
      <c r="L18" s="10">
        <v>5487631000109</v>
      </c>
      <c r="M18" s="11" t="s">
        <v>311</v>
      </c>
      <c r="N18" s="10">
        <v>9329</v>
      </c>
      <c r="O18" s="11" t="s">
        <v>312</v>
      </c>
      <c r="P18" s="9">
        <v>45993</v>
      </c>
      <c r="Q18" s="10">
        <v>29</v>
      </c>
      <c r="R18" s="3">
        <v>1360</v>
      </c>
      <c r="S18" s="3">
        <v>0</v>
      </c>
      <c r="T18" s="3">
        <v>0</v>
      </c>
      <c r="U18" s="33">
        <f>R18-S18-T18</f>
        <v>1360</v>
      </c>
      <c r="V18" s="9">
        <f>IF(X18&lt;&gt;"Liquidação Cancelada",VLOOKUP(B18,'BASE DE DADOS OPS'!$B$4:$P$9650,10,FALSE),"Liquidação Cancelada")</f>
        <v>45993</v>
      </c>
      <c r="W18" s="13">
        <f>IF(X18&lt;&gt;"Liquidação Cancelada",IF(ISBLANK(V18),"AGUARDANDO PAGAMENTO",NETWORKDAYS(P18,V18)-1),"Liquidação Cancelada")</f>
        <v>0</v>
      </c>
      <c r="X18" s="10">
        <f>VLOOKUP(A18,'BASE DE DADOS OPS'!$A$4:$P$9650,12,FALSE)</f>
        <v>7724</v>
      </c>
      <c r="Y18" s="4">
        <f>IF(X18&lt;&gt;"Liquidação Cancelada",VLOOKUP(B18,'BASE DE DADOS OPS'!$B$5:$P$9635,12,FALSE),"Liquidação Cancelada")</f>
        <v>1360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1360</v>
      </c>
      <c r="AB18" s="4">
        <f>IF(X18&lt;&gt;"Liquidação Cancelada",Y18-Z18,"Liquidação Cancelada")</f>
        <v>1360</v>
      </c>
      <c r="AC18" s="3">
        <f>IF(X18&lt;&gt;"Liquidação Cancelada",(AA18-AB18)+(U18-Z18-AB18),"Liquidação Cancelada")</f>
        <v>0</v>
      </c>
      <c r="AD18" s="29"/>
    </row>
    <row r="19" spans="1:30" s="23" customFormat="1" ht="24.95" customHeight="1" x14ac:dyDescent="0.2">
      <c r="A19" s="23" t="str">
        <f>D19&amp;"|"&amp;E19&amp;"|"&amp;G19&amp;"|"&amp;H19&amp;"|"&amp;L19&amp;"|"&amp;N19&amp;"|"&amp;U19</f>
        <v>1441|1440011|411|2025|17282880000139|3918|44167,19</v>
      </c>
      <c r="B19" s="23" t="str">
        <f>D19&amp;"|"&amp;E19&amp;"|"&amp;G19&amp;"|"&amp;H19&amp;"|"&amp;X19</f>
        <v>1441|1440011|411|2025|7734</v>
      </c>
      <c r="C19" s="28" t="str">
        <f>E19&amp;"|"&amp;X19</f>
        <v>1440011|7734</v>
      </c>
      <c r="D19" s="10">
        <v>1441</v>
      </c>
      <c r="E19" s="10">
        <v>1440011</v>
      </c>
      <c r="F19" s="36" t="str">
        <f>G19&amp;"/"&amp;H19</f>
        <v>411/2025</v>
      </c>
      <c r="G19" s="10">
        <v>411</v>
      </c>
      <c r="H19" s="10">
        <v>2025</v>
      </c>
      <c r="I19" s="36" t="str">
        <f>J19&amp;"."&amp;K19</f>
        <v>10.1</v>
      </c>
      <c r="J19" s="10">
        <v>10</v>
      </c>
      <c r="K19" s="10">
        <v>1</v>
      </c>
      <c r="L19" s="10">
        <v>17282880000139</v>
      </c>
      <c r="M19" s="11" t="s">
        <v>338</v>
      </c>
      <c r="N19" s="10">
        <v>3918</v>
      </c>
      <c r="O19" s="11" t="s">
        <v>339</v>
      </c>
      <c r="P19" s="9">
        <v>45993</v>
      </c>
      <c r="Q19" s="10">
        <v>1</v>
      </c>
      <c r="R19" s="3">
        <v>44844.3</v>
      </c>
      <c r="S19" s="3">
        <v>677.11</v>
      </c>
      <c r="T19" s="3">
        <v>0</v>
      </c>
      <c r="U19" s="33">
        <f>R19-S19-T19</f>
        <v>44167.19</v>
      </c>
      <c r="V19" s="9">
        <f>IF(X19&lt;&gt;"Liquidação Cancelada",VLOOKUP(B19,'BASE DE DADOS OPS'!$B$4:$P$9650,10,FALSE),"Liquidação Cancelada")</f>
        <v>45994</v>
      </c>
      <c r="W19" s="13">
        <f>IF(X19&lt;&gt;"Liquidação Cancelada",IF(ISBLANK(V19),"AGUARDANDO PAGAMENTO",NETWORKDAYS(P19,V19)-1),"Liquidação Cancelada")</f>
        <v>1</v>
      </c>
      <c r="X19" s="10">
        <f>VLOOKUP(A19,'BASE DE DADOS OPS'!$A$4:$P$9650,12,FALSE)</f>
        <v>7734</v>
      </c>
      <c r="Y19" s="4">
        <f>IF(X19&lt;&gt;"Liquidação Cancelada",VLOOKUP(B19,'BASE DE DADOS OPS'!$B$5:$P$9635,12,FALSE),"Liquidação Cancelada")</f>
        <v>44167.19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44167.19</v>
      </c>
      <c r="AB19" s="4">
        <f>IF(X19&lt;&gt;"Liquidação Cancelada",Y19-Z19,"Liquidação Cancelada")</f>
        <v>44167.19</v>
      </c>
      <c r="AC19" s="3">
        <f>IF(X19&lt;&gt;"Liquidação Cancelada",(AA19-AB19)+(U19-Z19-AB19),"Liquidação Cancelada")</f>
        <v>0</v>
      </c>
      <c r="AD19" s="29"/>
    </row>
    <row r="20" spans="1:30" s="23" customFormat="1" ht="24.95" customHeight="1" x14ac:dyDescent="0.2">
      <c r="A20" s="23" t="str">
        <f>D20&amp;"|"&amp;E20&amp;"|"&amp;G20&amp;"|"&amp;H20&amp;"|"&amp;L20&amp;"|"&amp;N20&amp;"|"&amp;U20</f>
        <v>1441|1440011|129|2025|9037150000144|3921|17315,03</v>
      </c>
      <c r="B20" s="23" t="str">
        <f>D20&amp;"|"&amp;E20&amp;"|"&amp;G20&amp;"|"&amp;H20&amp;"|"&amp;X20</f>
        <v>1441|1440011|129|2025|7846</v>
      </c>
      <c r="C20" s="28" t="str">
        <f>E20&amp;"|"&amp;X20</f>
        <v>1440011|7846</v>
      </c>
      <c r="D20" s="10">
        <v>1441</v>
      </c>
      <c r="E20" s="10">
        <v>1440011</v>
      </c>
      <c r="F20" s="36" t="str">
        <f>G20&amp;"/"&amp;H20</f>
        <v>129/2025</v>
      </c>
      <c r="G20" s="10">
        <v>129</v>
      </c>
      <c r="H20" s="10">
        <v>2025</v>
      </c>
      <c r="I20" s="36" t="str">
        <f>J20&amp;"."&amp;K20</f>
        <v>10.1</v>
      </c>
      <c r="J20" s="10">
        <v>10</v>
      </c>
      <c r="K20" s="10">
        <v>1</v>
      </c>
      <c r="L20" s="10">
        <v>9037150000144</v>
      </c>
      <c r="M20" s="11" t="s">
        <v>228</v>
      </c>
      <c r="N20" s="10">
        <v>3921</v>
      </c>
      <c r="O20" s="11" t="s">
        <v>220</v>
      </c>
      <c r="P20" s="9">
        <v>45994</v>
      </c>
      <c r="Q20" s="10">
        <v>11</v>
      </c>
      <c r="R20" s="3">
        <v>17898.52</v>
      </c>
      <c r="S20" s="3">
        <v>583.49</v>
      </c>
      <c r="T20" s="3">
        <v>0</v>
      </c>
      <c r="U20" s="33">
        <f>R20-S20-T20</f>
        <v>17315.03</v>
      </c>
      <c r="V20" s="9">
        <f>IF(X20&lt;&gt;"Liquidação Cancelada",VLOOKUP(B20,'BASE DE DADOS OPS'!$B$4:$P$9650,10,FALSE),"Liquidação Cancelada")</f>
        <v>45996</v>
      </c>
      <c r="W20" s="13">
        <f>IF(X20&lt;&gt;"Liquidação Cancelada",IF(ISBLANK(V20),"AGUARDANDO PAGAMENTO",NETWORKDAYS(P20,V20)-1),"Liquidação Cancelada")</f>
        <v>2</v>
      </c>
      <c r="X20" s="10">
        <f>VLOOKUP(A20,'BASE DE DADOS OPS'!$A$4:$P$9650,12,FALSE)</f>
        <v>7846</v>
      </c>
      <c r="Y20" s="4">
        <f>IF(X20&lt;&gt;"Liquidação Cancelada",VLOOKUP(B20,'BASE DE DADOS OPS'!$B$5:$P$9635,12,FALSE),"Liquidação Cancelada")</f>
        <v>17315.03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17315.03</v>
      </c>
      <c r="AB20" s="4">
        <f>IF(X20&lt;&gt;"Liquidação Cancelada",Y20-Z20,"Liquidação Cancelada")</f>
        <v>17315.03</v>
      </c>
      <c r="AC20" s="3">
        <f>IF(X20&lt;&gt;"Liquidação Cancelada",(AA20-AB20)+(U20-Z20-AB20),"Liquidação Cancelada")</f>
        <v>0</v>
      </c>
      <c r="AD20" s="29"/>
    </row>
    <row r="21" spans="1:30" s="23" customFormat="1" ht="79.5" customHeight="1" x14ac:dyDescent="0.2">
      <c r="A21" s="23" t="str">
        <f>D21&amp;"|"&amp;E21&amp;"|"&amp;G21&amp;"|"&amp;H21&amp;"|"&amp;L21&amp;"|"&amp;N21&amp;"|"&amp;U21</f>
        <v>1441|1440011|211|2025|5381960000162|3921|2118,08</v>
      </c>
      <c r="B21" s="23" t="str">
        <f>D21&amp;"|"&amp;E21&amp;"|"&amp;G21&amp;"|"&amp;H21&amp;"|"&amp;X21</f>
        <v>1441|1440011|211|2025|7821</v>
      </c>
      <c r="C21" s="28" t="str">
        <f>E21&amp;"|"&amp;X21</f>
        <v>1440011|7821</v>
      </c>
      <c r="D21" s="10">
        <v>1441</v>
      </c>
      <c r="E21" s="10">
        <v>1440011</v>
      </c>
      <c r="F21" s="36" t="str">
        <f>G21&amp;"/"&amp;H21</f>
        <v>211/2025</v>
      </c>
      <c r="G21" s="10">
        <v>211</v>
      </c>
      <c r="H21" s="10">
        <v>2025</v>
      </c>
      <c r="I21" s="36" t="str">
        <f>J21&amp;"."&amp;K21</f>
        <v>10.1</v>
      </c>
      <c r="J21" s="10">
        <v>10</v>
      </c>
      <c r="K21" s="10">
        <v>1</v>
      </c>
      <c r="L21" s="10">
        <v>5381960000162</v>
      </c>
      <c r="M21" s="11" t="s">
        <v>285</v>
      </c>
      <c r="N21" s="10">
        <v>3921</v>
      </c>
      <c r="O21" s="11" t="s">
        <v>220</v>
      </c>
      <c r="P21" s="9">
        <v>45994</v>
      </c>
      <c r="Q21" s="10">
        <v>11</v>
      </c>
      <c r="R21" s="3">
        <v>2212.56</v>
      </c>
      <c r="S21" s="3">
        <v>94.48</v>
      </c>
      <c r="T21" s="3">
        <v>0</v>
      </c>
      <c r="U21" s="33">
        <f>R21-S21-T21</f>
        <v>2118.08</v>
      </c>
      <c r="V21" s="9">
        <f>IF(X21&lt;&gt;"Liquidação Cancelada",VLOOKUP(B21,'BASE DE DADOS OPS'!$B$4:$P$9650,10,FALSE),"Liquidação Cancelada")</f>
        <v>45995</v>
      </c>
      <c r="W21" s="13">
        <f>IF(X21&lt;&gt;"Liquidação Cancelada",IF(ISBLANK(V21),"AGUARDANDO PAGAMENTO",NETWORKDAYS(P21,V21)-1),"Liquidação Cancelada")</f>
        <v>1</v>
      </c>
      <c r="X21" s="10">
        <f>VLOOKUP(A21,'BASE DE DADOS OPS'!$A$4:$P$9650,12,FALSE)</f>
        <v>7821</v>
      </c>
      <c r="Y21" s="4">
        <f>IF(X21&lt;&gt;"Liquidação Cancelada",VLOOKUP(B21,'BASE DE DADOS OPS'!$B$5:$P$9635,12,FALSE),"Liquidação Cancelada")</f>
        <v>2118.08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2118.08</v>
      </c>
      <c r="AB21" s="4">
        <f>IF(X21&lt;&gt;"Liquidação Cancelada",Y21-Z21,"Liquidação Cancelada")</f>
        <v>2118.08</v>
      </c>
      <c r="AC21" s="3">
        <f>IF(X21&lt;&gt;"Liquidação Cancelada",(AA21-AB21)+(U21-Z21-AB21),"Liquidação Cancelada")</f>
        <v>0</v>
      </c>
      <c r="AD21" s="29"/>
    </row>
    <row r="22" spans="1:30" s="23" customFormat="1" ht="24.95" customHeight="1" x14ac:dyDescent="0.2">
      <c r="A22" s="23" t="str">
        <f>D22&amp;"|"&amp;E22&amp;"|"&amp;G22&amp;"|"&amp;H22&amp;"|"&amp;L22&amp;"|"&amp;N22&amp;"|"&amp;U22</f>
        <v>1441|1440011|253|2025|5650294000110|3904|41695</v>
      </c>
      <c r="B22" s="23" t="str">
        <f>D22&amp;"|"&amp;E22&amp;"|"&amp;G22&amp;"|"&amp;H22&amp;"|"&amp;X22</f>
        <v>1441|1440011|253|2025|7837</v>
      </c>
      <c r="C22" s="28" t="str">
        <f>E22&amp;"|"&amp;X22</f>
        <v>1440011|7837</v>
      </c>
      <c r="D22" s="10">
        <v>1441</v>
      </c>
      <c r="E22" s="10">
        <v>1440011</v>
      </c>
      <c r="F22" s="36" t="str">
        <f>G22&amp;"/"&amp;H22</f>
        <v>253/2025</v>
      </c>
      <c r="G22" s="10">
        <v>253</v>
      </c>
      <c r="H22" s="10">
        <v>2025</v>
      </c>
      <c r="I22" s="36" t="str">
        <f>J22&amp;"."&amp;K22</f>
        <v>10.1</v>
      </c>
      <c r="J22" s="10">
        <v>10</v>
      </c>
      <c r="K22" s="10">
        <v>1</v>
      </c>
      <c r="L22" s="10">
        <v>5650294000110</v>
      </c>
      <c r="M22" s="11" t="s">
        <v>301</v>
      </c>
      <c r="N22" s="10">
        <v>3904</v>
      </c>
      <c r="O22" s="11" t="s">
        <v>302</v>
      </c>
      <c r="P22" s="9">
        <v>45994</v>
      </c>
      <c r="Q22" s="10">
        <v>8</v>
      </c>
      <c r="R22" s="3">
        <v>41695</v>
      </c>
      <c r="S22" s="3">
        <v>0</v>
      </c>
      <c r="T22" s="3">
        <v>0</v>
      </c>
      <c r="U22" s="33">
        <f>R22-S22-T22</f>
        <v>41695</v>
      </c>
      <c r="V22" s="9">
        <f>IF(X22&lt;&gt;"Liquidação Cancelada",VLOOKUP(B22,'BASE DE DADOS OPS'!$B$4:$P$9650,10,FALSE),"Liquidação Cancelada")</f>
        <v>45996</v>
      </c>
      <c r="W22" s="13">
        <f>IF(X22&lt;&gt;"Liquidação Cancelada",IF(ISBLANK(V22),"AGUARDANDO PAGAMENTO",NETWORKDAYS(P22,V22)-1),"Liquidação Cancelada")</f>
        <v>2</v>
      </c>
      <c r="X22" s="10">
        <f>VLOOKUP(A22,'BASE DE DADOS OPS'!$A$4:$P$9650,12,FALSE)</f>
        <v>7837</v>
      </c>
      <c r="Y22" s="4">
        <f>IF(X22&lt;&gt;"Liquidação Cancelada",VLOOKUP(B22,'BASE DE DADOS OPS'!$B$5:$P$9635,12,FALSE),"Liquidação Cancelada")</f>
        <v>41695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41695</v>
      </c>
      <c r="AB22" s="4">
        <f>IF(X22&lt;&gt;"Liquidação Cancelada",Y22-Z22,"Liquidação Cancelada")</f>
        <v>41695</v>
      </c>
      <c r="AC22" s="3">
        <f>IF(X22&lt;&gt;"Liquidação Cancelada",(AA22-AB22)+(U22-Z22-AB22),"Liquidação Cancelada")</f>
        <v>0</v>
      </c>
      <c r="AD22" s="29"/>
    </row>
    <row r="23" spans="1:30" s="23" customFormat="1" ht="66.75" customHeight="1" x14ac:dyDescent="0.2">
      <c r="A23" s="23" t="str">
        <f>D23&amp;"|"&amp;E23&amp;"|"&amp;G23&amp;"|"&amp;H23&amp;"|"&amp;L23&amp;"|"&amp;N23&amp;"|"&amp;U23</f>
        <v>1441|1440011|258|2025|10658360000139|3921|1109,67</v>
      </c>
      <c r="B23" s="23" t="str">
        <f>D23&amp;"|"&amp;E23&amp;"|"&amp;G23&amp;"|"&amp;H23&amp;"|"&amp;X23</f>
        <v>1441|1440011|258|2025|7835</v>
      </c>
      <c r="C23" s="28" t="str">
        <f>E23&amp;"|"&amp;X23</f>
        <v>1440011|7835</v>
      </c>
      <c r="D23" s="10">
        <v>1441</v>
      </c>
      <c r="E23" s="10">
        <v>1440011</v>
      </c>
      <c r="F23" s="36" t="str">
        <f>G23&amp;"/"&amp;H23</f>
        <v>258/2025</v>
      </c>
      <c r="G23" s="10">
        <v>258</v>
      </c>
      <c r="H23" s="10">
        <v>2025</v>
      </c>
      <c r="I23" s="36" t="str">
        <f>J23&amp;"."&amp;K23</f>
        <v>10.1</v>
      </c>
      <c r="J23" s="10">
        <v>10</v>
      </c>
      <c r="K23" s="10">
        <v>1</v>
      </c>
      <c r="L23" s="10">
        <v>10658360000139</v>
      </c>
      <c r="M23" s="11" t="s">
        <v>303</v>
      </c>
      <c r="N23" s="10">
        <v>3921</v>
      </c>
      <c r="O23" s="11" t="s">
        <v>220</v>
      </c>
      <c r="P23" s="9">
        <v>45994</v>
      </c>
      <c r="Q23" s="10">
        <v>11</v>
      </c>
      <c r="R23" s="3">
        <v>1246.82</v>
      </c>
      <c r="S23" s="3">
        <v>137.15</v>
      </c>
      <c r="T23" s="3">
        <v>0</v>
      </c>
      <c r="U23" s="33">
        <f>R23-S23-T23</f>
        <v>1109.6699999999998</v>
      </c>
      <c r="V23" s="9">
        <f>IF(X23&lt;&gt;"Liquidação Cancelada",VLOOKUP(B23,'BASE DE DADOS OPS'!$B$4:$P$9650,10,FALSE),"Liquidação Cancelada")</f>
        <v>45996</v>
      </c>
      <c r="W23" s="13">
        <f>IF(X23&lt;&gt;"Liquidação Cancelada",IF(ISBLANK(V23),"AGUARDANDO PAGAMENTO",NETWORKDAYS(P23,V23)-1),"Liquidação Cancelada")</f>
        <v>2</v>
      </c>
      <c r="X23" s="10">
        <f>VLOOKUP(A23,'BASE DE DADOS OPS'!$A$4:$P$9650,12,FALSE)</f>
        <v>7835</v>
      </c>
      <c r="Y23" s="4">
        <f>IF(X23&lt;&gt;"Liquidação Cancelada",VLOOKUP(B23,'BASE DE DADOS OPS'!$B$5:$P$9635,12,FALSE),"Liquidação Cancelada")</f>
        <v>1109.6699999999998</v>
      </c>
      <c r="Z23" s="4">
        <f>IF(X23&lt;&gt;"Liquidação Cancelada",VLOOKUP(B23,'BASE DE DADOS OPS'!$B$5:$P$9635,14,FALSE),"Liquidação Cancelada")</f>
        <v>59.84</v>
      </c>
      <c r="AA23" s="4">
        <f>IF(X23&lt;&gt;"Liquidação Cancelada",VLOOKUP(B23,'BASE DE DADOS OPS'!$B$5:$P$9635,13,FALSE),"Liquidação Cancelada")</f>
        <v>1049.83</v>
      </c>
      <c r="AB23" s="4">
        <f>IF(X23&lt;&gt;"Liquidação Cancelada",Y23-Z23,"Liquidação Cancelada")</f>
        <v>1049.83</v>
      </c>
      <c r="AC23" s="3">
        <f>IF(X23&lt;&gt;"Liquidação Cancelada",(AA23-AB23)+(U23-Z23-AB23),"Liquidação Cancelada")</f>
        <v>0</v>
      </c>
      <c r="AD23" s="29"/>
    </row>
    <row r="24" spans="1:30" s="23" customFormat="1" ht="24.95" customHeight="1" x14ac:dyDescent="0.2">
      <c r="A24" s="23" t="str">
        <f>D24&amp;"|"&amp;E24&amp;"|"&amp;G24&amp;"|"&amp;H24&amp;"|"&amp;L24&amp;"|"&amp;N24&amp;"|"&amp;U24</f>
        <v>1441|1440011|263|2025|5814441000140|3919|15914,67</v>
      </c>
      <c r="B24" s="23" t="str">
        <f>D24&amp;"|"&amp;E24&amp;"|"&amp;G24&amp;"|"&amp;H24&amp;"|"&amp;X24</f>
        <v>1441|1440011|263|2025|7845</v>
      </c>
      <c r="C24" s="28" t="str">
        <f>E24&amp;"|"&amp;X24</f>
        <v>1440011|7845</v>
      </c>
      <c r="D24" s="10">
        <v>1441</v>
      </c>
      <c r="E24" s="10">
        <v>1440011</v>
      </c>
      <c r="F24" s="36" t="str">
        <f>G24&amp;"/"&amp;H24</f>
        <v>263/2025</v>
      </c>
      <c r="G24" s="10">
        <v>263</v>
      </c>
      <c r="H24" s="10">
        <v>2025</v>
      </c>
      <c r="I24" s="36" t="str">
        <f>J24&amp;"."&amp;K24</f>
        <v>10.1</v>
      </c>
      <c r="J24" s="10">
        <v>10</v>
      </c>
      <c r="K24" s="10">
        <v>1</v>
      </c>
      <c r="L24" s="10">
        <v>5814441000140</v>
      </c>
      <c r="M24" s="11" t="s">
        <v>305</v>
      </c>
      <c r="N24" s="10">
        <v>3919</v>
      </c>
      <c r="O24" s="11" t="s">
        <v>167</v>
      </c>
      <c r="P24" s="9">
        <v>45994</v>
      </c>
      <c r="Q24" s="10">
        <v>9</v>
      </c>
      <c r="R24" s="3">
        <v>15914.67</v>
      </c>
      <c r="S24" s="3">
        <v>0</v>
      </c>
      <c r="T24" s="3">
        <v>0</v>
      </c>
      <c r="U24" s="33">
        <f>R24-S24-T24</f>
        <v>15914.67</v>
      </c>
      <c r="V24" s="9">
        <f>IF(X24&lt;&gt;"Liquidação Cancelada",VLOOKUP(B24,'BASE DE DADOS OPS'!$B$4:$P$9650,10,FALSE),"Liquidação Cancelada")</f>
        <v>45996</v>
      </c>
      <c r="W24" s="13">
        <f>IF(X24&lt;&gt;"Liquidação Cancelada",IF(ISBLANK(V24),"AGUARDANDO PAGAMENTO",NETWORKDAYS(P24,V24)-1),"Liquidação Cancelada")</f>
        <v>2</v>
      </c>
      <c r="X24" s="10">
        <f>VLOOKUP(A24,'BASE DE DADOS OPS'!$A$4:$P$9650,12,FALSE)</f>
        <v>7845</v>
      </c>
      <c r="Y24" s="4">
        <f>IF(X24&lt;&gt;"Liquidação Cancelada",VLOOKUP(B24,'BASE DE DADOS OPS'!$B$5:$P$9635,12,FALSE),"Liquidação Cancelada")</f>
        <v>15914.67</v>
      </c>
      <c r="Z24" s="4">
        <f>IF(X24&lt;&gt;"Liquidação Cancelada",VLOOKUP(B24,'BASE DE DADOS OPS'!$B$5:$P$9635,14,FALSE),"Liquidação Cancelada")</f>
        <v>763.9</v>
      </c>
      <c r="AA24" s="4">
        <f>IF(X24&lt;&gt;"Liquidação Cancelada",VLOOKUP(B24,'BASE DE DADOS OPS'!$B$5:$P$9635,13,FALSE),"Liquidação Cancelada")</f>
        <v>15150.77</v>
      </c>
      <c r="AB24" s="4">
        <f>IF(X24&lt;&gt;"Liquidação Cancelada",Y24-Z24,"Liquidação Cancelada")</f>
        <v>15150.77</v>
      </c>
      <c r="AC24" s="3">
        <f>IF(X24&lt;&gt;"Liquidação Cancelada",(AA24-AB24)+(U24-Z24-AB24),"Liquidação Cancelada")</f>
        <v>0</v>
      </c>
      <c r="AD24" s="29"/>
    </row>
    <row r="25" spans="1:30" s="23" customFormat="1" ht="24.95" customHeight="1" x14ac:dyDescent="0.2">
      <c r="A25" s="23" t="str">
        <f>D25&amp;"|"&amp;E25&amp;"|"&amp;G25&amp;"|"&amp;H25&amp;"|"&amp;L25&amp;"|"&amp;N25&amp;"|"&amp;U25</f>
        <v>1441|1440011|345|2025|7132995000193|3955|1738,1</v>
      </c>
      <c r="B25" s="23" t="str">
        <f>D25&amp;"|"&amp;E25&amp;"|"&amp;G25&amp;"|"&amp;H25&amp;"|"&amp;X25</f>
        <v>1441|1440011|345|2025|7838</v>
      </c>
      <c r="C25" s="28" t="str">
        <f>E25&amp;"|"&amp;X25</f>
        <v>1440011|7838</v>
      </c>
      <c r="D25" s="10">
        <v>1441</v>
      </c>
      <c r="E25" s="10">
        <v>1440011</v>
      </c>
      <c r="F25" s="36" t="str">
        <f>G25&amp;"/"&amp;H25</f>
        <v>345/2025</v>
      </c>
      <c r="G25" s="10">
        <v>345</v>
      </c>
      <c r="H25" s="10">
        <v>2025</v>
      </c>
      <c r="I25" s="36" t="str">
        <f>J25&amp;"."&amp;K25</f>
        <v>10.1</v>
      </c>
      <c r="J25" s="10">
        <v>10</v>
      </c>
      <c r="K25" s="10">
        <v>1</v>
      </c>
      <c r="L25" s="10">
        <v>7132995000193</v>
      </c>
      <c r="M25" s="11" t="s">
        <v>319</v>
      </c>
      <c r="N25" s="10">
        <v>3955</v>
      </c>
      <c r="O25" s="11" t="s">
        <v>24</v>
      </c>
      <c r="P25" s="9">
        <v>45994</v>
      </c>
      <c r="Q25" s="10">
        <v>9</v>
      </c>
      <c r="R25" s="3">
        <v>1820</v>
      </c>
      <c r="S25" s="3">
        <v>81.900000000000006</v>
      </c>
      <c r="T25" s="3">
        <v>0</v>
      </c>
      <c r="U25" s="33">
        <f>R25-S25-T25</f>
        <v>1738.1</v>
      </c>
      <c r="V25" s="9">
        <f>IF(X25&lt;&gt;"Liquidação Cancelada",VLOOKUP(B25,'BASE DE DADOS OPS'!$B$4:$P$9650,10,FALSE),"Liquidação Cancelada")</f>
        <v>45996</v>
      </c>
      <c r="W25" s="13">
        <f>IF(X25&lt;&gt;"Liquidação Cancelada",IF(ISBLANK(V25),"AGUARDANDO PAGAMENTO",NETWORKDAYS(P25,V25)-1),"Liquidação Cancelada")</f>
        <v>2</v>
      </c>
      <c r="X25" s="10">
        <f>VLOOKUP(A25,'BASE DE DADOS OPS'!$A$4:$P$9650,12,FALSE)</f>
        <v>7838</v>
      </c>
      <c r="Y25" s="4">
        <f>IF(X25&lt;&gt;"Liquidação Cancelada",VLOOKUP(B25,'BASE DE DADOS OPS'!$B$5:$P$9635,12,FALSE),"Liquidação Cancelada")</f>
        <v>1738.1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1738.1</v>
      </c>
      <c r="AB25" s="4">
        <f>IF(X25&lt;&gt;"Liquidação Cancelada",Y25-Z25,"Liquidação Cancelada")</f>
        <v>1738.1</v>
      </c>
      <c r="AC25" s="3">
        <f>IF(X25&lt;&gt;"Liquidação Cancelada",(AA25-AB25)+(U25-Z25-AB25),"Liquidação Cancelada")</f>
        <v>0</v>
      </c>
      <c r="AD25" s="29"/>
    </row>
    <row r="26" spans="1:30" s="23" customFormat="1" ht="24.95" customHeight="1" x14ac:dyDescent="0.2">
      <c r="A26" s="23" t="str">
        <f>D26&amp;"|"&amp;E26&amp;"|"&amp;G26&amp;"|"&amp;H26&amp;"|"&amp;L26&amp;"|"&amp;N26&amp;"|"&amp;U26</f>
        <v>1441|1440011|392|2025|37916470000100|3922|43149,97</v>
      </c>
      <c r="B26" s="23" t="str">
        <f>D26&amp;"|"&amp;E26&amp;"|"&amp;G26&amp;"|"&amp;H26&amp;"|"&amp;X26</f>
        <v>1441|1440011|392|2025|7829</v>
      </c>
      <c r="C26" s="28" t="str">
        <f>E26&amp;"|"&amp;X26</f>
        <v>1440011|7829</v>
      </c>
      <c r="D26" s="10">
        <v>1441</v>
      </c>
      <c r="E26" s="10">
        <v>1440011</v>
      </c>
      <c r="F26" s="36" t="str">
        <f>G26&amp;"/"&amp;H26</f>
        <v>392/2025</v>
      </c>
      <c r="G26" s="10">
        <v>392</v>
      </c>
      <c r="H26" s="10">
        <v>2025</v>
      </c>
      <c r="I26" s="36" t="str">
        <f>J26&amp;"."&amp;K26</f>
        <v>10.1</v>
      </c>
      <c r="J26" s="10">
        <v>10</v>
      </c>
      <c r="K26" s="10">
        <v>1</v>
      </c>
      <c r="L26" s="10">
        <v>37916470000100</v>
      </c>
      <c r="M26" s="11" t="s">
        <v>153</v>
      </c>
      <c r="N26" s="10">
        <v>3922</v>
      </c>
      <c r="O26" s="11" t="s">
        <v>21</v>
      </c>
      <c r="P26" s="9">
        <v>45994</v>
      </c>
      <c r="Q26" s="10">
        <v>1</v>
      </c>
      <c r="R26" s="3">
        <v>45661.34</v>
      </c>
      <c r="S26" s="3">
        <f>913.23+1598.14</f>
        <v>2511.37</v>
      </c>
      <c r="T26" s="3">
        <v>0</v>
      </c>
      <c r="U26" s="33">
        <f>R26-S26-T26</f>
        <v>43149.969999999994</v>
      </c>
      <c r="V26" s="9">
        <f>IF(X26&lt;&gt;"Liquidação Cancelada",VLOOKUP(B26,'BASE DE DADOS OPS'!$B$4:$P$9650,10,FALSE),"Liquidação Cancelada")</f>
        <v>45996</v>
      </c>
      <c r="W26" s="13">
        <f>IF(X26&lt;&gt;"Liquidação Cancelada",IF(ISBLANK(V26),"AGUARDANDO PAGAMENTO",NETWORKDAYS(P26,V26)-1),"Liquidação Cancelada")</f>
        <v>2</v>
      </c>
      <c r="X26" s="10">
        <f>VLOOKUP(A26,'BASE DE DADOS OPS'!$A$4:$P$9650,12,FALSE)</f>
        <v>7829</v>
      </c>
      <c r="Y26" s="4">
        <f>IF(X26&lt;&gt;"Liquidação Cancelada",VLOOKUP(B26,'BASE DE DADOS OPS'!$B$5:$P$9635,12,FALSE),"Liquidação Cancelada")</f>
        <v>43149.97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43149.97</v>
      </c>
      <c r="AB26" s="4">
        <f>IF(X26&lt;&gt;"Liquidação Cancelada",Y26-Z26,"Liquidação Cancelada")</f>
        <v>43149.97</v>
      </c>
      <c r="AC26" s="3">
        <f>IF(X26&lt;&gt;"Liquidação Cancelada",(AA26-AB26)+(U26-Z26-AB26),"Liquidação Cancelada")</f>
        <v>-7.2759576141834259E-12</v>
      </c>
      <c r="AD26" s="29"/>
    </row>
    <row r="27" spans="1:30" s="23" customFormat="1" ht="24.95" customHeight="1" x14ac:dyDescent="0.2">
      <c r="A27" s="23" t="str">
        <f>D27&amp;"|"&amp;E27&amp;"|"&amp;G27&amp;"|"&amp;H27&amp;"|"&amp;L27&amp;"|"&amp;N27&amp;"|"&amp;U27</f>
        <v>1441|1440011|404|2025|11706210000116|3919|3937,79</v>
      </c>
      <c r="B27" s="23" t="str">
        <f>D27&amp;"|"&amp;E27&amp;"|"&amp;G27&amp;"|"&amp;H27&amp;"|"&amp;X27</f>
        <v>1441|1440011|404|2025|7817</v>
      </c>
      <c r="C27" s="28" t="str">
        <f>E27&amp;"|"&amp;X27</f>
        <v>1440011|7817</v>
      </c>
      <c r="D27" s="10">
        <v>1441</v>
      </c>
      <c r="E27" s="10">
        <v>1440011</v>
      </c>
      <c r="F27" s="36" t="str">
        <f>G27&amp;"/"&amp;H27</f>
        <v>404/2025</v>
      </c>
      <c r="G27" s="10">
        <v>404</v>
      </c>
      <c r="H27" s="10">
        <v>2025</v>
      </c>
      <c r="I27" s="36" t="str">
        <f>J27&amp;"."&amp;K27</f>
        <v>10.1</v>
      </c>
      <c r="J27" s="10">
        <v>10</v>
      </c>
      <c r="K27" s="10">
        <v>1</v>
      </c>
      <c r="L27" s="10">
        <v>11706210000116</v>
      </c>
      <c r="M27" s="11" t="s">
        <v>336</v>
      </c>
      <c r="N27" s="10">
        <v>3919</v>
      </c>
      <c r="O27" s="11" t="s">
        <v>167</v>
      </c>
      <c r="P27" s="9">
        <v>45994</v>
      </c>
      <c r="Q27" s="10">
        <v>1</v>
      </c>
      <c r="R27" s="3">
        <v>4104</v>
      </c>
      <c r="S27" s="3">
        <v>166.21</v>
      </c>
      <c r="T27" s="3">
        <v>0</v>
      </c>
      <c r="U27" s="33">
        <f>R27-S27-T27</f>
        <v>3937.79</v>
      </c>
      <c r="V27" s="9">
        <f>IF(X27&lt;&gt;"Liquidação Cancelada",VLOOKUP(B27,'BASE DE DADOS OPS'!$B$4:$P$9650,10,FALSE),"Liquidação Cancelada")</f>
        <v>45995</v>
      </c>
      <c r="W27" s="13">
        <f>IF(X27&lt;&gt;"Liquidação Cancelada",IF(ISBLANK(V27),"AGUARDANDO PAGAMENTO",NETWORKDAYS(P27,V27)-1),"Liquidação Cancelada")</f>
        <v>1</v>
      </c>
      <c r="X27" s="10">
        <f>VLOOKUP(A27,'BASE DE DADOS OPS'!$A$4:$P$9650,12,FALSE)</f>
        <v>7817</v>
      </c>
      <c r="Y27" s="4">
        <f>IF(X27&lt;&gt;"Liquidação Cancelada",VLOOKUP(B27,'BASE DE DADOS OPS'!$B$5:$P$9635,12,FALSE),"Liquidação Cancelada")</f>
        <v>3937.79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3937.79</v>
      </c>
      <c r="AB27" s="4">
        <f>IF(X27&lt;&gt;"Liquidação Cancelada",Y27-Z27,"Liquidação Cancelada")</f>
        <v>3937.79</v>
      </c>
      <c r="AC27" s="3">
        <f>IF(X27&lt;&gt;"Liquidação Cancelada",(AA27-AB27)+(U27-Z27-AB27),"Liquidação Cancelada")</f>
        <v>0</v>
      </c>
      <c r="AD27" s="29"/>
    </row>
    <row r="28" spans="1:30" s="23" customFormat="1" ht="24.95" customHeight="1" x14ac:dyDescent="0.2">
      <c r="A28" s="23" t="str">
        <f>D28&amp;"|"&amp;E28&amp;"|"&amp;G28&amp;"|"&amp;H28&amp;"|"&amp;L28&amp;"|"&amp;N28&amp;"|"&amp;U28</f>
        <v>1441|1440011|72|2025|2896116605|3611|4098,28</v>
      </c>
      <c r="B28" s="23" t="str">
        <f>D28&amp;"|"&amp;E28&amp;"|"&amp;G28&amp;"|"&amp;H28&amp;"|"&amp;X28</f>
        <v>1441|1440011|72|2025|7897</v>
      </c>
      <c r="C28" s="28" t="str">
        <f>E28&amp;"|"&amp;X28</f>
        <v>1440011|7897</v>
      </c>
      <c r="D28" s="10">
        <v>1441</v>
      </c>
      <c r="E28" s="10">
        <v>1440011</v>
      </c>
      <c r="F28" s="36" t="str">
        <f>G28&amp;"/"&amp;H28</f>
        <v>72/2025</v>
      </c>
      <c r="G28" s="10">
        <v>72</v>
      </c>
      <c r="H28" s="10">
        <v>2025</v>
      </c>
      <c r="I28" s="36" t="str">
        <f>J28&amp;"."&amp;K28</f>
        <v>10.1</v>
      </c>
      <c r="J28" s="10">
        <v>10</v>
      </c>
      <c r="K28" s="10">
        <v>1</v>
      </c>
      <c r="L28" s="10">
        <v>2896116605</v>
      </c>
      <c r="M28" s="11" t="s">
        <v>177</v>
      </c>
      <c r="N28" s="10">
        <v>3611</v>
      </c>
      <c r="O28" s="11" t="s">
        <v>169</v>
      </c>
      <c r="P28" s="9">
        <v>45995</v>
      </c>
      <c r="Q28" s="10">
        <v>11</v>
      </c>
      <c r="R28" s="3">
        <v>4098.28</v>
      </c>
      <c r="S28" s="3">
        <v>0</v>
      </c>
      <c r="T28" s="3">
        <v>0</v>
      </c>
      <c r="U28" s="33">
        <f>R28-S28-T28</f>
        <v>4098.28</v>
      </c>
      <c r="V28" s="9">
        <f>IF(X28&lt;&gt;"Liquidação Cancelada",VLOOKUP(B28,'BASE DE DADOS OPS'!$B$4:$P$9650,10,FALSE),"Liquidação Cancelada")</f>
        <v>46000</v>
      </c>
      <c r="W28" s="13">
        <f>IF(X28&lt;&gt;"Liquidação Cancelada",IF(ISBLANK(V28),"AGUARDANDO PAGAMENTO",NETWORKDAYS(P28,V28)-1),"Liquidação Cancelada")</f>
        <v>3</v>
      </c>
      <c r="X28" s="10">
        <f>VLOOKUP(A28,'BASE DE DADOS OPS'!$A$4:$P$9650,12,FALSE)</f>
        <v>7897</v>
      </c>
      <c r="Y28" s="4">
        <f>IF(X28&lt;&gt;"Liquidação Cancelada",VLOOKUP(B28,'BASE DE DADOS OPS'!$B$5:$P$9635,12,FALSE),"Liquidação Cancelada")</f>
        <v>4098.2800000000007</v>
      </c>
      <c r="Z28" s="4">
        <f>IF(X28&lt;&gt;"Liquidação Cancelada",VLOOKUP(B28,'BASE DE DADOS OPS'!$B$5:$P$9635,14,FALSE),"Liquidação Cancelada")</f>
        <v>129.5</v>
      </c>
      <c r="AA28" s="4">
        <f>IF(X28&lt;&gt;"Liquidação Cancelada",VLOOKUP(B28,'BASE DE DADOS OPS'!$B$5:$P$9635,13,FALSE),"Liquidação Cancelada")</f>
        <v>3968.78</v>
      </c>
      <c r="AB28" s="4">
        <f>IF(X28&lt;&gt;"Liquidação Cancelada",Y28-Z28,"Liquidação Cancelada")</f>
        <v>3968.7800000000007</v>
      </c>
      <c r="AC28" s="3">
        <f>IF(X28&lt;&gt;"Liquidação Cancelada",(AA28-AB28)+(U28-Z28-AB28),"Liquidação Cancelada")</f>
        <v>-1.3642420526593924E-12</v>
      </c>
      <c r="AD28" s="29"/>
    </row>
    <row r="29" spans="1:30" s="23" customFormat="1" ht="24.95" customHeight="1" x14ac:dyDescent="0.2">
      <c r="A29" s="23" t="str">
        <f>D29&amp;"|"&amp;E29&amp;"|"&amp;G29&amp;"|"&amp;H29&amp;"|"&amp;L29&amp;"|"&amp;N29&amp;"|"&amp;U29</f>
        <v>1441|1440011|74|2025|30059674687|3611|2317,9</v>
      </c>
      <c r="B29" s="23" t="str">
        <f>D29&amp;"|"&amp;E29&amp;"|"&amp;G29&amp;"|"&amp;H29&amp;"|"&amp;X29</f>
        <v>1441|1440011|74|2025|7887</v>
      </c>
      <c r="C29" s="28" t="str">
        <f>E29&amp;"|"&amp;X29</f>
        <v>1440011|7887</v>
      </c>
      <c r="D29" s="10">
        <v>1441</v>
      </c>
      <c r="E29" s="10">
        <v>1440011</v>
      </c>
      <c r="F29" s="36" t="str">
        <f>G29&amp;"/"&amp;H29</f>
        <v>74/2025</v>
      </c>
      <c r="G29" s="10">
        <v>74</v>
      </c>
      <c r="H29" s="10">
        <v>2025</v>
      </c>
      <c r="I29" s="36" t="str">
        <f>J29&amp;"."&amp;K29</f>
        <v>10.1</v>
      </c>
      <c r="J29" s="10">
        <v>10</v>
      </c>
      <c r="K29" s="10">
        <v>1</v>
      </c>
      <c r="L29" s="10">
        <v>30059674687</v>
      </c>
      <c r="M29" s="11" t="s">
        <v>179</v>
      </c>
      <c r="N29" s="10">
        <v>3611</v>
      </c>
      <c r="O29" s="11" t="s">
        <v>169</v>
      </c>
      <c r="P29" s="9">
        <v>45995</v>
      </c>
      <c r="Q29" s="10">
        <v>11</v>
      </c>
      <c r="R29" s="3">
        <v>2317.9</v>
      </c>
      <c r="S29" s="3">
        <v>0</v>
      </c>
      <c r="T29" s="3">
        <v>0</v>
      </c>
      <c r="U29" s="33">
        <f>R29-S29-T29</f>
        <v>2317.9</v>
      </c>
      <c r="V29" s="9">
        <f>IF(X29&lt;&gt;"Liquidação Cancelada",VLOOKUP(B29,'BASE DE DADOS OPS'!$B$4:$P$9650,10,FALSE),"Liquidação Cancelada")</f>
        <v>46000</v>
      </c>
      <c r="W29" s="13">
        <f>IF(X29&lt;&gt;"Liquidação Cancelada",IF(ISBLANK(V29),"AGUARDANDO PAGAMENTO",NETWORKDAYS(P29,V29)-1),"Liquidação Cancelada")</f>
        <v>3</v>
      </c>
      <c r="X29" s="10">
        <f>VLOOKUP(A29,'BASE DE DADOS OPS'!$A$4:$P$9650,12,FALSE)</f>
        <v>7887</v>
      </c>
      <c r="Y29" s="4">
        <f>IF(X29&lt;&gt;"Liquidação Cancelada",VLOOKUP(B29,'BASE DE DADOS OPS'!$B$5:$P$9635,12,FALSE),"Liquidação Cancelada")</f>
        <v>2317.9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2317.9</v>
      </c>
      <c r="AB29" s="4">
        <f>IF(X29&lt;&gt;"Liquidação Cancelada",Y29-Z29,"Liquidação Cancelada")</f>
        <v>2317.9</v>
      </c>
      <c r="AC29" s="3">
        <f>IF(X29&lt;&gt;"Liquidação Cancelada",(AA29-AB29)+(U29-Z29-AB29),"Liquidação Cancelada")</f>
        <v>0</v>
      </c>
      <c r="AD29" s="29"/>
    </row>
    <row r="30" spans="1:30" s="23" customFormat="1" ht="24.95" customHeight="1" x14ac:dyDescent="0.2">
      <c r="A30" s="23" t="str">
        <f>D30&amp;"|"&amp;E30&amp;"|"&amp;G30&amp;"|"&amp;H30&amp;"|"&amp;L30&amp;"|"&amp;N30&amp;"|"&amp;U30</f>
        <v>1441|1440011|75|2025|15794466634|3611|4098,27</v>
      </c>
      <c r="B30" s="23" t="str">
        <f>D30&amp;"|"&amp;E30&amp;"|"&amp;G30&amp;"|"&amp;H30&amp;"|"&amp;X30</f>
        <v>1441|1440011|75|2025|7890</v>
      </c>
      <c r="C30" s="28" t="str">
        <f>E30&amp;"|"&amp;X30</f>
        <v>1440011|7890</v>
      </c>
      <c r="D30" s="10">
        <v>1441</v>
      </c>
      <c r="E30" s="10">
        <v>1440011</v>
      </c>
      <c r="F30" s="36" t="str">
        <f>G30&amp;"/"&amp;H30</f>
        <v>75/2025</v>
      </c>
      <c r="G30" s="10">
        <v>75</v>
      </c>
      <c r="H30" s="10">
        <v>2025</v>
      </c>
      <c r="I30" s="36" t="str">
        <f>J30&amp;"."&amp;K30</f>
        <v>10.1</v>
      </c>
      <c r="J30" s="10">
        <v>10</v>
      </c>
      <c r="K30" s="10">
        <v>1</v>
      </c>
      <c r="L30" s="10">
        <v>15794466634</v>
      </c>
      <c r="M30" s="11" t="s">
        <v>180</v>
      </c>
      <c r="N30" s="10">
        <v>3611</v>
      </c>
      <c r="O30" s="11" t="s">
        <v>169</v>
      </c>
      <c r="P30" s="9">
        <v>45995</v>
      </c>
      <c r="Q30" s="10">
        <v>11</v>
      </c>
      <c r="R30" s="3">
        <v>4098.2700000000004</v>
      </c>
      <c r="S30" s="3">
        <v>0</v>
      </c>
      <c r="T30" s="3">
        <v>0</v>
      </c>
      <c r="U30" s="33">
        <f>R30-S30-T30</f>
        <v>4098.2700000000004</v>
      </c>
      <c r="V30" s="9">
        <f>IF(X30&lt;&gt;"Liquidação Cancelada",VLOOKUP(B30,'BASE DE DADOS OPS'!$B$4:$P$9650,10,FALSE),"Liquidação Cancelada")</f>
        <v>46000</v>
      </c>
      <c r="W30" s="13">
        <f>IF(X30&lt;&gt;"Liquidação Cancelada",IF(ISBLANK(V30),"AGUARDANDO PAGAMENTO",NETWORKDAYS(P30,V30)-1),"Liquidação Cancelada")</f>
        <v>3</v>
      </c>
      <c r="X30" s="10">
        <f>VLOOKUP(A30,'BASE DE DADOS OPS'!$A$4:$P$9650,12,FALSE)</f>
        <v>7890</v>
      </c>
      <c r="Y30" s="4">
        <f>IF(X30&lt;&gt;"Liquidação Cancelada",VLOOKUP(B30,'BASE DE DADOS OPS'!$B$5:$P$9635,12,FALSE),"Liquidação Cancelada")</f>
        <v>4098.2700000000004</v>
      </c>
      <c r="Z30" s="4">
        <f>IF(X30&lt;&gt;"Liquidação Cancelada",VLOOKUP(B30,'BASE DE DADOS OPS'!$B$5:$P$9635,14,FALSE),"Liquidação Cancelada")</f>
        <v>129.5</v>
      </c>
      <c r="AA30" s="4">
        <f>IF(X30&lt;&gt;"Liquidação Cancelada",VLOOKUP(B30,'BASE DE DADOS OPS'!$B$5:$P$9635,13,FALSE),"Liquidação Cancelada")</f>
        <v>3968.77</v>
      </c>
      <c r="AB30" s="4">
        <f>IF(X30&lt;&gt;"Liquidação Cancelada",Y30-Z30,"Liquidação Cancelada")</f>
        <v>3968.7700000000004</v>
      </c>
      <c r="AC30" s="3">
        <f>IF(X30&lt;&gt;"Liquidação Cancelada",(AA30-AB30)+(U30-Z30-AB30),"Liquidação Cancelada")</f>
        <v>-4.5474735088646412E-13</v>
      </c>
      <c r="AD30" s="29"/>
    </row>
    <row r="31" spans="1:30" s="23" customFormat="1" ht="24.95" customHeight="1" x14ac:dyDescent="0.2">
      <c r="A31" s="23" t="str">
        <f>D31&amp;"|"&amp;E31&amp;"|"&amp;G31&amp;"|"&amp;H31&amp;"|"&amp;L31&amp;"|"&amp;N31&amp;"|"&amp;U31</f>
        <v>1441|1440011|77|2025|71077325000110|3920|151,24</v>
      </c>
      <c r="B31" s="23" t="str">
        <f>D31&amp;"|"&amp;E31&amp;"|"&amp;G31&amp;"|"&amp;H31&amp;"|"&amp;X31</f>
        <v>1441|1440011|77|2025|7910</v>
      </c>
      <c r="C31" s="28" t="str">
        <f>E31&amp;"|"&amp;X31</f>
        <v>1440011|7910</v>
      </c>
      <c r="D31" s="10">
        <v>1441</v>
      </c>
      <c r="E31" s="10">
        <v>1440011</v>
      </c>
      <c r="F31" s="36" t="str">
        <f>G31&amp;"/"&amp;H31</f>
        <v>77/2025</v>
      </c>
      <c r="G31" s="10">
        <v>77</v>
      </c>
      <c r="H31" s="10">
        <v>2025</v>
      </c>
      <c r="I31" s="36" t="str">
        <f>J31&amp;"."&amp;K31</f>
        <v>10.1</v>
      </c>
      <c r="J31" s="10">
        <v>10</v>
      </c>
      <c r="K31" s="10">
        <v>1</v>
      </c>
      <c r="L31" s="10">
        <v>71077325000110</v>
      </c>
      <c r="M31" s="11" t="s">
        <v>182</v>
      </c>
      <c r="N31" s="10">
        <v>3920</v>
      </c>
      <c r="O31" s="11" t="s">
        <v>169</v>
      </c>
      <c r="P31" s="9">
        <v>45995</v>
      </c>
      <c r="Q31" s="10">
        <v>11</v>
      </c>
      <c r="R31" s="3">
        <v>151.24</v>
      </c>
      <c r="S31" s="3">
        <v>0</v>
      </c>
      <c r="T31" s="3">
        <v>0</v>
      </c>
      <c r="U31" s="33">
        <f>R31-S31-T31</f>
        <v>151.24</v>
      </c>
      <c r="V31" s="9">
        <f>IF(X31&lt;&gt;"Liquidação Cancelada",VLOOKUP(B31,'BASE DE DADOS OPS'!$B$4:$P$9650,10,FALSE),"Liquidação Cancelada")</f>
        <v>46001</v>
      </c>
      <c r="W31" s="13">
        <f>IF(X31&lt;&gt;"Liquidação Cancelada",IF(ISBLANK(V31),"AGUARDANDO PAGAMENTO",NETWORKDAYS(P31,V31)-1),"Liquidação Cancelada")</f>
        <v>4</v>
      </c>
      <c r="X31" s="10">
        <f>VLOOKUP(A31,'BASE DE DADOS OPS'!$A$4:$P$9650,12,FALSE)</f>
        <v>7910</v>
      </c>
      <c r="Y31" s="4">
        <f>IF(X31&lt;&gt;"Liquidação Cancelada",VLOOKUP(B31,'BASE DE DADOS OPS'!$B$5:$P$9635,12,FALSE),"Liquidação Cancelada")</f>
        <v>151.24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151.24</v>
      </c>
      <c r="AB31" s="4">
        <f>IF(X31&lt;&gt;"Liquidação Cancelada",Y31-Z31,"Liquidação Cancelada")</f>
        <v>151.24</v>
      </c>
      <c r="AC31" s="3">
        <f>IF(X31&lt;&gt;"Liquidação Cancelada",(AA31-AB31)+(U31-Z31-AB31),"Liquidação Cancelada")</f>
        <v>0</v>
      </c>
      <c r="AD31" s="29"/>
    </row>
    <row r="32" spans="1:30" s="23" customFormat="1" ht="24.95" customHeight="1" x14ac:dyDescent="0.2">
      <c r="A32" s="23" t="str">
        <f>D32&amp;"|"&amp;E32&amp;"|"&amp;G32&amp;"|"&amp;H32&amp;"|"&amp;L32&amp;"|"&amp;N32&amp;"|"&amp;U32</f>
        <v>1441|1440011|77|2025|71077325000110|3920|30751,27</v>
      </c>
      <c r="B32" s="23" t="str">
        <f>D32&amp;"|"&amp;E32&amp;"|"&amp;G32&amp;"|"&amp;H32&amp;"|"&amp;X32</f>
        <v>1441|1440011|77|2025|7911</v>
      </c>
      <c r="C32" s="28" t="str">
        <f>E32&amp;"|"&amp;X32</f>
        <v>1440011|7911</v>
      </c>
      <c r="D32" s="10">
        <v>1441</v>
      </c>
      <c r="E32" s="10">
        <v>1440011</v>
      </c>
      <c r="F32" s="36" t="str">
        <f>G32&amp;"/"&amp;H32</f>
        <v>77/2025</v>
      </c>
      <c r="G32" s="10">
        <v>77</v>
      </c>
      <c r="H32" s="10">
        <v>2025</v>
      </c>
      <c r="I32" s="36" t="str">
        <f>J32&amp;"."&amp;K32</f>
        <v>10.1</v>
      </c>
      <c r="J32" s="10">
        <v>10</v>
      </c>
      <c r="K32" s="10">
        <v>1</v>
      </c>
      <c r="L32" s="10">
        <v>71077325000110</v>
      </c>
      <c r="M32" s="11" t="s">
        <v>182</v>
      </c>
      <c r="N32" s="10">
        <v>3920</v>
      </c>
      <c r="O32" s="11" t="s">
        <v>169</v>
      </c>
      <c r="P32" s="9">
        <v>45995</v>
      </c>
      <c r="Q32" s="10">
        <v>12</v>
      </c>
      <c r="R32" s="3">
        <v>30751.27</v>
      </c>
      <c r="S32" s="3">
        <v>0</v>
      </c>
      <c r="T32" s="3">
        <v>0</v>
      </c>
      <c r="U32" s="33">
        <f>R32-S32-T32</f>
        <v>30751.27</v>
      </c>
      <c r="V32" s="9">
        <f>IF(X32&lt;&gt;"Liquidação Cancelada",VLOOKUP(B32,'BASE DE DADOS OPS'!$B$4:$P$9650,10,FALSE),"Liquidação Cancelada")</f>
        <v>46001</v>
      </c>
      <c r="W32" s="13">
        <f>IF(X32&lt;&gt;"Liquidação Cancelada",IF(ISBLANK(V32),"AGUARDANDO PAGAMENTO",NETWORKDAYS(P32,V32)-1),"Liquidação Cancelada")</f>
        <v>4</v>
      </c>
      <c r="X32" s="10">
        <f>VLOOKUP(A32,'BASE DE DADOS OPS'!$A$4:$P$9650,12,FALSE)</f>
        <v>7911</v>
      </c>
      <c r="Y32" s="4">
        <f>IF(X32&lt;&gt;"Liquidação Cancelada",VLOOKUP(B32,'BASE DE DADOS OPS'!$B$5:$P$9635,12,FALSE),"Liquidação Cancelada")</f>
        <v>30751.27</v>
      </c>
      <c r="Z32" s="4">
        <f>IF(X32&lt;&gt;"Liquidação Cancelada",VLOOKUP(B32,'BASE DE DADOS OPS'!$B$5:$P$9635,14,FALSE),"Liquidação Cancelada")</f>
        <v>1483.32</v>
      </c>
      <c r="AA32" s="4">
        <f>IF(X32&lt;&gt;"Liquidação Cancelada",VLOOKUP(B32,'BASE DE DADOS OPS'!$B$5:$P$9635,13,FALSE),"Liquidação Cancelada")</f>
        <v>29267.95</v>
      </c>
      <c r="AB32" s="4">
        <f>IF(X32&lt;&gt;"Liquidação Cancelada",Y32-Z32,"Liquidação Cancelada")</f>
        <v>29267.95</v>
      </c>
      <c r="AC32" s="3">
        <f>IF(X32&lt;&gt;"Liquidação Cancelada",(AA32-AB32)+(U32-Z32-AB32),"Liquidação Cancelada")</f>
        <v>0</v>
      </c>
      <c r="AD32" s="29"/>
    </row>
    <row r="33" spans="1:30" s="23" customFormat="1" ht="24.95" customHeight="1" x14ac:dyDescent="0.2">
      <c r="A33" s="23" t="str">
        <f>D33&amp;"|"&amp;E33&amp;"|"&amp;G33&amp;"|"&amp;H33&amp;"|"&amp;L33&amp;"|"&amp;N33&amp;"|"&amp;U33</f>
        <v>1441|1440011|78|2025|11040267670|3611|2195,63</v>
      </c>
      <c r="B33" s="23" t="str">
        <f>D33&amp;"|"&amp;E33&amp;"|"&amp;G33&amp;"|"&amp;H33&amp;"|"&amp;X33</f>
        <v>1441|1440011|78|2025|7906</v>
      </c>
      <c r="C33" s="28" t="str">
        <f>E33&amp;"|"&amp;X33</f>
        <v>1440011|7906</v>
      </c>
      <c r="D33" s="10">
        <v>1441</v>
      </c>
      <c r="E33" s="10">
        <v>1440011</v>
      </c>
      <c r="F33" s="36" t="str">
        <f>G33&amp;"/"&amp;H33</f>
        <v>78/2025</v>
      </c>
      <c r="G33" s="10">
        <v>78</v>
      </c>
      <c r="H33" s="10">
        <v>2025</v>
      </c>
      <c r="I33" s="36" t="str">
        <f>J33&amp;"."&amp;K33</f>
        <v>10.1</v>
      </c>
      <c r="J33" s="10">
        <v>10</v>
      </c>
      <c r="K33" s="10">
        <v>1</v>
      </c>
      <c r="L33" s="10">
        <v>11040267670</v>
      </c>
      <c r="M33" s="11" t="s">
        <v>183</v>
      </c>
      <c r="N33" s="10">
        <v>3611</v>
      </c>
      <c r="O33" s="11" t="s">
        <v>169</v>
      </c>
      <c r="P33" s="9">
        <v>45995</v>
      </c>
      <c r="Q33" s="10">
        <v>12</v>
      </c>
      <c r="R33" s="3">
        <v>2195.63</v>
      </c>
      <c r="S33" s="3">
        <v>0</v>
      </c>
      <c r="T33" s="3">
        <v>0</v>
      </c>
      <c r="U33" s="33">
        <f>R33-S33-T33</f>
        <v>2195.63</v>
      </c>
      <c r="V33" s="9">
        <f>IF(X33&lt;&gt;"Liquidação Cancelada",VLOOKUP(B33,'BASE DE DADOS OPS'!$B$4:$P$9650,10,FALSE),"Liquidação Cancelada")</f>
        <v>46000</v>
      </c>
      <c r="W33" s="13">
        <f>IF(X33&lt;&gt;"Liquidação Cancelada",IF(ISBLANK(V33),"AGUARDANDO PAGAMENTO",NETWORKDAYS(P33,V33)-1),"Liquidação Cancelada")</f>
        <v>3</v>
      </c>
      <c r="X33" s="10">
        <f>VLOOKUP(A33,'BASE DE DADOS OPS'!$A$4:$P$9650,12,FALSE)</f>
        <v>7906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>IF(X33&lt;&gt;"Liquidação Cancelada",Y33-Z33,"Liquidação Cancelada")</f>
        <v>2195.63</v>
      </c>
      <c r="AC33" s="3">
        <f>IF(X33&lt;&gt;"Liquidação Cancelada",(AA33-AB33)+(U33-Z33-AB33),"Liquidação Cancelada")</f>
        <v>0</v>
      </c>
      <c r="AD33" s="29"/>
    </row>
    <row r="34" spans="1:30" s="23" customFormat="1" ht="24.95" customHeight="1" x14ac:dyDescent="0.2">
      <c r="A34" s="23" t="str">
        <f>D34&amp;"|"&amp;E34&amp;"|"&amp;G34&amp;"|"&amp;H34&amp;"|"&amp;L34&amp;"|"&amp;N34&amp;"|"&amp;U34</f>
        <v>1441|1440011|175|2025|7353227000160|3920|400553,49</v>
      </c>
      <c r="B34" s="23" t="str">
        <f>D34&amp;"|"&amp;E34&amp;"|"&amp;G34&amp;"|"&amp;H34&amp;"|"&amp;X34</f>
        <v>1441|1440011|175|2025|7905</v>
      </c>
      <c r="C34" s="28" t="str">
        <f>E34&amp;"|"&amp;X34</f>
        <v>1440011|7905</v>
      </c>
      <c r="D34" s="10">
        <v>1441</v>
      </c>
      <c r="E34" s="10">
        <v>1440011</v>
      </c>
      <c r="F34" s="36" t="str">
        <f>G34&amp;"/"&amp;H34</f>
        <v>175/2025</v>
      </c>
      <c r="G34" s="10">
        <v>175</v>
      </c>
      <c r="H34" s="10">
        <v>2025</v>
      </c>
      <c r="I34" s="36" t="str">
        <f>J34&amp;"."&amp;K34</f>
        <v>10.1</v>
      </c>
      <c r="J34" s="10">
        <v>10</v>
      </c>
      <c r="K34" s="10">
        <v>1</v>
      </c>
      <c r="L34" s="10">
        <v>7353227000160</v>
      </c>
      <c r="M34" s="11" t="s">
        <v>260</v>
      </c>
      <c r="N34" s="10">
        <v>3920</v>
      </c>
      <c r="O34" s="11" t="s">
        <v>169</v>
      </c>
      <c r="P34" s="9">
        <v>45995</v>
      </c>
      <c r="Q34" s="10">
        <v>12</v>
      </c>
      <c r="R34" s="3">
        <v>400553.49</v>
      </c>
      <c r="S34" s="3">
        <v>0</v>
      </c>
      <c r="T34" s="3">
        <v>0</v>
      </c>
      <c r="U34" s="33">
        <f>R34-S34-T34</f>
        <v>400553.49</v>
      </c>
      <c r="V34" s="9">
        <f>IF(X34&lt;&gt;"Liquidação Cancelada",VLOOKUP(B34,'BASE DE DADOS OPS'!$B$4:$P$9650,10,FALSE),"Liquidação Cancelada")</f>
        <v>46000</v>
      </c>
      <c r="W34" s="13">
        <f>IF(X34&lt;&gt;"Liquidação Cancelada",IF(ISBLANK(V34),"AGUARDANDO PAGAMENTO",NETWORKDAYS(P34,V34)-1),"Liquidação Cancelada")</f>
        <v>3</v>
      </c>
      <c r="X34" s="10">
        <f>VLOOKUP(A34,'BASE DE DADOS OPS'!$A$4:$P$9650,12,FALSE)</f>
        <v>7905</v>
      </c>
      <c r="Y34" s="4">
        <f>IF(X34&lt;&gt;"Liquidação Cancelada",VLOOKUP(B34,'BASE DE DADOS OPS'!$B$5:$P$9635,12,FALSE),"Liquidação Cancelada")</f>
        <v>400553.49</v>
      </c>
      <c r="Z34" s="4">
        <f>IF(X34&lt;&gt;"Liquidação Cancelada",VLOOKUP(B34,'BASE DE DADOS OPS'!$B$5:$P$9635,14,FALSE),"Liquidação Cancelada")</f>
        <v>19226.57</v>
      </c>
      <c r="AA34" s="4">
        <f>IF(X34&lt;&gt;"Liquidação Cancelada",VLOOKUP(B34,'BASE DE DADOS OPS'!$B$5:$P$9635,13,FALSE),"Liquidação Cancelada")</f>
        <v>381326.92</v>
      </c>
      <c r="AB34" s="4">
        <f>IF(X34&lt;&gt;"Liquidação Cancelada",Y34-Z34,"Liquidação Cancelada")</f>
        <v>381326.92</v>
      </c>
      <c r="AC34" s="3">
        <f>IF(X34&lt;&gt;"Liquidação Cancelada",(AA34-AB34)+(U34-Z34-AB34),"Liquidação Cancelada")</f>
        <v>0</v>
      </c>
      <c r="AD34" s="29"/>
    </row>
    <row r="35" spans="1:30" s="23" customFormat="1" ht="24.95" customHeight="1" x14ac:dyDescent="0.2">
      <c r="A35" s="23" t="str">
        <f>D35&amp;"|"&amp;E35&amp;"|"&amp;G35&amp;"|"&amp;H35&amp;"|"&amp;L35&amp;"|"&amp;N35&amp;"|"&amp;U35</f>
        <v>1441|1440011|176|2025|8229035000109|3920|180009,2</v>
      </c>
      <c r="B35" s="23" t="str">
        <f>D35&amp;"|"&amp;E35&amp;"|"&amp;G35&amp;"|"&amp;H35&amp;"|"&amp;X35</f>
        <v>1441|1440011|176|2025|7916</v>
      </c>
      <c r="C35" s="28" t="str">
        <f>E35&amp;"|"&amp;X35</f>
        <v>1440011|7916</v>
      </c>
      <c r="D35" s="10">
        <v>1441</v>
      </c>
      <c r="E35" s="10">
        <v>1440011</v>
      </c>
      <c r="F35" s="36" t="str">
        <f>G35&amp;"/"&amp;H35</f>
        <v>176/2025</v>
      </c>
      <c r="G35" s="10">
        <v>176</v>
      </c>
      <c r="H35" s="10">
        <v>2025</v>
      </c>
      <c r="I35" s="36" t="str">
        <f>J35&amp;"."&amp;K35</f>
        <v>10.1</v>
      </c>
      <c r="J35" s="10">
        <v>10</v>
      </c>
      <c r="K35" s="10">
        <v>1</v>
      </c>
      <c r="L35" s="10">
        <v>8229035000109</v>
      </c>
      <c r="M35" s="11" t="s">
        <v>261</v>
      </c>
      <c r="N35" s="10">
        <v>3920</v>
      </c>
      <c r="O35" s="11" t="s">
        <v>169</v>
      </c>
      <c r="P35" s="9">
        <v>45995</v>
      </c>
      <c r="Q35" s="10">
        <v>11</v>
      </c>
      <c r="R35" s="3">
        <v>180009.2</v>
      </c>
      <c r="S35" s="3">
        <v>0</v>
      </c>
      <c r="T35" s="3">
        <v>0</v>
      </c>
      <c r="U35" s="33">
        <f>R35-S35-T35</f>
        <v>180009.2</v>
      </c>
      <c r="V35" s="9">
        <f>IF(X35&lt;&gt;"Liquidação Cancelada",VLOOKUP(B35,'BASE DE DADOS OPS'!$B$4:$P$9650,10,FALSE),"Liquidação Cancelada")</f>
        <v>46001</v>
      </c>
      <c r="W35" s="13">
        <f>IF(X35&lt;&gt;"Liquidação Cancelada",IF(ISBLANK(V35),"AGUARDANDO PAGAMENTO",NETWORKDAYS(P35,V35)-1),"Liquidação Cancelada")</f>
        <v>4</v>
      </c>
      <c r="X35" s="10">
        <f>VLOOKUP(A35,'BASE DE DADOS OPS'!$A$4:$P$9650,12,FALSE)</f>
        <v>7916</v>
      </c>
      <c r="Y35" s="4">
        <f>IF(X35&lt;&gt;"Liquidação Cancelada",VLOOKUP(B35,'BASE DE DADOS OPS'!$B$5:$P$9635,12,FALSE),"Liquidação Cancelada")</f>
        <v>180009.2</v>
      </c>
      <c r="Z35" s="4">
        <f>IF(X35&lt;&gt;"Liquidação Cancelada",VLOOKUP(B35,'BASE DE DADOS OPS'!$B$5:$P$9635,14,FALSE),"Liquidação Cancelada")</f>
        <v>8640.44</v>
      </c>
      <c r="AA35" s="4">
        <f>IF(X35&lt;&gt;"Liquidação Cancelada",VLOOKUP(B35,'BASE DE DADOS OPS'!$B$5:$P$9635,13,FALSE),"Liquidação Cancelada")</f>
        <v>171368.76</v>
      </c>
      <c r="AB35" s="4">
        <f>IF(X35&lt;&gt;"Liquidação Cancelada",Y35-Z35,"Liquidação Cancelada")</f>
        <v>171368.76</v>
      </c>
      <c r="AC35" s="3">
        <f>IF(X35&lt;&gt;"Liquidação Cancelada",(AA35-AB35)+(U35-Z35-AB35),"Liquidação Cancelada")</f>
        <v>0</v>
      </c>
      <c r="AD35" s="29"/>
    </row>
    <row r="36" spans="1:30" s="23" customFormat="1" ht="24.95" customHeight="1" x14ac:dyDescent="0.2">
      <c r="A36" s="23" t="str">
        <f>D36&amp;"|"&amp;E36&amp;"|"&amp;G36&amp;"|"&amp;H36&amp;"|"&amp;L36&amp;"|"&amp;N36&amp;"|"&amp;U36</f>
        <v>1441|1440011|180|2025|29412494000101|3920|6315,59</v>
      </c>
      <c r="B36" s="23" t="str">
        <f>D36&amp;"|"&amp;E36&amp;"|"&amp;G36&amp;"|"&amp;H36&amp;"|"&amp;X36</f>
        <v>1441|1440011|180|2025|7899</v>
      </c>
      <c r="C36" s="28" t="str">
        <f>E36&amp;"|"&amp;X36</f>
        <v>1440011|7899</v>
      </c>
      <c r="D36" s="10">
        <v>1441</v>
      </c>
      <c r="E36" s="10">
        <v>1440011</v>
      </c>
      <c r="F36" s="36" t="str">
        <f>G36&amp;"/"&amp;H36</f>
        <v>180/2025</v>
      </c>
      <c r="G36" s="10">
        <v>180</v>
      </c>
      <c r="H36" s="10">
        <v>2025</v>
      </c>
      <c r="I36" s="36" t="str">
        <f>J36&amp;"."&amp;K36</f>
        <v>10.1</v>
      </c>
      <c r="J36" s="10">
        <v>10</v>
      </c>
      <c r="K36" s="10">
        <v>1</v>
      </c>
      <c r="L36" s="10">
        <v>29412494000101</v>
      </c>
      <c r="M36" s="11" t="s">
        <v>267</v>
      </c>
      <c r="N36" s="10">
        <v>3920</v>
      </c>
      <c r="O36" s="11" t="s">
        <v>169</v>
      </c>
      <c r="P36" s="9">
        <v>45995</v>
      </c>
      <c r="Q36" s="10">
        <v>11</v>
      </c>
      <c r="R36" s="3">
        <v>6315.59</v>
      </c>
      <c r="S36" s="3">
        <v>0</v>
      </c>
      <c r="T36" s="3">
        <v>0</v>
      </c>
      <c r="U36" s="33">
        <f>R36-S36-T36</f>
        <v>6315.59</v>
      </c>
      <c r="V36" s="9">
        <f>IF(X36&lt;&gt;"Liquidação Cancelada",VLOOKUP(B36,'BASE DE DADOS OPS'!$B$4:$P$9650,10,FALSE),"Liquidação Cancelada")</f>
        <v>46000</v>
      </c>
      <c r="W36" s="13">
        <f>IF(X36&lt;&gt;"Liquidação Cancelada",IF(ISBLANK(V36),"AGUARDANDO PAGAMENTO",NETWORKDAYS(P36,V36)-1),"Liquidação Cancelada")</f>
        <v>3</v>
      </c>
      <c r="X36" s="10">
        <f>VLOOKUP(A36,'BASE DE DADOS OPS'!$A$4:$P$9650,12,FALSE)</f>
        <v>7899</v>
      </c>
      <c r="Y36" s="4">
        <f>IF(X36&lt;&gt;"Liquidação Cancelada",VLOOKUP(B36,'BASE DE DADOS OPS'!$B$5:$P$9635,12,FALSE),"Liquidação Cancelada")</f>
        <v>6315.5899999999992</v>
      </c>
      <c r="Z36" s="4">
        <f>IF(X36&lt;&gt;"Liquidação Cancelada",VLOOKUP(B36,'BASE DE DADOS OPS'!$B$5:$P$9635,14,FALSE),"Liquidação Cancelada")</f>
        <v>303.14999999999998</v>
      </c>
      <c r="AA36" s="4">
        <f>IF(X36&lt;&gt;"Liquidação Cancelada",VLOOKUP(B36,'BASE DE DADOS OPS'!$B$5:$P$9635,13,FALSE),"Liquidação Cancelada")</f>
        <v>6012.44</v>
      </c>
      <c r="AB36" s="4">
        <f>IF(X36&lt;&gt;"Liquidação Cancelada",Y36-Z36,"Liquidação Cancelada")</f>
        <v>6012.44</v>
      </c>
      <c r="AC36" s="3">
        <f>IF(X36&lt;&gt;"Liquidação Cancelada",(AA36-AB36)+(U36-Z36-AB36),"Liquidação Cancelada")</f>
        <v>9.0949470177292824E-13</v>
      </c>
      <c r="AD36" s="29"/>
    </row>
    <row r="37" spans="1:30" s="23" customFormat="1" ht="24.95" customHeight="1" x14ac:dyDescent="0.2">
      <c r="A37" s="23" t="str">
        <f>D37&amp;"|"&amp;E37&amp;"|"&amp;G37&amp;"|"&amp;H37&amp;"|"&amp;L37&amp;"|"&amp;N37&amp;"|"&amp;U37</f>
        <v>1441|1440011|186|2025|38133478000162|3920|11434,85</v>
      </c>
      <c r="B37" s="23" t="str">
        <f>D37&amp;"|"&amp;E37&amp;"|"&amp;G37&amp;"|"&amp;H37&amp;"|"&amp;X37</f>
        <v>1441|1440011|186|2025|7900</v>
      </c>
      <c r="C37" s="28" t="str">
        <f>E37&amp;"|"&amp;X37</f>
        <v>1440011|7900</v>
      </c>
      <c r="D37" s="10">
        <v>1441</v>
      </c>
      <c r="E37" s="10">
        <v>1440011</v>
      </c>
      <c r="F37" s="36" t="str">
        <f>G37&amp;"/"&amp;H37</f>
        <v>186/2025</v>
      </c>
      <c r="G37" s="10">
        <v>186</v>
      </c>
      <c r="H37" s="10">
        <v>2025</v>
      </c>
      <c r="I37" s="36" t="str">
        <f>J37&amp;"."&amp;K37</f>
        <v>10.1</v>
      </c>
      <c r="J37" s="10">
        <v>10</v>
      </c>
      <c r="K37" s="10">
        <v>1</v>
      </c>
      <c r="L37" s="10">
        <v>38133478000162</v>
      </c>
      <c r="M37" s="11" t="s">
        <v>270</v>
      </c>
      <c r="N37" s="10">
        <v>3920</v>
      </c>
      <c r="O37" s="11" t="s">
        <v>169</v>
      </c>
      <c r="P37" s="9">
        <v>45995</v>
      </c>
      <c r="Q37" s="10">
        <v>11</v>
      </c>
      <c r="R37" s="3">
        <v>11434.85</v>
      </c>
      <c r="S37" s="3">
        <v>0</v>
      </c>
      <c r="T37" s="3">
        <v>0</v>
      </c>
      <c r="U37" s="33">
        <f>R37-S37-T37</f>
        <v>11434.85</v>
      </c>
      <c r="V37" s="9">
        <f>IF(X37&lt;&gt;"Liquidação Cancelada",VLOOKUP(B37,'BASE DE DADOS OPS'!$B$4:$P$9650,10,FALSE),"Liquidação Cancelada")</f>
        <v>46000</v>
      </c>
      <c r="W37" s="13">
        <f>IF(X37&lt;&gt;"Liquidação Cancelada",IF(ISBLANK(V37),"AGUARDANDO PAGAMENTO",NETWORKDAYS(P37,V37)-1),"Liquidação Cancelada")</f>
        <v>3</v>
      </c>
      <c r="X37" s="10">
        <f>VLOOKUP(A37,'BASE DE DADOS OPS'!$A$4:$P$9650,12,FALSE)</f>
        <v>7900</v>
      </c>
      <c r="Y37" s="4">
        <f>IF(X37&lt;&gt;"Liquidação Cancelada",VLOOKUP(B37,'BASE DE DADOS OPS'!$B$5:$P$9635,12,FALSE),"Liquidação Cancelada")</f>
        <v>11434.85</v>
      </c>
      <c r="Z37" s="4">
        <f>IF(X37&lt;&gt;"Liquidação Cancelada",VLOOKUP(B37,'BASE DE DADOS OPS'!$B$5:$P$9635,14,FALSE),"Liquidação Cancelada")</f>
        <v>548.87</v>
      </c>
      <c r="AA37" s="4">
        <f>IF(X37&lt;&gt;"Liquidação Cancelada",VLOOKUP(B37,'BASE DE DADOS OPS'!$B$5:$P$9635,13,FALSE),"Liquidação Cancelada")</f>
        <v>10885.98</v>
      </c>
      <c r="AB37" s="4">
        <f>IF(X37&lt;&gt;"Liquidação Cancelada",Y37-Z37,"Liquidação Cancelada")</f>
        <v>10885.98</v>
      </c>
      <c r="AC37" s="3">
        <f>IF(X37&lt;&gt;"Liquidação Cancelada",(AA37-AB37)+(U37-Z37-AB37),"Liquidação Cancelada")</f>
        <v>0</v>
      </c>
      <c r="AD37" s="29"/>
    </row>
    <row r="38" spans="1:30" s="23" customFormat="1" ht="24.95" customHeight="1" x14ac:dyDescent="0.2">
      <c r="A38" s="23" t="str">
        <f>D38&amp;"|"&amp;E38&amp;"|"&amp;G38&amp;"|"&amp;H38&amp;"|"&amp;L38&amp;"|"&amp;N38&amp;"|"&amp;U38</f>
        <v>1441|1440011|193|2025|26385765000180|3920|36685,4</v>
      </c>
      <c r="B38" s="23" t="str">
        <f>D38&amp;"|"&amp;E38&amp;"|"&amp;G38&amp;"|"&amp;H38&amp;"|"&amp;X38</f>
        <v>1441|1440011|193|2025|7919</v>
      </c>
      <c r="C38" s="28" t="str">
        <f>E38&amp;"|"&amp;X38</f>
        <v>1440011|7919</v>
      </c>
      <c r="D38" s="10">
        <v>1441</v>
      </c>
      <c r="E38" s="10">
        <v>1440011</v>
      </c>
      <c r="F38" s="36" t="str">
        <f>G38&amp;"/"&amp;H38</f>
        <v>193/2025</v>
      </c>
      <c r="G38" s="10">
        <v>193</v>
      </c>
      <c r="H38" s="10">
        <v>2025</v>
      </c>
      <c r="I38" s="36" t="str">
        <f>J38&amp;"."&amp;K38</f>
        <v>10.1</v>
      </c>
      <c r="J38" s="10">
        <v>10</v>
      </c>
      <c r="K38" s="10">
        <v>1</v>
      </c>
      <c r="L38" s="10">
        <v>26385765000180</v>
      </c>
      <c r="M38" s="11" t="s">
        <v>272</v>
      </c>
      <c r="N38" s="10">
        <v>3920</v>
      </c>
      <c r="O38" s="11" t="s">
        <v>169</v>
      </c>
      <c r="P38" s="9">
        <v>45995</v>
      </c>
      <c r="Q38" s="10">
        <v>11</v>
      </c>
      <c r="R38" s="3">
        <v>36685.4</v>
      </c>
      <c r="S38" s="3">
        <v>0</v>
      </c>
      <c r="T38" s="3">
        <v>0</v>
      </c>
      <c r="U38" s="33">
        <f>R38-S38-T38</f>
        <v>36685.4</v>
      </c>
      <c r="V38" s="9">
        <f>IF(X38&lt;&gt;"Liquidação Cancelada",VLOOKUP(B38,'BASE DE DADOS OPS'!$B$4:$P$9650,10,FALSE),"Liquidação Cancelada")</f>
        <v>46001</v>
      </c>
      <c r="W38" s="13">
        <f>IF(X38&lt;&gt;"Liquidação Cancelada",IF(ISBLANK(V38),"AGUARDANDO PAGAMENTO",NETWORKDAYS(P38,V38)-1),"Liquidação Cancelada")</f>
        <v>4</v>
      </c>
      <c r="X38" s="10">
        <f>VLOOKUP(A38,'BASE DE DADOS OPS'!$A$4:$P$9650,12,FALSE)</f>
        <v>7919</v>
      </c>
      <c r="Y38" s="4">
        <f>IF(X38&lt;&gt;"Liquidação Cancelada",VLOOKUP(B38,'BASE DE DADOS OPS'!$B$5:$P$9635,12,FALSE),"Liquidação Cancelada")</f>
        <v>36685.4</v>
      </c>
      <c r="Z38" s="4">
        <f>IF(X38&lt;&gt;"Liquidação Cancelada",VLOOKUP(B38,'BASE DE DADOS OPS'!$B$5:$P$9635,14,FALSE),"Liquidação Cancelada")</f>
        <v>1760.9</v>
      </c>
      <c r="AA38" s="4">
        <f>IF(X38&lt;&gt;"Liquidação Cancelada",VLOOKUP(B38,'BASE DE DADOS OPS'!$B$5:$P$9635,13,FALSE),"Liquidação Cancelada")</f>
        <v>34924.5</v>
      </c>
      <c r="AB38" s="4">
        <f>IF(X38&lt;&gt;"Liquidação Cancelada",Y38-Z38,"Liquidação Cancelada")</f>
        <v>34924.5</v>
      </c>
      <c r="AC38" s="3">
        <f>IF(X38&lt;&gt;"Liquidação Cancelada",(AA38-AB38)+(U38-Z38-AB38),"Liquidação Cancelada")</f>
        <v>0</v>
      </c>
      <c r="AD38" s="29"/>
    </row>
    <row r="39" spans="1:30" s="23" customFormat="1" ht="24.95" customHeight="1" x14ac:dyDescent="0.2">
      <c r="A39" s="23" t="str">
        <f>D39&amp;"|"&amp;E39&amp;"|"&amp;G39&amp;"|"&amp;H39&amp;"|"&amp;L39&amp;"|"&amp;N39&amp;"|"&amp;U39</f>
        <v>1441|1440011|238|2025|5097591000180|3920|26293,09</v>
      </c>
      <c r="B39" s="23" t="str">
        <f>D39&amp;"|"&amp;E39&amp;"|"&amp;G39&amp;"|"&amp;H39&amp;"|"&amp;X39</f>
        <v>1441|1440011|238|2025|7909</v>
      </c>
      <c r="C39" s="28" t="str">
        <f>E39&amp;"|"&amp;X39</f>
        <v>1440011|7909</v>
      </c>
      <c r="D39" s="10">
        <v>1441</v>
      </c>
      <c r="E39" s="10">
        <v>1440011</v>
      </c>
      <c r="F39" s="36" t="str">
        <f>G39&amp;"/"&amp;H39</f>
        <v>238/2025</v>
      </c>
      <c r="G39" s="10">
        <v>238</v>
      </c>
      <c r="H39" s="10">
        <v>2025</v>
      </c>
      <c r="I39" s="36" t="str">
        <f>J39&amp;"."&amp;K39</f>
        <v>10.1</v>
      </c>
      <c r="J39" s="10">
        <v>10</v>
      </c>
      <c r="K39" s="10">
        <v>1</v>
      </c>
      <c r="L39" s="10">
        <v>5097591000180</v>
      </c>
      <c r="M39" s="11" t="s">
        <v>295</v>
      </c>
      <c r="N39" s="10">
        <v>3920</v>
      </c>
      <c r="O39" s="11" t="s">
        <v>169</v>
      </c>
      <c r="P39" s="9">
        <v>45995</v>
      </c>
      <c r="Q39" s="10">
        <v>11</v>
      </c>
      <c r="R39" s="3">
        <v>26293.09</v>
      </c>
      <c r="S39" s="3">
        <v>0</v>
      </c>
      <c r="T39" s="3">
        <v>0</v>
      </c>
      <c r="U39" s="33">
        <f>R39-S39-T39</f>
        <v>26293.09</v>
      </c>
      <c r="V39" s="9">
        <f>IF(X39&lt;&gt;"Liquidação Cancelada",VLOOKUP(B39,'BASE DE DADOS OPS'!$B$4:$P$9650,10,FALSE),"Liquidação Cancelada")</f>
        <v>46000</v>
      </c>
      <c r="W39" s="13">
        <f>IF(X39&lt;&gt;"Liquidação Cancelada",IF(ISBLANK(V39),"AGUARDANDO PAGAMENTO",NETWORKDAYS(P39,V39)-1),"Liquidação Cancelada")</f>
        <v>3</v>
      </c>
      <c r="X39" s="10">
        <f>VLOOKUP(A39,'BASE DE DADOS OPS'!$A$4:$P$9650,12,FALSE)</f>
        <v>7909</v>
      </c>
      <c r="Y39" s="4">
        <f>IF(X39&lt;&gt;"Liquidação Cancelada",VLOOKUP(B39,'BASE DE DADOS OPS'!$B$5:$P$9635,12,FALSE),"Liquidação Cancelada")</f>
        <v>26293.09</v>
      </c>
      <c r="Z39" s="4">
        <f>IF(X39&lt;&gt;"Liquidação Cancelada",VLOOKUP(B39,'BASE DE DADOS OPS'!$B$5:$P$9635,14,FALSE),"Liquidação Cancelada")</f>
        <v>1262.07</v>
      </c>
      <c r="AA39" s="4">
        <f>IF(X39&lt;&gt;"Liquidação Cancelada",VLOOKUP(B39,'BASE DE DADOS OPS'!$B$5:$P$9635,13,FALSE),"Liquidação Cancelada")</f>
        <v>25031.02</v>
      </c>
      <c r="AB39" s="4">
        <f>IF(X39&lt;&gt;"Liquidação Cancelada",Y39-Z39,"Liquidação Cancelada")</f>
        <v>25031.02</v>
      </c>
      <c r="AC39" s="3">
        <f>IF(X39&lt;&gt;"Liquidação Cancelada",(AA39-AB39)+(U39-Z39-AB39),"Liquidação Cancelada")</f>
        <v>0</v>
      </c>
      <c r="AD39" s="29"/>
    </row>
    <row r="40" spans="1:30" s="23" customFormat="1" ht="24.95" customHeight="1" x14ac:dyDescent="0.2">
      <c r="A40" s="23" t="str">
        <f>D40&amp;"|"&amp;E40&amp;"|"&amp;G40&amp;"|"&amp;H40&amp;"|"&amp;L40&amp;"|"&amp;N40&amp;"|"&amp;U40</f>
        <v>1441|1440011|292|2025|6880466000105|3939|216,76</v>
      </c>
      <c r="B40" s="23" t="str">
        <f>D40&amp;"|"&amp;E40&amp;"|"&amp;G40&amp;"|"&amp;H40&amp;"|"&amp;X40</f>
        <v>1441|1440011|292|2025|7843</v>
      </c>
      <c r="C40" s="28" t="str">
        <f>E40&amp;"|"&amp;X40</f>
        <v>1440011|7843</v>
      </c>
      <c r="D40" s="10">
        <v>1441</v>
      </c>
      <c r="E40" s="10">
        <v>1440011</v>
      </c>
      <c r="F40" s="36" t="str">
        <f>G40&amp;"/"&amp;H40</f>
        <v>292/2025</v>
      </c>
      <c r="G40" s="10">
        <v>292</v>
      </c>
      <c r="H40" s="10">
        <v>2025</v>
      </c>
      <c r="I40" s="36" t="str">
        <f>J40&amp;"."&amp;K40</f>
        <v>10.1</v>
      </c>
      <c r="J40" s="10">
        <v>10</v>
      </c>
      <c r="K40" s="10">
        <v>1</v>
      </c>
      <c r="L40" s="10">
        <v>6880466000105</v>
      </c>
      <c r="M40" s="11" t="s">
        <v>309</v>
      </c>
      <c r="N40" s="10">
        <v>3939</v>
      </c>
      <c r="O40" s="11" t="s">
        <v>310</v>
      </c>
      <c r="P40" s="9">
        <v>45995</v>
      </c>
      <c r="Q40" s="10">
        <v>16</v>
      </c>
      <c r="R40" s="3">
        <v>220</v>
      </c>
      <c r="S40" s="3">
        <v>3.24</v>
      </c>
      <c r="T40" s="3">
        <v>0</v>
      </c>
      <c r="U40" s="33">
        <f>R40-S40-T40</f>
        <v>216.76</v>
      </c>
      <c r="V40" s="9">
        <f>IF(X40&lt;&gt;"Liquidação Cancelada",VLOOKUP(B40,'BASE DE DADOS OPS'!$B$4:$P$9650,10,FALSE),"Liquidação Cancelada")</f>
        <v>45996</v>
      </c>
      <c r="W40" s="13">
        <f>IF(X40&lt;&gt;"Liquidação Cancelada",IF(ISBLANK(V40),"AGUARDANDO PAGAMENTO",NETWORKDAYS(P40,V40)-1),"Liquidação Cancelada")</f>
        <v>1</v>
      </c>
      <c r="X40" s="10">
        <f>VLOOKUP(A40,'BASE DE DADOS OPS'!$A$4:$P$9650,12,FALSE)</f>
        <v>7843</v>
      </c>
      <c r="Y40" s="4">
        <f>IF(X40&lt;&gt;"Liquidação Cancelada",VLOOKUP(B40,'BASE DE DADOS OPS'!$B$5:$P$9635,12,FALSE),"Liquidação Cancelada")</f>
        <v>216.76</v>
      </c>
      <c r="Z40" s="4">
        <f>IF(X40&lt;&gt;"Liquidação Cancelada",VLOOKUP(B40,'BASE DE DADOS OPS'!$B$5:$P$9635,14,FALSE),"Liquidação Cancelada")</f>
        <v>10.56</v>
      </c>
      <c r="AA40" s="4">
        <f>IF(X40&lt;&gt;"Liquidação Cancelada",VLOOKUP(B40,'BASE DE DADOS OPS'!$B$5:$P$9635,13,FALSE),"Liquidação Cancelada")</f>
        <v>206.2</v>
      </c>
      <c r="AB40" s="4">
        <f>IF(X40&lt;&gt;"Liquidação Cancelada",Y40-Z40,"Liquidação Cancelada")</f>
        <v>206.2</v>
      </c>
      <c r="AC40" s="3">
        <f>IF(X40&lt;&gt;"Liquidação Cancelada",(AA40-AB40)+(U40-Z40-AB40),"Liquidação Cancelada")</f>
        <v>0</v>
      </c>
      <c r="AD40" s="29"/>
    </row>
    <row r="41" spans="1:30" s="23" customFormat="1" ht="68.25" customHeight="1" x14ac:dyDescent="0.2">
      <c r="A41" s="23" t="str">
        <f>D41&amp;"|"&amp;E41&amp;"|"&amp;G41&amp;"|"&amp;H41&amp;"|"&amp;L41&amp;"|"&amp;N41&amp;"|"&amp;U41</f>
        <v>1441|1440011|345|2025|7132995000193|3955|4870,5</v>
      </c>
      <c r="B41" s="23" t="str">
        <f>D41&amp;"|"&amp;E41&amp;"|"&amp;G41&amp;"|"&amp;H41&amp;"|"&amp;X41</f>
        <v>1441|1440011|345|2025|7841</v>
      </c>
      <c r="C41" s="28" t="str">
        <f>E41&amp;"|"&amp;X41</f>
        <v>1440011|7841</v>
      </c>
      <c r="D41" s="10">
        <v>1441</v>
      </c>
      <c r="E41" s="10">
        <v>1440011</v>
      </c>
      <c r="F41" s="36" t="str">
        <f>G41&amp;"/"&amp;H41</f>
        <v>345/2025</v>
      </c>
      <c r="G41" s="10">
        <v>345</v>
      </c>
      <c r="H41" s="10">
        <v>2025</v>
      </c>
      <c r="I41" s="36" t="str">
        <f>J41&amp;"."&amp;K41</f>
        <v>10.1</v>
      </c>
      <c r="J41" s="10">
        <v>10</v>
      </c>
      <c r="K41" s="10">
        <v>1</v>
      </c>
      <c r="L41" s="10">
        <v>7132995000193</v>
      </c>
      <c r="M41" s="11" t="s">
        <v>319</v>
      </c>
      <c r="N41" s="10">
        <v>3955</v>
      </c>
      <c r="O41" s="11" t="s">
        <v>24</v>
      </c>
      <c r="P41" s="9">
        <v>45995</v>
      </c>
      <c r="Q41" s="10">
        <v>10</v>
      </c>
      <c r="R41" s="3">
        <v>5100</v>
      </c>
      <c r="S41" s="3">
        <v>229.5</v>
      </c>
      <c r="T41" s="3">
        <v>0</v>
      </c>
      <c r="U41" s="33">
        <f>R41-S41-T41</f>
        <v>4870.5</v>
      </c>
      <c r="V41" s="9">
        <f>IF(X41&lt;&gt;"Liquidação Cancelada",VLOOKUP(B41,'BASE DE DADOS OPS'!$B$4:$P$9650,10,FALSE),"Liquidação Cancelada")</f>
        <v>45996</v>
      </c>
      <c r="W41" s="13">
        <f>IF(X41&lt;&gt;"Liquidação Cancelada",IF(ISBLANK(V41),"AGUARDANDO PAGAMENTO",NETWORKDAYS(P41,V41)-1),"Liquidação Cancelada")</f>
        <v>1</v>
      </c>
      <c r="X41" s="10">
        <f>VLOOKUP(A41,'BASE DE DADOS OPS'!$A$4:$P$9650,12,FALSE)</f>
        <v>7841</v>
      </c>
      <c r="Y41" s="4">
        <f>IF(X41&lt;&gt;"Liquidação Cancelada",VLOOKUP(B41,'BASE DE DADOS OPS'!$B$5:$P$9635,12,FALSE),"Liquidação Cancelada")</f>
        <v>4870.5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4870.5</v>
      </c>
      <c r="AB41" s="4">
        <f>IF(X41&lt;&gt;"Liquidação Cancelada",Y41-Z41,"Liquidação Cancelada")</f>
        <v>4870.5</v>
      </c>
      <c r="AC41" s="3">
        <f>IF(X41&lt;&gt;"Liquidação Cancelada",(AA41-AB41)+(U41-Z41-AB41),"Liquidação Cancelada")</f>
        <v>0</v>
      </c>
      <c r="AD41" s="29"/>
    </row>
    <row r="42" spans="1:30" s="23" customFormat="1" ht="24.95" customHeight="1" x14ac:dyDescent="0.2">
      <c r="A42" s="23" t="str">
        <f>D42&amp;"|"&amp;E42&amp;"|"&amp;G42&amp;"|"&amp;H42&amp;"|"&amp;L42&amp;"|"&amp;N42&amp;"|"&amp;U42</f>
        <v>1441|1440011|64|2025|26791960663|3611|5150,52</v>
      </c>
      <c r="B42" s="23" t="str">
        <f>D42&amp;"|"&amp;E42&amp;"|"&amp;G42&amp;"|"&amp;H42&amp;"|"&amp;X42</f>
        <v>1441|1440011|64|2025|7898</v>
      </c>
      <c r="C42" s="28" t="str">
        <f>E42&amp;"|"&amp;X42</f>
        <v>1440011|7898</v>
      </c>
      <c r="D42" s="10">
        <v>1441</v>
      </c>
      <c r="E42" s="10">
        <v>1440011</v>
      </c>
      <c r="F42" s="36" t="str">
        <f>G42&amp;"/"&amp;H42</f>
        <v>64/2025</v>
      </c>
      <c r="G42" s="10">
        <v>64</v>
      </c>
      <c r="H42" s="10">
        <v>2025</v>
      </c>
      <c r="I42" s="36" t="str">
        <f>J42&amp;"."&amp;K42</f>
        <v>10.1</v>
      </c>
      <c r="J42" s="10">
        <v>10</v>
      </c>
      <c r="K42" s="10">
        <v>1</v>
      </c>
      <c r="L42" s="10">
        <v>26791960663</v>
      </c>
      <c r="M42" s="11" t="s">
        <v>168</v>
      </c>
      <c r="N42" s="10">
        <v>3611</v>
      </c>
      <c r="O42" s="11" t="s">
        <v>169</v>
      </c>
      <c r="P42" s="9">
        <v>45996</v>
      </c>
      <c r="Q42" s="10">
        <v>11</v>
      </c>
      <c r="R42" s="3">
        <v>5150.5200000000004</v>
      </c>
      <c r="S42" s="3">
        <v>0</v>
      </c>
      <c r="T42" s="3">
        <v>0</v>
      </c>
      <c r="U42" s="33">
        <f>R42-S42-T42</f>
        <v>5150.5200000000004</v>
      </c>
      <c r="V42" s="9">
        <f>IF(X42&lt;&gt;"Liquidação Cancelada",VLOOKUP(B42,'BASE DE DADOS OPS'!$B$4:$P$9650,10,FALSE),"Liquidação Cancelada")</f>
        <v>46000</v>
      </c>
      <c r="W42" s="13">
        <f>IF(X42&lt;&gt;"Liquidação Cancelada",IF(ISBLANK(V42),"AGUARDANDO PAGAMENTO",NETWORKDAYS(P42,V42)-1),"Liquidação Cancelada")</f>
        <v>2</v>
      </c>
      <c r="X42" s="10">
        <f>VLOOKUP(A42,'BASE DE DADOS OPS'!$A$4:$P$9650,12,FALSE)</f>
        <v>7898</v>
      </c>
      <c r="Y42" s="4">
        <f>IF(X42&lt;&gt;"Liquidação Cancelada",VLOOKUP(B42,'BASE DE DADOS OPS'!$B$5:$P$9635,12,FALSE),"Liquidação Cancelada")</f>
        <v>5150.5200000000004</v>
      </c>
      <c r="Z42" s="4">
        <f>IF(X42&lt;&gt;"Liquidação Cancelada",VLOOKUP(B42,'BASE DE DADOS OPS'!$B$5:$P$9635,14,FALSE),"Liquidação Cancelada")</f>
        <v>346.76</v>
      </c>
      <c r="AA42" s="4">
        <f>IF(X42&lt;&gt;"Liquidação Cancelada",VLOOKUP(B42,'BASE DE DADOS OPS'!$B$5:$P$9635,13,FALSE),"Liquidação Cancelada")</f>
        <v>4803.76</v>
      </c>
      <c r="AB42" s="4">
        <f>IF(X42&lt;&gt;"Liquidação Cancelada",Y42-Z42,"Liquidação Cancelada")</f>
        <v>4803.76</v>
      </c>
      <c r="AC42" s="3">
        <f>IF(X42&lt;&gt;"Liquidação Cancelada",(AA42-AB42)+(U42-Z42-AB42),"Liquidação Cancelada")</f>
        <v>0</v>
      </c>
      <c r="AD42" s="29"/>
    </row>
    <row r="43" spans="1:30" s="23" customFormat="1" ht="24.95" customHeight="1" x14ac:dyDescent="0.2">
      <c r="A43" s="23" t="str">
        <f>D43&amp;"|"&amp;E43&amp;"|"&amp;G43&amp;"|"&amp;H43&amp;"|"&amp;L43&amp;"|"&amp;N43&amp;"|"&amp;U43</f>
        <v>1441|1440011|65|2025|96593172804|3611|2668,75</v>
      </c>
      <c r="B43" s="23" t="str">
        <f>D43&amp;"|"&amp;E43&amp;"|"&amp;G43&amp;"|"&amp;H43&amp;"|"&amp;X43</f>
        <v>1441|1440011|65|2025|8031</v>
      </c>
      <c r="C43" s="28" t="str">
        <f>E43&amp;"|"&amp;X43</f>
        <v>1440011|8031</v>
      </c>
      <c r="D43" s="10">
        <v>1441</v>
      </c>
      <c r="E43" s="10">
        <v>1440011</v>
      </c>
      <c r="F43" s="36" t="str">
        <f>G43&amp;"/"&amp;H43</f>
        <v>65/2025</v>
      </c>
      <c r="G43" s="10">
        <v>65</v>
      </c>
      <c r="H43" s="10">
        <v>2025</v>
      </c>
      <c r="I43" s="36" t="str">
        <f>J43&amp;"."&amp;K43</f>
        <v>10.1</v>
      </c>
      <c r="J43" s="10">
        <v>10</v>
      </c>
      <c r="K43" s="10">
        <v>1</v>
      </c>
      <c r="L43" s="10">
        <v>96593172804</v>
      </c>
      <c r="M43" s="11" t="s">
        <v>170</v>
      </c>
      <c r="N43" s="10">
        <v>3611</v>
      </c>
      <c r="O43" s="11" t="s">
        <v>169</v>
      </c>
      <c r="P43" s="9">
        <v>45996</v>
      </c>
      <c r="Q43" s="10">
        <v>12</v>
      </c>
      <c r="R43" s="3">
        <v>2668.75</v>
      </c>
      <c r="S43" s="3">
        <v>0</v>
      </c>
      <c r="T43" s="3">
        <v>0</v>
      </c>
      <c r="U43" s="33">
        <f>R43-S43-T43</f>
        <v>2668.75</v>
      </c>
      <c r="V43" s="9">
        <f>IF(X43&lt;&gt;"Liquidação Cancelada",VLOOKUP(B43,'BASE DE DADOS OPS'!$B$4:$P$9650,10,FALSE),"Liquidação Cancelada")</f>
        <v>46002</v>
      </c>
      <c r="W43" s="13">
        <f>IF(X43&lt;&gt;"Liquidação Cancelada",IF(ISBLANK(V43),"AGUARDANDO PAGAMENTO",NETWORKDAYS(P43,V43)-1),"Liquidação Cancelada")</f>
        <v>4</v>
      </c>
      <c r="X43" s="10">
        <f>VLOOKUP(A43,'BASE DE DADOS OPS'!$A$4:$P$9650,12,FALSE)</f>
        <v>8031</v>
      </c>
      <c r="Y43" s="4">
        <f>IF(X43&lt;&gt;"Liquidação Cancelada",VLOOKUP(B43,'BASE DE DADOS OPS'!$B$5:$P$9635,12,FALSE),"Liquidação Cancelada")</f>
        <v>2668.75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2668.75</v>
      </c>
      <c r="AB43" s="4">
        <f>IF(X43&lt;&gt;"Liquidação Cancelada",Y43-Z43,"Liquidação Cancelada")</f>
        <v>2668.75</v>
      </c>
      <c r="AC43" s="3">
        <f>IF(X43&lt;&gt;"Liquidação Cancelada",(AA43-AB43)+(U43-Z43-AB43),"Liquidação Cancelada")</f>
        <v>0</v>
      </c>
      <c r="AD43" s="29"/>
    </row>
    <row r="44" spans="1:30" s="23" customFormat="1" ht="24.95" customHeight="1" x14ac:dyDescent="0.2">
      <c r="A44" s="23" t="str">
        <f>D44&amp;"|"&amp;E44&amp;"|"&amp;G44&amp;"|"&amp;H44&amp;"|"&amp;L44&amp;"|"&amp;N44&amp;"|"&amp;U44</f>
        <v>1441|1440011|67|2025|3941401840|3611|2668,75</v>
      </c>
      <c r="B44" s="23" t="str">
        <f>D44&amp;"|"&amp;E44&amp;"|"&amp;G44&amp;"|"&amp;H44&amp;"|"&amp;X44</f>
        <v>1441|1440011|67|2025|8030</v>
      </c>
      <c r="C44" s="28" t="str">
        <f>E44&amp;"|"&amp;X44</f>
        <v>1440011|8030</v>
      </c>
      <c r="D44" s="10">
        <v>1441</v>
      </c>
      <c r="E44" s="10">
        <v>1440011</v>
      </c>
      <c r="F44" s="36" t="str">
        <f>G44&amp;"/"&amp;H44</f>
        <v>67/2025</v>
      </c>
      <c r="G44" s="10">
        <v>67</v>
      </c>
      <c r="H44" s="10">
        <v>2025</v>
      </c>
      <c r="I44" s="36" t="str">
        <f>J44&amp;"."&amp;K44</f>
        <v>10.1</v>
      </c>
      <c r="J44" s="10">
        <v>10</v>
      </c>
      <c r="K44" s="10">
        <v>1</v>
      </c>
      <c r="L44" s="10">
        <v>3941401840</v>
      </c>
      <c r="M44" s="11" t="s">
        <v>172</v>
      </c>
      <c r="N44" s="10">
        <v>3611</v>
      </c>
      <c r="O44" s="11" t="s">
        <v>169</v>
      </c>
      <c r="P44" s="9">
        <v>45996</v>
      </c>
      <c r="Q44" s="10">
        <v>13</v>
      </c>
      <c r="R44" s="3">
        <v>2668.75</v>
      </c>
      <c r="S44" s="3">
        <v>0</v>
      </c>
      <c r="T44" s="3">
        <v>0</v>
      </c>
      <c r="U44" s="33">
        <f>R44-S44-T44</f>
        <v>2668.75</v>
      </c>
      <c r="V44" s="9">
        <f>IF(X44&lt;&gt;"Liquidação Cancelada",VLOOKUP(B44,'BASE DE DADOS OPS'!$B$4:$P$9650,10,FALSE),"Liquidação Cancelada")</f>
        <v>46002</v>
      </c>
      <c r="W44" s="13">
        <f>IF(X44&lt;&gt;"Liquidação Cancelada",IF(ISBLANK(V44),"AGUARDANDO PAGAMENTO",NETWORKDAYS(P44,V44)-1),"Liquidação Cancelada")</f>
        <v>4</v>
      </c>
      <c r="X44" s="10">
        <f>VLOOKUP(A44,'BASE DE DADOS OPS'!$A$4:$P$9650,12,FALSE)</f>
        <v>8030</v>
      </c>
      <c r="Y44" s="4">
        <f>IF(X44&lt;&gt;"Liquidação Cancelada",VLOOKUP(B44,'BASE DE DADOS OPS'!$B$5:$P$9635,12,FALSE),"Liquidação Cancelada")</f>
        <v>2668.75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2668.75</v>
      </c>
      <c r="AB44" s="4">
        <f>IF(X44&lt;&gt;"Liquidação Cancelada",Y44-Z44,"Liquidação Cancelada")</f>
        <v>2668.75</v>
      </c>
      <c r="AC44" s="3">
        <f>IF(X44&lt;&gt;"Liquidação Cancelada",(AA44-AB44)+(U44-Z44-AB44),"Liquidação Cancelada")</f>
        <v>0</v>
      </c>
      <c r="AD44" s="29"/>
    </row>
    <row r="45" spans="1:30" s="23" customFormat="1" ht="24.95" customHeight="1" x14ac:dyDescent="0.2">
      <c r="A45" s="23" t="str">
        <f>D45&amp;"|"&amp;E45&amp;"|"&amp;G45&amp;"|"&amp;H45&amp;"|"&amp;L45&amp;"|"&amp;N45&amp;"|"&amp;U45</f>
        <v>1441|1440011|68|2025|48447510697|3611|7005,51</v>
      </c>
      <c r="B45" s="23" t="str">
        <f>D45&amp;"|"&amp;E45&amp;"|"&amp;G45&amp;"|"&amp;H45&amp;"|"&amp;X45</f>
        <v>1441|1440011|68|2025|7932</v>
      </c>
      <c r="C45" s="28" t="str">
        <f>E45&amp;"|"&amp;X45</f>
        <v>1440011|7932</v>
      </c>
      <c r="D45" s="10">
        <v>1441</v>
      </c>
      <c r="E45" s="10">
        <v>1440011</v>
      </c>
      <c r="F45" s="36" t="str">
        <f>G45&amp;"/"&amp;H45</f>
        <v>68/2025</v>
      </c>
      <c r="G45" s="10">
        <v>68</v>
      </c>
      <c r="H45" s="10">
        <v>2025</v>
      </c>
      <c r="I45" s="36" t="str">
        <f>J45&amp;"."&amp;K45</f>
        <v>10.1</v>
      </c>
      <c r="J45" s="10">
        <v>10</v>
      </c>
      <c r="K45" s="10">
        <v>1</v>
      </c>
      <c r="L45" s="10">
        <v>48447510697</v>
      </c>
      <c r="M45" s="11" t="s">
        <v>173</v>
      </c>
      <c r="N45" s="10">
        <v>3611</v>
      </c>
      <c r="O45" s="11" t="s">
        <v>169</v>
      </c>
      <c r="P45" s="9">
        <v>45996</v>
      </c>
      <c r="Q45" s="10">
        <v>11</v>
      </c>
      <c r="R45" s="3">
        <v>7005.51</v>
      </c>
      <c r="S45" s="3">
        <v>0</v>
      </c>
      <c r="T45" s="3">
        <v>0</v>
      </c>
      <c r="U45" s="33">
        <f>R45-S45-T45</f>
        <v>7005.51</v>
      </c>
      <c r="V45" s="9">
        <f>IF(X45&lt;&gt;"Liquidação Cancelada",VLOOKUP(B45,'BASE DE DADOS OPS'!$B$4:$P$9650,10,FALSE),"Liquidação Cancelada")</f>
        <v>46001</v>
      </c>
      <c r="W45" s="13">
        <f>IF(X45&lt;&gt;"Liquidação Cancelada",IF(ISBLANK(V45),"AGUARDANDO PAGAMENTO",NETWORKDAYS(P45,V45)-1),"Liquidação Cancelada")</f>
        <v>3</v>
      </c>
      <c r="X45" s="10">
        <f>VLOOKUP(A45,'BASE DE DADOS OPS'!$A$4:$P$9650,12,FALSE)</f>
        <v>7932</v>
      </c>
      <c r="Y45" s="4">
        <f>IF(X45&lt;&gt;"Liquidação Cancelada",VLOOKUP(B45,'BASE DE DADOS OPS'!$B$5:$P$9635,12,FALSE),"Liquidação Cancelada")</f>
        <v>7005.51</v>
      </c>
      <c r="Z45" s="4">
        <f>IF(X45&lt;&gt;"Liquidação Cancelada",VLOOKUP(B45,'BASE DE DADOS OPS'!$B$5:$P$9635,14,FALSE),"Liquidação Cancelada")</f>
        <v>850.81</v>
      </c>
      <c r="AA45" s="4">
        <f>IF(X45&lt;&gt;"Liquidação Cancelada",VLOOKUP(B45,'BASE DE DADOS OPS'!$B$5:$P$9635,13,FALSE),"Liquidação Cancelada")</f>
        <v>6154.7</v>
      </c>
      <c r="AB45" s="4">
        <f>IF(X45&lt;&gt;"Liquidação Cancelada",Y45-Z45,"Liquidação Cancelada")</f>
        <v>6154.7000000000007</v>
      </c>
      <c r="AC45" s="3">
        <f>IF(X45&lt;&gt;"Liquidação Cancelada",(AA45-AB45)+(U45-Z45-AB45),"Liquidação Cancelada")</f>
        <v>-9.0949470177292824E-13</v>
      </c>
      <c r="AD45" s="29"/>
    </row>
    <row r="46" spans="1:30" s="23" customFormat="1" ht="24.95" customHeight="1" x14ac:dyDescent="0.2">
      <c r="A46" s="23" t="str">
        <f>D46&amp;"|"&amp;E46&amp;"|"&amp;G46&amp;"|"&amp;H46&amp;"|"&amp;L46&amp;"|"&amp;N46&amp;"|"&amp;U46</f>
        <v>1441|1440011|69|2025|66606667615|3611|6914,83</v>
      </c>
      <c r="B46" s="23" t="str">
        <f>D46&amp;"|"&amp;E46&amp;"|"&amp;G46&amp;"|"&amp;H46&amp;"|"&amp;X46</f>
        <v>1441|1440011|69|2025|8040</v>
      </c>
      <c r="C46" s="28" t="str">
        <f>E46&amp;"|"&amp;X46</f>
        <v>1440011|8040</v>
      </c>
      <c r="D46" s="10">
        <v>1441</v>
      </c>
      <c r="E46" s="10">
        <v>1440011</v>
      </c>
      <c r="F46" s="36" t="str">
        <f>G46&amp;"/"&amp;H46</f>
        <v>69/2025</v>
      </c>
      <c r="G46" s="10">
        <v>69</v>
      </c>
      <c r="H46" s="10">
        <v>2025</v>
      </c>
      <c r="I46" s="36" t="str">
        <f>J46&amp;"."&amp;K46</f>
        <v>10.1</v>
      </c>
      <c r="J46" s="10">
        <v>10</v>
      </c>
      <c r="K46" s="10">
        <v>1</v>
      </c>
      <c r="L46" s="10">
        <v>66606667615</v>
      </c>
      <c r="M46" s="11" t="s">
        <v>174</v>
      </c>
      <c r="N46" s="10">
        <v>3611</v>
      </c>
      <c r="O46" s="11" t="s">
        <v>169</v>
      </c>
      <c r="P46" s="9">
        <v>45996</v>
      </c>
      <c r="Q46" s="10">
        <v>11</v>
      </c>
      <c r="R46" s="3">
        <v>6914.83</v>
      </c>
      <c r="S46" s="3">
        <v>0</v>
      </c>
      <c r="T46" s="3">
        <v>0</v>
      </c>
      <c r="U46" s="33">
        <f>R46-S46-T46</f>
        <v>6914.83</v>
      </c>
      <c r="V46" s="9">
        <f>IF(X46&lt;&gt;"Liquidação Cancelada",VLOOKUP(B46,'BASE DE DADOS OPS'!$B$4:$P$9650,10,FALSE),"Liquidação Cancelada")</f>
        <v>46002</v>
      </c>
      <c r="W46" s="13">
        <f>IF(X46&lt;&gt;"Liquidação Cancelada",IF(ISBLANK(V46),"AGUARDANDO PAGAMENTO",NETWORKDAYS(P46,V46)-1),"Liquidação Cancelada")</f>
        <v>4</v>
      </c>
      <c r="X46" s="10">
        <f>VLOOKUP(A46,'BASE DE DADOS OPS'!$A$4:$P$9650,12,FALSE)</f>
        <v>8040</v>
      </c>
      <c r="Y46" s="4">
        <f>IF(X46&lt;&gt;"Liquidação Cancelada",VLOOKUP(B46,'BASE DE DADOS OPS'!$B$5:$P$9635,12,FALSE),"Liquidação Cancelada")</f>
        <v>6914.83</v>
      </c>
      <c r="Z46" s="4">
        <f>IF(X46&lt;&gt;"Liquidação Cancelada",VLOOKUP(B46,'BASE DE DADOS OPS'!$B$5:$P$9635,14,FALSE),"Liquidação Cancelada")</f>
        <v>825.87</v>
      </c>
      <c r="AA46" s="4">
        <f>IF(X46&lt;&gt;"Liquidação Cancelada",VLOOKUP(B46,'BASE DE DADOS OPS'!$B$5:$P$9635,13,FALSE),"Liquidação Cancelada")</f>
        <v>6088.96</v>
      </c>
      <c r="AB46" s="4">
        <f>IF(X46&lt;&gt;"Liquidação Cancelada",Y46-Z46,"Liquidação Cancelada")</f>
        <v>6088.96</v>
      </c>
      <c r="AC46" s="3">
        <f>IF(X46&lt;&gt;"Liquidação Cancelada",(AA46-AB46)+(U46-Z46-AB46),"Liquidação Cancelada")</f>
        <v>0</v>
      </c>
      <c r="AD46" s="29"/>
    </row>
    <row r="47" spans="1:30" s="23" customFormat="1" ht="24.95" customHeight="1" x14ac:dyDescent="0.2">
      <c r="A47" s="23" t="str">
        <f>D47&amp;"|"&amp;E47&amp;"|"&amp;G47&amp;"|"&amp;H47&amp;"|"&amp;L47&amp;"|"&amp;N47&amp;"|"&amp;U47</f>
        <v>1441|1440011|70|2025|9269157628|3611|3932,79</v>
      </c>
      <c r="B47" s="23" t="str">
        <f>D47&amp;"|"&amp;E47&amp;"|"&amp;G47&amp;"|"&amp;H47&amp;"|"&amp;X47</f>
        <v>1441|1440011|70|2025|7901</v>
      </c>
      <c r="C47" s="28" t="str">
        <f>E47&amp;"|"&amp;X47</f>
        <v>1440011|7901</v>
      </c>
      <c r="D47" s="10">
        <v>1441</v>
      </c>
      <c r="E47" s="10">
        <v>1440011</v>
      </c>
      <c r="F47" s="36" t="str">
        <f>G47&amp;"/"&amp;H47</f>
        <v>70/2025</v>
      </c>
      <c r="G47" s="10">
        <v>70</v>
      </c>
      <c r="H47" s="10">
        <v>2025</v>
      </c>
      <c r="I47" s="36" t="str">
        <f>J47&amp;"."&amp;K47</f>
        <v>10.1</v>
      </c>
      <c r="J47" s="10">
        <v>10</v>
      </c>
      <c r="K47" s="10">
        <v>1</v>
      </c>
      <c r="L47" s="10">
        <v>9269157628</v>
      </c>
      <c r="M47" s="11" t="s">
        <v>175</v>
      </c>
      <c r="N47" s="10">
        <v>3611</v>
      </c>
      <c r="O47" s="11" t="s">
        <v>169</v>
      </c>
      <c r="P47" s="9">
        <v>45996</v>
      </c>
      <c r="Q47" s="10">
        <v>11</v>
      </c>
      <c r="R47" s="3">
        <v>3932.79</v>
      </c>
      <c r="S47" s="3">
        <v>0</v>
      </c>
      <c r="T47" s="3">
        <v>0</v>
      </c>
      <c r="U47" s="33">
        <f>R47-S47-T47</f>
        <v>3932.79</v>
      </c>
      <c r="V47" s="9">
        <f>IF(X47&lt;&gt;"Liquidação Cancelada",VLOOKUP(B47,'BASE DE DADOS OPS'!$B$4:$P$9650,10,FALSE),"Liquidação Cancelada")</f>
        <v>46000</v>
      </c>
      <c r="W47" s="13">
        <f>IF(X47&lt;&gt;"Liquidação Cancelada",IF(ISBLANK(V47),"AGUARDANDO PAGAMENTO",NETWORKDAYS(P47,V47)-1),"Liquidação Cancelada")</f>
        <v>2</v>
      </c>
      <c r="X47" s="10">
        <f>VLOOKUP(A47,'BASE DE DADOS OPS'!$A$4:$P$9650,12,FALSE)</f>
        <v>7901</v>
      </c>
      <c r="Y47" s="4">
        <f>IF(X47&lt;&gt;"Liquidação Cancelada",VLOOKUP(B47,'BASE DE DADOS OPS'!$B$5:$P$9635,12,FALSE),"Liquidação Cancelada")</f>
        <v>3932.79</v>
      </c>
      <c r="Z47" s="4">
        <f>IF(X47&lt;&gt;"Liquidação Cancelada",VLOOKUP(B47,'BASE DE DADOS OPS'!$B$5:$P$9635,14,FALSE),"Liquidação Cancelada")</f>
        <v>104.68</v>
      </c>
      <c r="AA47" s="4">
        <f>IF(X47&lt;&gt;"Liquidação Cancelada",VLOOKUP(B47,'BASE DE DADOS OPS'!$B$5:$P$9635,13,FALSE),"Liquidação Cancelada")</f>
        <v>3828.11</v>
      </c>
      <c r="AB47" s="4">
        <f>IF(X47&lt;&gt;"Liquidação Cancelada",Y47-Z47,"Liquidação Cancelada")</f>
        <v>3828.11</v>
      </c>
      <c r="AC47" s="3">
        <f>IF(X47&lt;&gt;"Liquidação Cancelada",(AA47-AB47)+(U47-Z47-AB47),"Liquidação Cancelada")</f>
        <v>0</v>
      </c>
      <c r="AD47" s="29"/>
    </row>
    <row r="48" spans="1:30" s="23" customFormat="1" ht="24.95" customHeight="1" x14ac:dyDescent="0.2">
      <c r="A48" s="23" t="str">
        <f>D48&amp;"|"&amp;E48&amp;"|"&amp;G48&amp;"|"&amp;H48&amp;"|"&amp;L48&amp;"|"&amp;N48&amp;"|"&amp;U48</f>
        <v>1441|1440011|71|2025|21154554000113|3920|48269,2</v>
      </c>
      <c r="B48" s="23" t="str">
        <f>D48&amp;"|"&amp;E48&amp;"|"&amp;G48&amp;"|"&amp;H48&amp;"|"&amp;X48</f>
        <v>1441|1440011|71|2025|388</v>
      </c>
      <c r="C48" s="28" t="str">
        <f>E48&amp;"|"&amp;X48</f>
        <v>1440011|388</v>
      </c>
      <c r="D48" s="10">
        <v>1441</v>
      </c>
      <c r="E48" s="10">
        <v>1440011</v>
      </c>
      <c r="F48" s="36" t="str">
        <f>G48&amp;"/"&amp;H48</f>
        <v>71/2025</v>
      </c>
      <c r="G48" s="10">
        <v>71</v>
      </c>
      <c r="H48" s="10">
        <v>2025</v>
      </c>
      <c r="I48" s="36" t="str">
        <f>J48&amp;"."&amp;K48</f>
        <v>10.1</v>
      </c>
      <c r="J48" s="10">
        <v>10</v>
      </c>
      <c r="K48" s="10">
        <v>1</v>
      </c>
      <c r="L48" s="10">
        <v>21154554000113</v>
      </c>
      <c r="M48" s="11" t="s">
        <v>176</v>
      </c>
      <c r="N48" s="10">
        <v>3920</v>
      </c>
      <c r="O48" s="11" t="s">
        <v>169</v>
      </c>
      <c r="P48" s="9">
        <v>45996</v>
      </c>
      <c r="Q48" s="10">
        <v>11</v>
      </c>
      <c r="R48" s="3">
        <v>48269.2</v>
      </c>
      <c r="S48" s="3">
        <v>0</v>
      </c>
      <c r="T48" s="3">
        <v>0</v>
      </c>
      <c r="U48" s="33">
        <f>R48-S48-T48</f>
        <v>48269.2</v>
      </c>
      <c r="V48" s="9">
        <f>IF(X48&lt;&gt;"Liquidação Cancelada",VLOOKUP(B48,'BASE DE DADOS OPS'!$B$4:$P$9650,10,FALSE),"Liquidação Cancelada")</f>
        <v>46001</v>
      </c>
      <c r="W48" s="13">
        <f>IF(X48&lt;&gt;"Liquidação Cancelada",IF(ISBLANK(V48),"AGUARDANDO PAGAMENTO",NETWORKDAYS(P48,V48)-1),"Liquidação Cancelada")</f>
        <v>3</v>
      </c>
      <c r="X48" s="10">
        <f>VLOOKUP(A48,'BASE DE DADOS OPS'!$A$4:$P$9650,12,FALSE)</f>
        <v>388</v>
      </c>
      <c r="Y48" s="4">
        <f>IF(X48&lt;&gt;"Liquidação Cancelada",VLOOKUP(B48,'BASE DE DADOS OPS'!$B$5:$P$9635,12,FALSE),"Liquidação Cancelada")</f>
        <v>48269.2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48269.2</v>
      </c>
      <c r="AB48" s="4">
        <f>IF(X48&lt;&gt;"Liquidação Cancelada",Y48-Z48,"Liquidação Cancelada")</f>
        <v>48269.2</v>
      </c>
      <c r="AC48" s="3">
        <f>IF(X48&lt;&gt;"Liquidação Cancelada",(AA48-AB48)+(U48-Z48-AB48),"Liquidação Cancelada")</f>
        <v>0</v>
      </c>
      <c r="AD48" s="29"/>
    </row>
    <row r="49" spans="1:30" s="23" customFormat="1" ht="24.95" customHeight="1" x14ac:dyDescent="0.2">
      <c r="A49" s="23" t="str">
        <f>D49&amp;"|"&amp;E49&amp;"|"&amp;G49&amp;"|"&amp;H49&amp;"|"&amp;L49&amp;"|"&amp;N49&amp;"|"&amp;U49</f>
        <v>1441|1440011|73|2025|3063355000118|3920|69095,18</v>
      </c>
      <c r="B49" s="23" t="str">
        <f>D49&amp;"|"&amp;E49&amp;"|"&amp;G49&amp;"|"&amp;H49&amp;"|"&amp;X49</f>
        <v>1441|1440011|73|2025|8006</v>
      </c>
      <c r="C49" s="28" t="str">
        <f>E49&amp;"|"&amp;X49</f>
        <v>1440011|8006</v>
      </c>
      <c r="D49" s="10">
        <v>1441</v>
      </c>
      <c r="E49" s="10">
        <v>1440011</v>
      </c>
      <c r="F49" s="36" t="str">
        <f>G49&amp;"/"&amp;H49</f>
        <v>73/2025</v>
      </c>
      <c r="G49" s="10">
        <v>73</v>
      </c>
      <c r="H49" s="10">
        <v>2025</v>
      </c>
      <c r="I49" s="36" t="str">
        <f>J49&amp;"."&amp;K49</f>
        <v>10.1</v>
      </c>
      <c r="J49" s="10">
        <v>10</v>
      </c>
      <c r="K49" s="10">
        <v>1</v>
      </c>
      <c r="L49" s="10">
        <v>3063355000118</v>
      </c>
      <c r="M49" s="11" t="s">
        <v>178</v>
      </c>
      <c r="N49" s="10">
        <v>3920</v>
      </c>
      <c r="O49" s="11" t="s">
        <v>169</v>
      </c>
      <c r="P49" s="9">
        <v>45996</v>
      </c>
      <c r="Q49" s="10">
        <v>11</v>
      </c>
      <c r="R49" s="3">
        <v>69095.179999999993</v>
      </c>
      <c r="S49" s="3">
        <v>0</v>
      </c>
      <c r="T49" s="3">
        <v>0</v>
      </c>
      <c r="U49" s="33">
        <f>R49-S49-T49</f>
        <v>69095.179999999993</v>
      </c>
      <c r="V49" s="9">
        <f>IF(X49&lt;&gt;"Liquidação Cancelada",VLOOKUP(B49,'BASE DE DADOS OPS'!$B$4:$P$9650,10,FALSE),"Liquidação Cancelada")</f>
        <v>46002</v>
      </c>
      <c r="W49" s="13">
        <f>IF(X49&lt;&gt;"Liquidação Cancelada",IF(ISBLANK(V49),"AGUARDANDO PAGAMENTO",NETWORKDAYS(P49,V49)-1),"Liquidação Cancelada")</f>
        <v>4</v>
      </c>
      <c r="X49" s="10">
        <f>VLOOKUP(A49,'BASE DE DADOS OPS'!$A$4:$P$9650,12,FALSE)</f>
        <v>8006</v>
      </c>
      <c r="Y49" s="4">
        <f>IF(X49&lt;&gt;"Liquidação Cancelada",VLOOKUP(B49,'BASE DE DADOS OPS'!$B$5:$P$9635,12,FALSE),"Liquidação Cancelada")</f>
        <v>69095.180000000008</v>
      </c>
      <c r="Z49" s="4">
        <f>IF(X49&lt;&gt;"Liquidação Cancelada",VLOOKUP(B49,'BASE DE DADOS OPS'!$B$5:$P$9635,14,FALSE),"Liquidação Cancelada")</f>
        <v>3316.57</v>
      </c>
      <c r="AA49" s="4">
        <f>IF(X49&lt;&gt;"Liquidação Cancelada",VLOOKUP(B49,'BASE DE DADOS OPS'!$B$5:$P$9635,13,FALSE),"Liquidação Cancelada")</f>
        <v>65778.61</v>
      </c>
      <c r="AB49" s="4">
        <f>IF(X49&lt;&gt;"Liquidação Cancelada",Y49-Z49,"Liquidação Cancelada")</f>
        <v>65778.61</v>
      </c>
      <c r="AC49" s="3">
        <f>IF(X49&lt;&gt;"Liquidação Cancelada",(AA49-AB49)+(U49-Z49-AB49),"Liquidação Cancelada")</f>
        <v>-1.4551915228366852E-11</v>
      </c>
      <c r="AD49" s="29"/>
    </row>
    <row r="50" spans="1:30" s="23" customFormat="1" ht="24.95" customHeight="1" x14ac:dyDescent="0.2">
      <c r="A50" s="23" t="str">
        <f>D50&amp;"|"&amp;E50&amp;"|"&amp;G50&amp;"|"&amp;H50&amp;"|"&amp;L50&amp;"|"&amp;N50&amp;"|"&amp;U50</f>
        <v>1441|1440011|76|2025|2274463131|3611|8741,76</v>
      </c>
      <c r="B50" s="23" t="str">
        <f>D50&amp;"|"&amp;E50&amp;"|"&amp;G50&amp;"|"&amp;H50&amp;"|"&amp;X50</f>
        <v>1441|1440011|76|2025|7913</v>
      </c>
      <c r="C50" s="28" t="str">
        <f>E50&amp;"|"&amp;X50</f>
        <v>1440011|7913</v>
      </c>
      <c r="D50" s="10">
        <v>1441</v>
      </c>
      <c r="E50" s="10">
        <v>1440011</v>
      </c>
      <c r="F50" s="36" t="str">
        <f>G50&amp;"/"&amp;H50</f>
        <v>76/2025</v>
      </c>
      <c r="G50" s="10">
        <v>76</v>
      </c>
      <c r="H50" s="10">
        <v>2025</v>
      </c>
      <c r="I50" s="36" t="str">
        <f>J50&amp;"."&amp;K50</f>
        <v>10.1</v>
      </c>
      <c r="J50" s="10">
        <v>10</v>
      </c>
      <c r="K50" s="10">
        <v>1</v>
      </c>
      <c r="L50" s="10">
        <v>2274463131</v>
      </c>
      <c r="M50" s="11" t="s">
        <v>181</v>
      </c>
      <c r="N50" s="10">
        <v>3611</v>
      </c>
      <c r="O50" s="11" t="s">
        <v>169</v>
      </c>
      <c r="P50" s="9">
        <v>45996</v>
      </c>
      <c r="Q50" s="10">
        <v>11</v>
      </c>
      <c r="R50" s="3">
        <v>8741.76</v>
      </c>
      <c r="S50" s="3">
        <v>0</v>
      </c>
      <c r="T50" s="3">
        <v>0</v>
      </c>
      <c r="U50" s="33">
        <f>R50-S50-T50</f>
        <v>8741.76</v>
      </c>
      <c r="V50" s="9">
        <f>IF(X50&lt;&gt;"Liquidação Cancelada",VLOOKUP(B50,'BASE DE DADOS OPS'!$B$4:$P$9650,10,FALSE),"Liquidação Cancelada")</f>
        <v>46001</v>
      </c>
      <c r="W50" s="13">
        <f>IF(X50&lt;&gt;"Liquidação Cancelada",IF(ISBLANK(V50),"AGUARDANDO PAGAMENTO",NETWORKDAYS(P50,V50)-1),"Liquidação Cancelada")</f>
        <v>3</v>
      </c>
      <c r="X50" s="10">
        <f>VLOOKUP(A50,'BASE DE DADOS OPS'!$A$4:$P$9650,12,FALSE)</f>
        <v>7913</v>
      </c>
      <c r="Y50" s="4">
        <f>IF(X50&lt;&gt;"Liquidação Cancelada",VLOOKUP(B50,'BASE DE DADOS OPS'!$B$5:$P$9635,12,FALSE),"Liquidação Cancelada")</f>
        <v>8741.76</v>
      </c>
      <c r="Z50" s="4">
        <f>IF(X50&lt;&gt;"Liquidação Cancelada",VLOOKUP(B50,'BASE DE DADOS OPS'!$B$5:$P$9635,14,FALSE),"Liquidação Cancelada")</f>
        <v>1328.27</v>
      </c>
      <c r="AA50" s="4">
        <f>IF(X50&lt;&gt;"Liquidação Cancelada",VLOOKUP(B50,'BASE DE DADOS OPS'!$B$5:$P$9635,13,FALSE),"Liquidação Cancelada")</f>
        <v>7413.49</v>
      </c>
      <c r="AB50" s="4">
        <f>IF(X50&lt;&gt;"Liquidação Cancelada",Y50-Z50,"Liquidação Cancelada")</f>
        <v>7413.49</v>
      </c>
      <c r="AC50" s="3">
        <f>IF(X50&lt;&gt;"Liquidação Cancelada",(AA50-AB50)+(U50-Z50-AB50),"Liquidação Cancelada")</f>
        <v>0</v>
      </c>
      <c r="AD50" s="29"/>
    </row>
    <row r="51" spans="1:30" s="23" customFormat="1" ht="24.95" customHeight="1" x14ac:dyDescent="0.2">
      <c r="A51" s="23" t="str">
        <f>D51&amp;"|"&amp;E51&amp;"|"&amp;G51&amp;"|"&amp;H51&amp;"|"&amp;L51&amp;"|"&amp;N51&amp;"|"&amp;U51</f>
        <v>1441|1440011|81|2025|32734751615|3611|6076,72</v>
      </c>
      <c r="B51" s="23" t="str">
        <f>D51&amp;"|"&amp;E51&amp;"|"&amp;G51&amp;"|"&amp;H51&amp;"|"&amp;X51</f>
        <v>1441|1440011|81|2025|8035</v>
      </c>
      <c r="C51" s="28" t="str">
        <f>E51&amp;"|"&amp;X51</f>
        <v>1440011|8035</v>
      </c>
      <c r="D51" s="10">
        <v>1441</v>
      </c>
      <c r="E51" s="10">
        <v>1440011</v>
      </c>
      <c r="F51" s="36" t="str">
        <f>G51&amp;"/"&amp;H51</f>
        <v>81/2025</v>
      </c>
      <c r="G51" s="10">
        <v>81</v>
      </c>
      <c r="H51" s="10">
        <v>2025</v>
      </c>
      <c r="I51" s="36" t="str">
        <f>J51&amp;"."&amp;K51</f>
        <v>10.1</v>
      </c>
      <c r="J51" s="10">
        <v>10</v>
      </c>
      <c r="K51" s="10">
        <v>1</v>
      </c>
      <c r="L51" s="10">
        <v>32734751615</v>
      </c>
      <c r="M51" s="11" t="s">
        <v>185</v>
      </c>
      <c r="N51" s="10">
        <v>3611</v>
      </c>
      <c r="O51" s="11" t="s">
        <v>169</v>
      </c>
      <c r="P51" s="9">
        <v>45996</v>
      </c>
      <c r="Q51" s="10">
        <v>11</v>
      </c>
      <c r="R51" s="3">
        <v>6076.72</v>
      </c>
      <c r="S51" s="3">
        <v>0</v>
      </c>
      <c r="T51" s="3">
        <v>0</v>
      </c>
      <c r="U51" s="33">
        <f>R51-S51-T51</f>
        <v>6076.72</v>
      </c>
      <c r="V51" s="9">
        <f>IF(X51&lt;&gt;"Liquidação Cancelada",VLOOKUP(B51,'BASE DE DADOS OPS'!$B$4:$P$9650,10,FALSE),"Liquidação Cancelada")</f>
        <v>46002</v>
      </c>
      <c r="W51" s="13">
        <f>IF(X51&lt;&gt;"Liquidação Cancelada",IF(ISBLANK(V51),"AGUARDANDO PAGAMENTO",NETWORKDAYS(P51,V51)-1),"Liquidação Cancelada")</f>
        <v>4</v>
      </c>
      <c r="X51" s="10">
        <f>VLOOKUP(A51,'BASE DE DADOS OPS'!$A$4:$P$9650,12,FALSE)</f>
        <v>8035</v>
      </c>
      <c r="Y51" s="4">
        <f>IF(X51&lt;&gt;"Liquidação Cancelada",VLOOKUP(B51,'BASE DE DADOS OPS'!$B$5:$P$9635,12,FALSE),"Liquidação Cancelada")</f>
        <v>6076.72</v>
      </c>
      <c r="Z51" s="4">
        <f>IF(X51&lt;&gt;"Liquidação Cancelada",VLOOKUP(B51,'BASE DE DADOS OPS'!$B$5:$P$9635,14,FALSE),"Liquidação Cancelada")</f>
        <v>595.39</v>
      </c>
      <c r="AA51" s="4">
        <f>IF(X51&lt;&gt;"Liquidação Cancelada",VLOOKUP(B51,'BASE DE DADOS OPS'!$B$5:$P$9635,13,FALSE),"Liquidação Cancelada")</f>
        <v>5481.33</v>
      </c>
      <c r="AB51" s="4">
        <f>IF(X51&lt;&gt;"Liquidação Cancelada",Y51-Z51,"Liquidação Cancelada")</f>
        <v>5481.33</v>
      </c>
      <c r="AC51" s="3">
        <f>IF(X51&lt;&gt;"Liquidação Cancelada",(AA51-AB51)+(U51-Z51-AB51),"Liquidação Cancelada")</f>
        <v>0</v>
      </c>
      <c r="AD51" s="29"/>
    </row>
    <row r="52" spans="1:30" s="23" customFormat="1" ht="24.95" customHeight="1" x14ac:dyDescent="0.2">
      <c r="A52" s="23" t="str">
        <f>D52&amp;"|"&amp;E52&amp;"|"&amp;G52&amp;"|"&amp;H52&amp;"|"&amp;L52&amp;"|"&amp;N52&amp;"|"&amp;U52</f>
        <v>1441|1440011|82|2025|73694126600|3611|7785,03</v>
      </c>
      <c r="B52" s="23" t="str">
        <f>D52&amp;"|"&amp;E52&amp;"|"&amp;G52&amp;"|"&amp;H52&amp;"|"&amp;X52</f>
        <v>1441|1440011|82|2025|8017</v>
      </c>
      <c r="C52" s="28" t="str">
        <f>E52&amp;"|"&amp;X52</f>
        <v>1440011|8017</v>
      </c>
      <c r="D52" s="10">
        <v>1441</v>
      </c>
      <c r="E52" s="10">
        <v>1440011</v>
      </c>
      <c r="F52" s="36" t="str">
        <f>G52&amp;"/"&amp;H52</f>
        <v>82/2025</v>
      </c>
      <c r="G52" s="10">
        <v>82</v>
      </c>
      <c r="H52" s="10">
        <v>2025</v>
      </c>
      <c r="I52" s="36" t="str">
        <f>J52&amp;"."&amp;K52</f>
        <v>10.1</v>
      </c>
      <c r="J52" s="10">
        <v>10</v>
      </c>
      <c r="K52" s="10">
        <v>1</v>
      </c>
      <c r="L52" s="10">
        <v>73694126600</v>
      </c>
      <c r="M52" s="11" t="s">
        <v>186</v>
      </c>
      <c r="N52" s="10">
        <v>3611</v>
      </c>
      <c r="O52" s="11" t="s">
        <v>169</v>
      </c>
      <c r="P52" s="9">
        <v>45996</v>
      </c>
      <c r="Q52" s="10">
        <v>11</v>
      </c>
      <c r="R52" s="3">
        <v>7785.03</v>
      </c>
      <c r="S52" s="3">
        <v>0</v>
      </c>
      <c r="T52" s="3">
        <v>0</v>
      </c>
      <c r="U52" s="33">
        <f>R52-S52-T52</f>
        <v>7785.03</v>
      </c>
      <c r="V52" s="9">
        <f>IF(X52&lt;&gt;"Liquidação Cancelada",VLOOKUP(B52,'BASE DE DADOS OPS'!$B$4:$P$9650,10,FALSE),"Liquidação Cancelada")</f>
        <v>46002</v>
      </c>
      <c r="W52" s="13">
        <f>IF(X52&lt;&gt;"Liquidação Cancelada",IF(ISBLANK(V52),"AGUARDANDO PAGAMENTO",NETWORKDAYS(P52,V52)-1),"Liquidação Cancelada")</f>
        <v>4</v>
      </c>
      <c r="X52" s="10">
        <f>VLOOKUP(A52,'BASE DE DADOS OPS'!$A$4:$P$9650,12,FALSE)</f>
        <v>8017</v>
      </c>
      <c r="Y52" s="4">
        <f>IF(X52&lt;&gt;"Liquidação Cancelada",VLOOKUP(B52,'BASE DE DADOS OPS'!$B$5:$P$9635,12,FALSE),"Liquidação Cancelada")</f>
        <v>7785.03</v>
      </c>
      <c r="Z52" s="4">
        <f>IF(X52&lt;&gt;"Liquidação Cancelada",VLOOKUP(B52,'BASE DE DADOS OPS'!$B$5:$P$9635,14,FALSE),"Liquidação Cancelada")</f>
        <v>1065.17</v>
      </c>
      <c r="AA52" s="4">
        <f>IF(X52&lt;&gt;"Liquidação Cancelada",VLOOKUP(B52,'BASE DE DADOS OPS'!$B$5:$P$9635,13,FALSE),"Liquidação Cancelada")</f>
        <v>6719.86</v>
      </c>
      <c r="AB52" s="4">
        <f>IF(X52&lt;&gt;"Liquidação Cancelada",Y52-Z52,"Liquidação Cancelada")</f>
        <v>6719.86</v>
      </c>
      <c r="AC52" s="3">
        <f>IF(X52&lt;&gt;"Liquidação Cancelada",(AA52-AB52)+(U52-Z52-AB52),"Liquidação Cancelada")</f>
        <v>0</v>
      </c>
      <c r="AD52" s="29"/>
    </row>
    <row r="53" spans="1:30" s="23" customFormat="1" ht="24.95" customHeight="1" x14ac:dyDescent="0.2">
      <c r="A53" s="23" t="str">
        <f>D53&amp;"|"&amp;E53&amp;"|"&amp;G53&amp;"|"&amp;H53&amp;"|"&amp;L53&amp;"|"&amp;N53&amp;"|"&amp;U53</f>
        <v>1441|1440011|84|2025|22068043000141|3920|8655,25</v>
      </c>
      <c r="B53" s="23" t="str">
        <f>D53&amp;"|"&amp;E53&amp;"|"&amp;G53&amp;"|"&amp;H53&amp;"|"&amp;X53</f>
        <v>1441|1440011|84|2025|8026</v>
      </c>
      <c r="C53" s="28" t="str">
        <f>E53&amp;"|"&amp;X53</f>
        <v>1440011|8026</v>
      </c>
      <c r="D53" s="10">
        <v>1441</v>
      </c>
      <c r="E53" s="10">
        <v>1440011</v>
      </c>
      <c r="F53" s="36" t="str">
        <f>G53&amp;"/"&amp;H53</f>
        <v>84/2025</v>
      </c>
      <c r="G53" s="10">
        <v>84</v>
      </c>
      <c r="H53" s="10">
        <v>2025</v>
      </c>
      <c r="I53" s="36" t="str">
        <f>J53&amp;"."&amp;K53</f>
        <v>10.1</v>
      </c>
      <c r="J53" s="10">
        <v>10</v>
      </c>
      <c r="K53" s="10">
        <v>1</v>
      </c>
      <c r="L53" s="10">
        <v>22068043000141</v>
      </c>
      <c r="M53" s="11" t="s">
        <v>187</v>
      </c>
      <c r="N53" s="10">
        <v>3920</v>
      </c>
      <c r="O53" s="11" t="s">
        <v>169</v>
      </c>
      <c r="P53" s="9">
        <v>45996</v>
      </c>
      <c r="Q53" s="10">
        <v>11</v>
      </c>
      <c r="R53" s="3">
        <v>8655.25</v>
      </c>
      <c r="S53" s="3">
        <v>0</v>
      </c>
      <c r="T53" s="3">
        <v>0</v>
      </c>
      <c r="U53" s="33">
        <f>R53-S53-T53</f>
        <v>8655.25</v>
      </c>
      <c r="V53" s="9">
        <f>IF(X53&lt;&gt;"Liquidação Cancelada",VLOOKUP(B53,'BASE DE DADOS OPS'!$B$4:$P$9650,10,FALSE),"Liquidação Cancelada")</f>
        <v>46002</v>
      </c>
      <c r="W53" s="13">
        <f>IF(X53&lt;&gt;"Liquidação Cancelada",IF(ISBLANK(V53),"AGUARDANDO PAGAMENTO",NETWORKDAYS(P53,V53)-1),"Liquidação Cancelada")</f>
        <v>4</v>
      </c>
      <c r="X53" s="10">
        <f>VLOOKUP(A53,'BASE DE DADOS OPS'!$A$4:$P$9650,12,FALSE)</f>
        <v>8026</v>
      </c>
      <c r="Y53" s="4">
        <f>IF(X53&lt;&gt;"Liquidação Cancelada",VLOOKUP(B53,'BASE DE DADOS OPS'!$B$5:$P$9635,12,FALSE),"Liquidação Cancelada")</f>
        <v>8655.25</v>
      </c>
      <c r="Z53" s="4">
        <f>IF(X53&lt;&gt;"Liquidação Cancelada",VLOOKUP(B53,'BASE DE DADOS OPS'!$B$5:$P$9635,14,FALSE),"Liquidação Cancelada")</f>
        <v>415.45</v>
      </c>
      <c r="AA53" s="4">
        <f>IF(X53&lt;&gt;"Liquidação Cancelada",VLOOKUP(B53,'BASE DE DADOS OPS'!$B$5:$P$9635,13,FALSE),"Liquidação Cancelada")</f>
        <v>8239.7999999999993</v>
      </c>
      <c r="AB53" s="4">
        <f>IF(X53&lt;&gt;"Liquidação Cancelada",Y53-Z53,"Liquidação Cancelada")</f>
        <v>8239.7999999999993</v>
      </c>
      <c r="AC53" s="3">
        <f>IF(X53&lt;&gt;"Liquidação Cancelada",(AA53-AB53)+(U53-Z53-AB53),"Liquidação Cancelada")</f>
        <v>0</v>
      </c>
      <c r="AD53" s="29"/>
    </row>
    <row r="54" spans="1:30" s="23" customFormat="1" ht="24.95" customHeight="1" x14ac:dyDescent="0.2">
      <c r="A54" s="23" t="str">
        <f>D54&amp;"|"&amp;E54&amp;"|"&amp;G54&amp;"|"&amp;H54&amp;"|"&amp;L54&amp;"|"&amp;N54&amp;"|"&amp;U54</f>
        <v>1441|1440011|91|2025|21154554000113|3920|17688,26</v>
      </c>
      <c r="B54" s="23" t="str">
        <f>D54&amp;"|"&amp;E54&amp;"|"&amp;G54&amp;"|"&amp;H54&amp;"|"&amp;X54</f>
        <v>1441|1440011|91|2025|389</v>
      </c>
      <c r="C54" s="28" t="str">
        <f>E54&amp;"|"&amp;X54</f>
        <v>1440011|389</v>
      </c>
      <c r="D54" s="10">
        <v>1441</v>
      </c>
      <c r="E54" s="10">
        <v>1440011</v>
      </c>
      <c r="F54" s="36" t="str">
        <f>G54&amp;"/"&amp;H54</f>
        <v>91/2025</v>
      </c>
      <c r="G54" s="10">
        <v>91</v>
      </c>
      <c r="H54" s="10">
        <v>2025</v>
      </c>
      <c r="I54" s="36" t="str">
        <f>J54&amp;"."&amp;K54</f>
        <v>10.1</v>
      </c>
      <c r="J54" s="10">
        <v>10</v>
      </c>
      <c r="K54" s="10">
        <v>1</v>
      </c>
      <c r="L54" s="10">
        <v>21154554000113</v>
      </c>
      <c r="M54" s="11" t="s">
        <v>176</v>
      </c>
      <c r="N54" s="10">
        <v>3920</v>
      </c>
      <c r="O54" s="11" t="s">
        <v>169</v>
      </c>
      <c r="P54" s="9">
        <v>45996</v>
      </c>
      <c r="Q54" s="10">
        <v>11</v>
      </c>
      <c r="R54" s="3">
        <v>17688.259999999998</v>
      </c>
      <c r="S54" s="3">
        <v>0</v>
      </c>
      <c r="T54" s="3">
        <v>0</v>
      </c>
      <c r="U54" s="33">
        <f>R54-S54-T54</f>
        <v>17688.259999999998</v>
      </c>
      <c r="V54" s="9">
        <f>IF(X54&lt;&gt;"Liquidação Cancelada",VLOOKUP(B54,'BASE DE DADOS OPS'!$B$4:$P$9650,10,FALSE),"Liquidação Cancelada")</f>
        <v>46001</v>
      </c>
      <c r="W54" s="13">
        <f>IF(X54&lt;&gt;"Liquidação Cancelada",IF(ISBLANK(V54),"AGUARDANDO PAGAMENTO",NETWORKDAYS(P54,V54)-1),"Liquidação Cancelada")</f>
        <v>3</v>
      </c>
      <c r="X54" s="10">
        <f>VLOOKUP(A54,'BASE DE DADOS OPS'!$A$4:$P$9650,12,FALSE)</f>
        <v>389</v>
      </c>
      <c r="Y54" s="4">
        <f>IF(X54&lt;&gt;"Liquidação Cancelada",VLOOKUP(B54,'BASE DE DADOS OPS'!$B$5:$P$9635,12,FALSE),"Liquidação Cancelada")</f>
        <v>17688.259999999998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17688.259999999998</v>
      </c>
      <c r="AB54" s="4">
        <f>IF(X54&lt;&gt;"Liquidação Cancelada",Y54-Z54,"Liquidação Cancelada")</f>
        <v>17688.259999999998</v>
      </c>
      <c r="AC54" s="3">
        <f>IF(X54&lt;&gt;"Liquidação Cancelada",(AA54-AB54)+(U54-Z54-AB54),"Liquidação Cancelada")</f>
        <v>0</v>
      </c>
      <c r="AD54" s="29"/>
    </row>
    <row r="55" spans="1:30" s="23" customFormat="1" ht="24.95" customHeight="1" x14ac:dyDescent="0.2">
      <c r="A55" s="23" t="str">
        <f>D55&amp;"|"&amp;E55&amp;"|"&amp;G55&amp;"|"&amp;H55&amp;"|"&amp;L55&amp;"|"&amp;N55&amp;"|"&amp;U55</f>
        <v>1441|1440011|94|2025|2589209630|3611|3377,24</v>
      </c>
      <c r="B55" s="23" t="str">
        <f>D55&amp;"|"&amp;E55&amp;"|"&amp;G55&amp;"|"&amp;H55&amp;"|"&amp;X55</f>
        <v>1441|1440011|94|2025|7903</v>
      </c>
      <c r="C55" s="28" t="str">
        <f>E55&amp;"|"&amp;X55</f>
        <v>1440011|7903</v>
      </c>
      <c r="D55" s="10">
        <v>1441</v>
      </c>
      <c r="E55" s="10">
        <v>1440011</v>
      </c>
      <c r="F55" s="36" t="str">
        <f>G55&amp;"/"&amp;H55</f>
        <v>94/2025</v>
      </c>
      <c r="G55" s="10">
        <v>94</v>
      </c>
      <c r="H55" s="10">
        <v>2025</v>
      </c>
      <c r="I55" s="36" t="str">
        <f>J55&amp;"."&amp;K55</f>
        <v>10.1</v>
      </c>
      <c r="J55" s="10">
        <v>10</v>
      </c>
      <c r="K55" s="10">
        <v>1</v>
      </c>
      <c r="L55" s="10">
        <v>2589209630</v>
      </c>
      <c r="M55" s="11" t="s">
        <v>195</v>
      </c>
      <c r="N55" s="10">
        <v>3611</v>
      </c>
      <c r="O55" s="11" t="s">
        <v>169</v>
      </c>
      <c r="P55" s="9">
        <v>45996</v>
      </c>
      <c r="Q55" s="10">
        <v>11</v>
      </c>
      <c r="R55" s="3">
        <v>3377.24</v>
      </c>
      <c r="S55" s="3">
        <v>0</v>
      </c>
      <c r="T55" s="3">
        <v>0</v>
      </c>
      <c r="U55" s="33">
        <f>R55-S55-T55</f>
        <v>3377.24</v>
      </c>
      <c r="V55" s="9">
        <f>IF(X55&lt;&gt;"Liquidação Cancelada",VLOOKUP(B55,'BASE DE DADOS OPS'!$B$4:$P$9650,10,FALSE),"Liquidação Cancelada")</f>
        <v>46000</v>
      </c>
      <c r="W55" s="13">
        <f>IF(X55&lt;&gt;"Liquidação Cancelada",IF(ISBLANK(V55),"AGUARDANDO PAGAMENTO",NETWORKDAYS(P55,V55)-1),"Liquidação Cancelada")</f>
        <v>2</v>
      </c>
      <c r="X55" s="10">
        <f>VLOOKUP(A55,'BASE DE DADOS OPS'!$A$4:$P$9650,12,FALSE)</f>
        <v>7903</v>
      </c>
      <c r="Y55" s="4">
        <f>IF(X55&lt;&gt;"Liquidação Cancelada",VLOOKUP(B55,'BASE DE DADOS OPS'!$B$5:$P$9635,12,FALSE),"Liquidação Cancelada")</f>
        <v>3377.2400000000002</v>
      </c>
      <c r="Z55" s="4">
        <f>IF(X55&lt;&gt;"Liquidação Cancelada",VLOOKUP(B55,'BASE DE DADOS OPS'!$B$5:$P$9635,14,FALSE),"Liquidação Cancelada")</f>
        <v>25.59</v>
      </c>
      <c r="AA55" s="4">
        <f>IF(X55&lt;&gt;"Liquidação Cancelada",VLOOKUP(B55,'BASE DE DADOS OPS'!$B$5:$P$9635,13,FALSE),"Liquidação Cancelada")</f>
        <v>3351.65</v>
      </c>
      <c r="AB55" s="4">
        <f>IF(X55&lt;&gt;"Liquidação Cancelada",Y55-Z55,"Liquidação Cancelada")</f>
        <v>3351.65</v>
      </c>
      <c r="AC55" s="3">
        <f>IF(X55&lt;&gt;"Liquidação Cancelada",(AA55-AB55)+(U55-Z55-AB55),"Liquidação Cancelada")</f>
        <v>-4.5474735088646412E-13</v>
      </c>
      <c r="AD55" s="29"/>
    </row>
    <row r="56" spans="1:30" s="23" customFormat="1" ht="24.95" customHeight="1" x14ac:dyDescent="0.2">
      <c r="A56" s="23" t="str">
        <f>D56&amp;"|"&amp;E56&amp;"|"&amp;G56&amp;"|"&amp;H56&amp;"|"&amp;L56&amp;"|"&amp;N56&amp;"|"&amp;U56</f>
        <v>1441|1440011|95|2025|12104191653|3611|12654,84</v>
      </c>
      <c r="B56" s="23" t="str">
        <f>D56&amp;"|"&amp;E56&amp;"|"&amp;G56&amp;"|"&amp;H56&amp;"|"&amp;X56</f>
        <v>1441|1440011|95|2025|7888</v>
      </c>
      <c r="C56" s="28" t="str">
        <f>E56&amp;"|"&amp;X56</f>
        <v>1440011|7888</v>
      </c>
      <c r="D56" s="10">
        <v>1441</v>
      </c>
      <c r="E56" s="10">
        <v>1440011</v>
      </c>
      <c r="F56" s="36" t="str">
        <f>G56&amp;"/"&amp;H56</f>
        <v>95/2025</v>
      </c>
      <c r="G56" s="10">
        <v>95</v>
      </c>
      <c r="H56" s="10">
        <v>2025</v>
      </c>
      <c r="I56" s="36" t="str">
        <f>J56&amp;"."&amp;K56</f>
        <v>10.1</v>
      </c>
      <c r="J56" s="10">
        <v>10</v>
      </c>
      <c r="K56" s="10">
        <v>1</v>
      </c>
      <c r="L56" s="10">
        <v>12104191653</v>
      </c>
      <c r="M56" s="11" t="s">
        <v>196</v>
      </c>
      <c r="N56" s="10">
        <v>3611</v>
      </c>
      <c r="O56" s="11" t="s">
        <v>169</v>
      </c>
      <c r="P56" s="9">
        <v>45996</v>
      </c>
      <c r="Q56" s="10">
        <v>11</v>
      </c>
      <c r="R56" s="3">
        <v>12654.84</v>
      </c>
      <c r="S56" s="3">
        <v>0</v>
      </c>
      <c r="T56" s="3">
        <v>0</v>
      </c>
      <c r="U56" s="33">
        <f>R56-S56-T56</f>
        <v>12654.84</v>
      </c>
      <c r="V56" s="9">
        <f>IF(X56&lt;&gt;"Liquidação Cancelada",VLOOKUP(B56,'BASE DE DADOS OPS'!$B$4:$P$9650,10,FALSE),"Liquidação Cancelada")</f>
        <v>46000</v>
      </c>
      <c r="W56" s="13">
        <f>IF(X56&lt;&gt;"Liquidação Cancelada",IF(ISBLANK(V56),"AGUARDANDO PAGAMENTO",NETWORKDAYS(P56,V56)-1),"Liquidação Cancelada")</f>
        <v>2</v>
      </c>
      <c r="X56" s="10">
        <f>VLOOKUP(A56,'BASE DE DADOS OPS'!$A$4:$P$9650,12,FALSE)</f>
        <v>7888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2404.37</v>
      </c>
      <c r="AA56" s="4">
        <f>IF(X56&lt;&gt;"Liquidação Cancelada",VLOOKUP(B56,'BASE DE DADOS OPS'!$B$5:$P$9635,13,FALSE),"Liquidação Cancelada")</f>
        <v>10250.469999999999</v>
      </c>
      <c r="AB56" s="4">
        <f>IF(X56&lt;&gt;"Liquidação Cancelada",Y56-Z56,"Liquidação Cancelada")</f>
        <v>10250.470000000001</v>
      </c>
      <c r="AC56" s="3">
        <f>IF(X56&lt;&gt;"Liquidação Cancelada",(AA56-AB56)+(U56-Z56-AB56),"Liquidação Cancelada")</f>
        <v>-1.8189894035458565E-12</v>
      </c>
      <c r="AD56" s="29"/>
    </row>
    <row r="57" spans="1:30" s="23" customFormat="1" ht="24.95" customHeight="1" x14ac:dyDescent="0.2">
      <c r="A57" s="23" t="str">
        <f>D57&amp;"|"&amp;E57&amp;"|"&amp;G57&amp;"|"&amp;H57&amp;"|"&amp;L57&amp;"|"&amp;N57&amp;"|"&amp;U57</f>
        <v>1441|1440011|96|2025|4450881680|3611|7688,33</v>
      </c>
      <c r="B57" s="23" t="str">
        <f>D57&amp;"|"&amp;E57&amp;"|"&amp;G57&amp;"|"&amp;H57&amp;"|"&amp;X57</f>
        <v>1441|1440011|96|2025|8080</v>
      </c>
      <c r="C57" s="28" t="str">
        <f>E57&amp;"|"&amp;X57</f>
        <v>1440011|8080</v>
      </c>
      <c r="D57" s="10">
        <v>1441</v>
      </c>
      <c r="E57" s="10">
        <v>1440011</v>
      </c>
      <c r="F57" s="36" t="str">
        <f>G57&amp;"/"&amp;H57</f>
        <v>96/2025</v>
      </c>
      <c r="G57" s="10">
        <v>96</v>
      </c>
      <c r="H57" s="10">
        <v>2025</v>
      </c>
      <c r="I57" s="36" t="str">
        <f>J57&amp;"."&amp;K57</f>
        <v>10.1</v>
      </c>
      <c r="J57" s="10">
        <v>10</v>
      </c>
      <c r="K57" s="10">
        <v>1</v>
      </c>
      <c r="L57" s="10">
        <v>4450881680</v>
      </c>
      <c r="M57" s="11" t="s">
        <v>197</v>
      </c>
      <c r="N57" s="10">
        <v>3611</v>
      </c>
      <c r="O57" s="11" t="s">
        <v>169</v>
      </c>
      <c r="P57" s="9">
        <v>45996</v>
      </c>
      <c r="Q57" s="10">
        <v>12</v>
      </c>
      <c r="R57" s="3">
        <v>7688.33</v>
      </c>
      <c r="S57" s="3">
        <v>0</v>
      </c>
      <c r="T57" s="3">
        <v>0</v>
      </c>
      <c r="U57" s="33">
        <f>R57-S57-T57</f>
        <v>7688.33</v>
      </c>
      <c r="V57" s="9">
        <f>IF(X57&lt;&gt;"Liquidação Cancelada",VLOOKUP(B57,'BASE DE DADOS OPS'!$B$4:$P$9650,10,FALSE),"Liquidação Cancelada")</f>
        <v>46002</v>
      </c>
      <c r="W57" s="13">
        <f>IF(X57&lt;&gt;"Liquidação Cancelada",IF(ISBLANK(V57),"AGUARDANDO PAGAMENTO",NETWORKDAYS(P57,V57)-1),"Liquidação Cancelada")</f>
        <v>4</v>
      </c>
      <c r="X57" s="10">
        <f>VLOOKUP(A57,'BASE DE DADOS OPS'!$A$4:$P$9650,12,FALSE)</f>
        <v>8080</v>
      </c>
      <c r="Y57" s="4">
        <f>IF(X57&lt;&gt;"Liquidação Cancelada",VLOOKUP(B57,'BASE DE DADOS OPS'!$B$5:$P$9635,12,FALSE),"Liquidação Cancelada")</f>
        <v>7688.33</v>
      </c>
      <c r="Z57" s="4">
        <f>IF(X57&lt;&gt;"Liquidação Cancelada",VLOOKUP(B57,'BASE DE DADOS OPS'!$B$5:$P$9635,14,FALSE),"Liquidação Cancelada")</f>
        <v>1038.58</v>
      </c>
      <c r="AA57" s="4">
        <f>IF(X57&lt;&gt;"Liquidação Cancelada",VLOOKUP(B57,'BASE DE DADOS OPS'!$B$5:$P$9635,13,FALSE),"Liquidação Cancelada")</f>
        <v>6649.75</v>
      </c>
      <c r="AB57" s="4">
        <f>IF(X57&lt;&gt;"Liquidação Cancelada",Y57-Z57,"Liquidação Cancelada")</f>
        <v>6649.75</v>
      </c>
      <c r="AC57" s="3">
        <f>IF(X57&lt;&gt;"Liquidação Cancelada",(AA57-AB57)+(U57-Z57-AB57),"Liquidação Cancelada")</f>
        <v>0</v>
      </c>
      <c r="AD57" s="29"/>
    </row>
    <row r="58" spans="1:30" s="23" customFormat="1" ht="24.95" customHeight="1" x14ac:dyDescent="0.2">
      <c r="A58" s="23" t="str">
        <f>D58&amp;"|"&amp;E58&amp;"|"&amp;G58&amp;"|"&amp;H58&amp;"|"&amp;L58&amp;"|"&amp;N58&amp;"|"&amp;U58</f>
        <v>1441|1440011|97|2025|4858733629|3611|2080,42</v>
      </c>
      <c r="B58" s="23" t="str">
        <f>D58&amp;"|"&amp;E58&amp;"|"&amp;G58&amp;"|"&amp;H58&amp;"|"&amp;X58</f>
        <v>1441|1440011|97|2025|8037</v>
      </c>
      <c r="C58" s="28" t="str">
        <f>E58&amp;"|"&amp;X58</f>
        <v>1440011|8037</v>
      </c>
      <c r="D58" s="10">
        <v>1441</v>
      </c>
      <c r="E58" s="10">
        <v>1440011</v>
      </c>
      <c r="F58" s="36" t="str">
        <f>G58&amp;"/"&amp;H58</f>
        <v>97/2025</v>
      </c>
      <c r="G58" s="10">
        <v>97</v>
      </c>
      <c r="H58" s="10">
        <v>2025</v>
      </c>
      <c r="I58" s="36" t="str">
        <f>J58&amp;"."&amp;K58</f>
        <v>10.1</v>
      </c>
      <c r="J58" s="10">
        <v>10</v>
      </c>
      <c r="K58" s="10">
        <v>1</v>
      </c>
      <c r="L58" s="10">
        <v>4858733629</v>
      </c>
      <c r="M58" s="11" t="s">
        <v>198</v>
      </c>
      <c r="N58" s="10">
        <v>3611</v>
      </c>
      <c r="O58" s="11" t="s">
        <v>169</v>
      </c>
      <c r="P58" s="9">
        <v>45996</v>
      </c>
      <c r="Q58" s="10">
        <v>11</v>
      </c>
      <c r="R58" s="3">
        <v>2080.42</v>
      </c>
      <c r="S58" s="3">
        <v>0</v>
      </c>
      <c r="T58" s="3">
        <v>0</v>
      </c>
      <c r="U58" s="33">
        <f>R58-S58-T58</f>
        <v>2080.42</v>
      </c>
      <c r="V58" s="9">
        <f>IF(X58&lt;&gt;"Liquidação Cancelada",VLOOKUP(B58,'BASE DE DADOS OPS'!$B$4:$P$9650,10,FALSE),"Liquidação Cancelada")</f>
        <v>46002</v>
      </c>
      <c r="W58" s="13">
        <f>IF(X58&lt;&gt;"Liquidação Cancelada",IF(ISBLANK(V58),"AGUARDANDO PAGAMENTO",NETWORKDAYS(P58,V58)-1),"Liquidação Cancelada")</f>
        <v>4</v>
      </c>
      <c r="X58" s="10">
        <f>VLOOKUP(A58,'BASE DE DADOS OPS'!$A$4:$P$9650,12,FALSE)</f>
        <v>8037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>IF(X58&lt;&gt;"Liquidação Cancelada",Y58-Z58,"Liquidação Cancelada")</f>
        <v>2080.42</v>
      </c>
      <c r="AC58" s="3">
        <f>IF(X58&lt;&gt;"Liquidação Cancelada",(AA58-AB58)+(U58-Z58-AB58),"Liquidação Cancelada")</f>
        <v>0</v>
      </c>
      <c r="AD58" s="29"/>
    </row>
    <row r="59" spans="1:30" s="23" customFormat="1" ht="24.95" customHeight="1" x14ac:dyDescent="0.2">
      <c r="A59" s="23" t="str">
        <f>D59&amp;"|"&amp;E59&amp;"|"&amp;G59&amp;"|"&amp;H59&amp;"|"&amp;L59&amp;"|"&amp;N59&amp;"|"&amp;U59</f>
        <v>1441|1440011|99|2025|1980768000131|3920|9333,42</v>
      </c>
      <c r="B59" s="23" t="str">
        <f>D59&amp;"|"&amp;E59&amp;"|"&amp;G59&amp;"|"&amp;H59&amp;"|"&amp;X59</f>
        <v>1441|1440011|99|2025|7944</v>
      </c>
      <c r="C59" s="28" t="str">
        <f>E59&amp;"|"&amp;X59</f>
        <v>1440011|7944</v>
      </c>
      <c r="D59" s="10">
        <v>1441</v>
      </c>
      <c r="E59" s="10">
        <v>1440011</v>
      </c>
      <c r="F59" s="36" t="str">
        <f>G59&amp;"/"&amp;H59</f>
        <v>99/2025</v>
      </c>
      <c r="G59" s="10">
        <v>99</v>
      </c>
      <c r="H59" s="10">
        <v>2025</v>
      </c>
      <c r="I59" s="36" t="str">
        <f>J59&amp;"."&amp;K59</f>
        <v>10.1</v>
      </c>
      <c r="J59" s="10">
        <v>10</v>
      </c>
      <c r="K59" s="10">
        <v>1</v>
      </c>
      <c r="L59" s="10">
        <v>1980768000131</v>
      </c>
      <c r="M59" s="11" t="s">
        <v>200</v>
      </c>
      <c r="N59" s="10">
        <v>3920</v>
      </c>
      <c r="O59" s="11" t="s">
        <v>169</v>
      </c>
      <c r="P59" s="9">
        <v>45996</v>
      </c>
      <c r="Q59" s="10">
        <v>12</v>
      </c>
      <c r="R59" s="3">
        <v>9333.42</v>
      </c>
      <c r="S59" s="3">
        <v>0</v>
      </c>
      <c r="T59" s="3">
        <v>0</v>
      </c>
      <c r="U59" s="33">
        <f>R59-S59-T59</f>
        <v>9333.42</v>
      </c>
      <c r="V59" s="9">
        <f>IF(X59&lt;&gt;"Liquidação Cancelada",VLOOKUP(B59,'BASE DE DADOS OPS'!$B$4:$P$9650,10,FALSE),"Liquidação Cancelada")</f>
        <v>46001</v>
      </c>
      <c r="W59" s="13">
        <f>IF(X59&lt;&gt;"Liquidação Cancelada",IF(ISBLANK(V59),"AGUARDANDO PAGAMENTO",NETWORKDAYS(P59,V59)-1),"Liquidação Cancelada")</f>
        <v>3</v>
      </c>
      <c r="X59" s="10">
        <f>VLOOKUP(A59,'BASE DE DADOS OPS'!$A$4:$P$9650,12,FALSE)</f>
        <v>7944</v>
      </c>
      <c r="Y59" s="4">
        <f>IF(X59&lt;&gt;"Liquidação Cancelada",VLOOKUP(B59,'BASE DE DADOS OPS'!$B$5:$P$9635,12,FALSE),"Liquidação Cancelada")</f>
        <v>9333.42</v>
      </c>
      <c r="Z59" s="4">
        <f>IF(X59&lt;&gt;"Liquidação Cancelada",VLOOKUP(B59,'BASE DE DADOS OPS'!$B$5:$P$9635,14,FALSE),"Liquidação Cancelada")</f>
        <v>1490.98</v>
      </c>
      <c r="AA59" s="4">
        <f>IF(X59&lt;&gt;"Liquidação Cancelada",VLOOKUP(B59,'BASE DE DADOS OPS'!$B$5:$P$9635,13,FALSE),"Liquidação Cancelada")</f>
        <v>7842.44</v>
      </c>
      <c r="AB59" s="4">
        <f>IF(X59&lt;&gt;"Liquidação Cancelada",Y59-Z59,"Liquidação Cancelada")</f>
        <v>7842.4400000000005</v>
      </c>
      <c r="AC59" s="3">
        <f>IF(X59&lt;&gt;"Liquidação Cancelada",(AA59-AB59)+(U59-Z59-AB59),"Liquidação Cancelada")</f>
        <v>-9.0949470177292824E-13</v>
      </c>
      <c r="AD59" s="29"/>
    </row>
    <row r="60" spans="1:30" s="23" customFormat="1" ht="24.95" customHeight="1" x14ac:dyDescent="0.2">
      <c r="A60" s="23" t="str">
        <f>D60&amp;"|"&amp;E60&amp;"|"&amp;G60&amp;"|"&amp;H60&amp;"|"&amp;L60&amp;"|"&amp;N60&amp;"|"&amp;U60</f>
        <v>1441|1440011|103|2025|31355960606|3611|3756,86</v>
      </c>
      <c r="B60" s="23" t="str">
        <f>D60&amp;"|"&amp;E60&amp;"|"&amp;G60&amp;"|"&amp;H60&amp;"|"&amp;X60</f>
        <v>1441|1440011|103|2025|7902</v>
      </c>
      <c r="C60" s="28" t="str">
        <f>E60&amp;"|"&amp;X60</f>
        <v>1440011|7902</v>
      </c>
      <c r="D60" s="10">
        <v>1441</v>
      </c>
      <c r="E60" s="10">
        <v>1440011</v>
      </c>
      <c r="F60" s="36" t="str">
        <f>G60&amp;"/"&amp;H60</f>
        <v>103/2025</v>
      </c>
      <c r="G60" s="10">
        <v>103</v>
      </c>
      <c r="H60" s="10">
        <v>2025</v>
      </c>
      <c r="I60" s="36" t="str">
        <f>J60&amp;"."&amp;K60</f>
        <v>10.1</v>
      </c>
      <c r="J60" s="10">
        <v>10</v>
      </c>
      <c r="K60" s="10">
        <v>1</v>
      </c>
      <c r="L60" s="10">
        <v>31355960606</v>
      </c>
      <c r="M60" s="11" t="s">
        <v>204</v>
      </c>
      <c r="N60" s="10">
        <v>3611</v>
      </c>
      <c r="O60" s="11" t="s">
        <v>169</v>
      </c>
      <c r="P60" s="9">
        <v>45996</v>
      </c>
      <c r="Q60" s="10">
        <v>11</v>
      </c>
      <c r="R60" s="3">
        <v>3756.86</v>
      </c>
      <c r="S60" s="3">
        <v>0</v>
      </c>
      <c r="T60" s="3">
        <v>0</v>
      </c>
      <c r="U60" s="33">
        <f>R60-S60-T60</f>
        <v>3756.86</v>
      </c>
      <c r="V60" s="9">
        <f>IF(X60&lt;&gt;"Liquidação Cancelada",VLOOKUP(B60,'BASE DE DADOS OPS'!$B$4:$P$9650,10,FALSE),"Liquidação Cancelada")</f>
        <v>46000</v>
      </c>
      <c r="W60" s="13">
        <f>IF(X60&lt;&gt;"Liquidação Cancelada",IF(ISBLANK(V60),"AGUARDANDO PAGAMENTO",NETWORKDAYS(P60,V60)-1),"Liquidação Cancelada")</f>
        <v>2</v>
      </c>
      <c r="X60" s="10">
        <f>VLOOKUP(A60,'BASE DE DADOS OPS'!$A$4:$P$9650,12,FALSE)</f>
        <v>7902</v>
      </c>
      <c r="Y60" s="4">
        <f>IF(X60&lt;&gt;"Liquidação Cancelada",VLOOKUP(B60,'BASE DE DADOS OPS'!$B$5:$P$9635,12,FALSE),"Liquidação Cancelada")</f>
        <v>3756.86</v>
      </c>
      <c r="Z60" s="4">
        <f>IF(X60&lt;&gt;"Liquidação Cancelada",VLOOKUP(B60,'BASE DE DADOS OPS'!$B$5:$P$9635,14,FALSE),"Liquidação Cancelada")</f>
        <v>78.290000000000006</v>
      </c>
      <c r="AA60" s="4">
        <f>IF(X60&lt;&gt;"Liquidação Cancelada",VLOOKUP(B60,'BASE DE DADOS OPS'!$B$5:$P$9635,13,FALSE),"Liquidação Cancelada")</f>
        <v>3678.57</v>
      </c>
      <c r="AB60" s="4">
        <f>IF(X60&lt;&gt;"Liquidação Cancelada",Y60-Z60,"Liquidação Cancelada")</f>
        <v>3678.57</v>
      </c>
      <c r="AC60" s="3">
        <f>IF(X60&lt;&gt;"Liquidação Cancelada",(AA60-AB60)+(U60-Z60-AB60),"Liquidação Cancelada")</f>
        <v>0</v>
      </c>
      <c r="AD60" s="29"/>
    </row>
    <row r="61" spans="1:30" s="23" customFormat="1" ht="24.95" customHeight="1" x14ac:dyDescent="0.2">
      <c r="A61" s="23" t="str">
        <f>D61&amp;"|"&amp;E61&amp;"|"&amp;G61&amp;"|"&amp;H61&amp;"|"&amp;L61&amp;"|"&amp;N61&amp;"|"&amp;U61</f>
        <v>1441|1440011|104|2025|6355953620|3611|4018,51</v>
      </c>
      <c r="B61" s="23" t="str">
        <f>D61&amp;"|"&amp;E61&amp;"|"&amp;G61&amp;"|"&amp;H61&amp;"|"&amp;X61</f>
        <v>1441|1440011|104|2025|7912</v>
      </c>
      <c r="C61" s="28" t="str">
        <f>E61&amp;"|"&amp;X61</f>
        <v>1440011|7912</v>
      </c>
      <c r="D61" s="10">
        <v>1441</v>
      </c>
      <c r="E61" s="10">
        <v>1440011</v>
      </c>
      <c r="F61" s="36" t="str">
        <f>G61&amp;"/"&amp;H61</f>
        <v>104/2025</v>
      </c>
      <c r="G61" s="10">
        <v>104</v>
      </c>
      <c r="H61" s="10">
        <v>2025</v>
      </c>
      <c r="I61" s="36" t="str">
        <f>J61&amp;"."&amp;K61</f>
        <v>10.1</v>
      </c>
      <c r="J61" s="10">
        <v>10</v>
      </c>
      <c r="K61" s="10">
        <v>1</v>
      </c>
      <c r="L61" s="10">
        <v>6355953620</v>
      </c>
      <c r="M61" s="11" t="s">
        <v>205</v>
      </c>
      <c r="N61" s="10">
        <v>3611</v>
      </c>
      <c r="O61" s="11" t="s">
        <v>169</v>
      </c>
      <c r="P61" s="9">
        <v>45996</v>
      </c>
      <c r="Q61" s="10">
        <v>12</v>
      </c>
      <c r="R61" s="3">
        <v>4018.51</v>
      </c>
      <c r="S61" s="3">
        <v>0</v>
      </c>
      <c r="T61" s="3">
        <v>0</v>
      </c>
      <c r="U61" s="33">
        <f>R61-S61-T61</f>
        <v>4018.51</v>
      </c>
      <c r="V61" s="9">
        <f>IF(X61&lt;&gt;"Liquidação Cancelada",VLOOKUP(B61,'BASE DE DADOS OPS'!$B$4:$P$9650,10,FALSE),"Liquidação Cancelada")</f>
        <v>46001</v>
      </c>
      <c r="W61" s="13">
        <f>IF(X61&lt;&gt;"Liquidação Cancelada",IF(ISBLANK(V61),"AGUARDANDO PAGAMENTO",NETWORKDAYS(P61,V61)-1),"Liquidação Cancelada")</f>
        <v>3</v>
      </c>
      <c r="X61" s="10">
        <f>VLOOKUP(A61,'BASE DE DADOS OPS'!$A$4:$P$9650,12,FALSE)</f>
        <v>7912</v>
      </c>
      <c r="Y61" s="4">
        <f>IF(X61&lt;&gt;"Liquidação Cancelada",VLOOKUP(B61,'BASE DE DADOS OPS'!$B$5:$P$9635,12,FALSE),"Liquidação Cancelada")</f>
        <v>4018.5099999999998</v>
      </c>
      <c r="Z61" s="4">
        <f>IF(X61&lt;&gt;"Liquidação Cancelada",VLOOKUP(B61,'BASE DE DADOS OPS'!$B$5:$P$9635,14,FALSE),"Liquidação Cancelada")</f>
        <v>117.54</v>
      </c>
      <c r="AA61" s="4">
        <f>IF(X61&lt;&gt;"Liquidação Cancelada",VLOOKUP(B61,'BASE DE DADOS OPS'!$B$5:$P$9635,13,FALSE),"Liquidação Cancelada")</f>
        <v>3900.97</v>
      </c>
      <c r="AB61" s="4">
        <f>IF(X61&lt;&gt;"Liquidação Cancelada",Y61-Z61,"Liquidação Cancelada")</f>
        <v>3900.97</v>
      </c>
      <c r="AC61" s="3">
        <f>IF(X61&lt;&gt;"Liquidação Cancelada",(AA61-AB61)+(U61-Z61-AB61),"Liquidação Cancelada")</f>
        <v>4.5474735088646412E-13</v>
      </c>
      <c r="AD61" s="29"/>
    </row>
    <row r="62" spans="1:30" s="23" customFormat="1" ht="24.95" customHeight="1" x14ac:dyDescent="0.2">
      <c r="A62" s="23" t="str">
        <f>D62&amp;"|"&amp;E62&amp;"|"&amp;G62&amp;"|"&amp;H62&amp;"|"&amp;L62&amp;"|"&amp;N62&amp;"|"&amp;U62</f>
        <v>1441|1440011|105|2025|91352053691|3611|5048,81</v>
      </c>
      <c r="B62" s="23" t="str">
        <f>D62&amp;"|"&amp;E62&amp;"|"&amp;G62&amp;"|"&amp;H62&amp;"|"&amp;X62</f>
        <v>1441|1440011|105|2025|7896</v>
      </c>
      <c r="C62" s="28" t="str">
        <f>E62&amp;"|"&amp;X62</f>
        <v>1440011|7896</v>
      </c>
      <c r="D62" s="10">
        <v>1441</v>
      </c>
      <c r="E62" s="10">
        <v>1440011</v>
      </c>
      <c r="F62" s="36" t="str">
        <f>G62&amp;"/"&amp;H62</f>
        <v>105/2025</v>
      </c>
      <c r="G62" s="10">
        <v>105</v>
      </c>
      <c r="H62" s="10">
        <v>2025</v>
      </c>
      <c r="I62" s="36" t="str">
        <f>J62&amp;"."&amp;K62</f>
        <v>10.1</v>
      </c>
      <c r="J62" s="10">
        <v>10</v>
      </c>
      <c r="K62" s="10">
        <v>1</v>
      </c>
      <c r="L62" s="10">
        <v>91352053691</v>
      </c>
      <c r="M62" s="11" t="s">
        <v>206</v>
      </c>
      <c r="N62" s="10">
        <v>3611</v>
      </c>
      <c r="O62" s="11" t="s">
        <v>169</v>
      </c>
      <c r="P62" s="9">
        <v>45996</v>
      </c>
      <c r="Q62" s="10">
        <v>11</v>
      </c>
      <c r="R62" s="3">
        <v>5048.8100000000004</v>
      </c>
      <c r="S62" s="3">
        <v>0</v>
      </c>
      <c r="T62" s="3">
        <v>0</v>
      </c>
      <c r="U62" s="33">
        <f>R62-S62-T62</f>
        <v>5048.8100000000004</v>
      </c>
      <c r="V62" s="9">
        <f>IF(X62&lt;&gt;"Liquidação Cancelada",VLOOKUP(B62,'BASE DE DADOS OPS'!$B$4:$P$9650,10,FALSE),"Liquidação Cancelada")</f>
        <v>46000</v>
      </c>
      <c r="W62" s="13">
        <f>IF(X62&lt;&gt;"Liquidação Cancelada",IF(ISBLANK(V62),"AGUARDANDO PAGAMENTO",NETWORKDAYS(P62,V62)-1),"Liquidação Cancelada")</f>
        <v>2</v>
      </c>
      <c r="X62" s="10">
        <f>VLOOKUP(A62,'BASE DE DADOS OPS'!$A$4:$P$9650,12,FALSE)</f>
        <v>7896</v>
      </c>
      <c r="Y62" s="4">
        <f>IF(X62&lt;&gt;"Liquidação Cancelada",VLOOKUP(B62,'BASE DE DADOS OPS'!$B$5:$P$9635,12,FALSE),"Liquidação Cancelada")</f>
        <v>5048.8099999999995</v>
      </c>
      <c r="Z62" s="4">
        <f>IF(X62&lt;&gt;"Liquidação Cancelada",VLOOKUP(B62,'BASE DE DADOS OPS'!$B$5:$P$9635,14,FALSE),"Liquidação Cancelada")</f>
        <v>323.87</v>
      </c>
      <c r="AA62" s="4">
        <f>IF(X62&lt;&gt;"Liquidação Cancelada",VLOOKUP(B62,'BASE DE DADOS OPS'!$B$5:$P$9635,13,FALSE),"Liquidação Cancelada")</f>
        <v>4724.9399999999996</v>
      </c>
      <c r="AB62" s="4">
        <f>IF(X62&lt;&gt;"Liquidação Cancelada",Y62-Z62,"Liquidação Cancelada")</f>
        <v>4724.9399999999996</v>
      </c>
      <c r="AC62" s="3">
        <f>IF(X62&lt;&gt;"Liquidação Cancelada",(AA62-AB62)+(U62-Z62-AB62),"Liquidação Cancelada")</f>
        <v>9.0949470177292824E-13</v>
      </c>
      <c r="AD62" s="29"/>
    </row>
    <row r="63" spans="1:30" s="23" customFormat="1" ht="24.95" customHeight="1" x14ac:dyDescent="0.2">
      <c r="A63" s="23" t="str">
        <f>D63&amp;"|"&amp;E63&amp;"|"&amp;G63&amp;"|"&amp;H63&amp;"|"&amp;L63&amp;"|"&amp;N63&amp;"|"&amp;U63</f>
        <v>1441|1440011|106|2025|69750416104|3611|1366,08</v>
      </c>
      <c r="B63" s="23" t="str">
        <f>D63&amp;"|"&amp;E63&amp;"|"&amp;G63&amp;"|"&amp;H63&amp;"|"&amp;X63</f>
        <v>1441|1440011|106|2025|7893</v>
      </c>
      <c r="C63" s="28" t="str">
        <f>E63&amp;"|"&amp;X63</f>
        <v>1440011|7893</v>
      </c>
      <c r="D63" s="10">
        <v>1441</v>
      </c>
      <c r="E63" s="10">
        <v>1440011</v>
      </c>
      <c r="F63" s="36" t="str">
        <f>G63&amp;"/"&amp;H63</f>
        <v>106/2025</v>
      </c>
      <c r="G63" s="10">
        <v>106</v>
      </c>
      <c r="H63" s="10">
        <v>2025</v>
      </c>
      <c r="I63" s="36" t="str">
        <f>J63&amp;"."&amp;K63</f>
        <v>10.1</v>
      </c>
      <c r="J63" s="10">
        <v>10</v>
      </c>
      <c r="K63" s="10">
        <v>1</v>
      </c>
      <c r="L63" s="10">
        <v>69750416104</v>
      </c>
      <c r="M63" s="11" t="s">
        <v>207</v>
      </c>
      <c r="N63" s="10">
        <v>3611</v>
      </c>
      <c r="O63" s="11" t="s">
        <v>169</v>
      </c>
      <c r="P63" s="9">
        <v>45996</v>
      </c>
      <c r="Q63" s="10">
        <v>11</v>
      </c>
      <c r="R63" s="3">
        <v>1366.08</v>
      </c>
      <c r="S63" s="3">
        <v>0</v>
      </c>
      <c r="T63" s="3">
        <v>0</v>
      </c>
      <c r="U63" s="33">
        <f>R63-S63-T63</f>
        <v>1366.08</v>
      </c>
      <c r="V63" s="9">
        <f>IF(X63&lt;&gt;"Liquidação Cancelada",VLOOKUP(B63,'BASE DE DADOS OPS'!$B$4:$P$9650,10,FALSE),"Liquidação Cancelada")</f>
        <v>46000</v>
      </c>
      <c r="W63" s="13">
        <f>IF(X63&lt;&gt;"Liquidação Cancelada",IF(ISBLANK(V63),"AGUARDANDO PAGAMENTO",NETWORKDAYS(P63,V63)-1),"Liquidação Cancelada")</f>
        <v>2</v>
      </c>
      <c r="X63" s="10">
        <f>VLOOKUP(A63,'BASE DE DADOS OPS'!$A$4:$P$9650,12,FALSE)</f>
        <v>7893</v>
      </c>
      <c r="Y63" s="4">
        <f>IF(X63&lt;&gt;"Liquidação Cancelada",VLOOKUP(B63,'BASE DE DADOS OPS'!$B$5:$P$9635,12,FALSE),"Liquidação Cancelada")</f>
        <v>1366.08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1366.08</v>
      </c>
      <c r="AB63" s="4">
        <f>IF(X63&lt;&gt;"Liquidação Cancelada",Y63-Z63,"Liquidação Cancelada")</f>
        <v>1366.08</v>
      </c>
      <c r="AC63" s="3">
        <f>IF(X63&lt;&gt;"Liquidação Cancelada",(AA63-AB63)+(U63-Z63-AB63),"Liquidação Cancelada")</f>
        <v>0</v>
      </c>
      <c r="AD63" s="29"/>
    </row>
    <row r="64" spans="1:30" s="23" customFormat="1" ht="24.95" customHeight="1" x14ac:dyDescent="0.2">
      <c r="A64" s="23" t="str">
        <f>D64&amp;"|"&amp;E64&amp;"|"&amp;G64&amp;"|"&amp;H64&amp;"|"&amp;L64&amp;"|"&amp;N64&amp;"|"&amp;U64</f>
        <v>1441|1440011|107|2025|5985417646|3611|2596,12</v>
      </c>
      <c r="B64" s="23" t="str">
        <f>D64&amp;"|"&amp;E64&amp;"|"&amp;G64&amp;"|"&amp;H64&amp;"|"&amp;X64</f>
        <v>1441|1440011|107|2025|8033</v>
      </c>
      <c r="C64" s="28" t="str">
        <f>E64&amp;"|"&amp;X64</f>
        <v>1440011|8033</v>
      </c>
      <c r="D64" s="10">
        <v>1441</v>
      </c>
      <c r="E64" s="10">
        <v>1440011</v>
      </c>
      <c r="F64" s="36" t="str">
        <f>G64&amp;"/"&amp;H64</f>
        <v>107/2025</v>
      </c>
      <c r="G64" s="10">
        <v>107</v>
      </c>
      <c r="H64" s="10">
        <v>2025</v>
      </c>
      <c r="I64" s="36" t="str">
        <f>J64&amp;"."&amp;K64</f>
        <v>10.1</v>
      </c>
      <c r="J64" s="10">
        <v>10</v>
      </c>
      <c r="K64" s="10">
        <v>1</v>
      </c>
      <c r="L64" s="10">
        <v>5985417646</v>
      </c>
      <c r="M64" s="11" t="s">
        <v>208</v>
      </c>
      <c r="N64" s="10">
        <v>3611</v>
      </c>
      <c r="O64" s="11" t="s">
        <v>169</v>
      </c>
      <c r="P64" s="9">
        <v>45996</v>
      </c>
      <c r="Q64" s="10">
        <v>11</v>
      </c>
      <c r="R64" s="3">
        <v>2596.12</v>
      </c>
      <c r="S64" s="3">
        <v>0</v>
      </c>
      <c r="T64" s="3">
        <v>0</v>
      </c>
      <c r="U64" s="33">
        <f>R64-S64-T64</f>
        <v>2596.12</v>
      </c>
      <c r="V64" s="9">
        <f>IF(X64&lt;&gt;"Liquidação Cancelada",VLOOKUP(B64,'BASE DE DADOS OPS'!$B$4:$P$9650,10,FALSE),"Liquidação Cancelada")</f>
        <v>46002</v>
      </c>
      <c r="W64" s="13">
        <f>IF(X64&lt;&gt;"Liquidação Cancelada",IF(ISBLANK(V64),"AGUARDANDO PAGAMENTO",NETWORKDAYS(P64,V64)-1),"Liquidação Cancelada")</f>
        <v>4</v>
      </c>
      <c r="X64" s="10">
        <f>VLOOKUP(A64,'BASE DE DADOS OPS'!$A$4:$P$9650,12,FALSE)</f>
        <v>8033</v>
      </c>
      <c r="Y64" s="4">
        <f>IF(X64&lt;&gt;"Liquidação Cancelada",VLOOKUP(B64,'BASE DE DADOS OPS'!$B$5:$P$9635,12,FALSE),"Liquidação Cancelada")</f>
        <v>2596.12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2596.12</v>
      </c>
      <c r="AB64" s="4">
        <f>IF(X64&lt;&gt;"Liquidação Cancelada",Y64-Z64,"Liquidação Cancelada")</f>
        <v>2596.12</v>
      </c>
      <c r="AC64" s="3">
        <f>IF(X64&lt;&gt;"Liquidação Cancelada",(AA64-AB64)+(U64-Z64-AB64),"Liquidação Cancelada")</f>
        <v>0</v>
      </c>
      <c r="AD64" s="29"/>
    </row>
    <row r="65" spans="1:30" s="23" customFormat="1" ht="24.95" customHeight="1" x14ac:dyDescent="0.2">
      <c r="A65" s="23" t="str">
        <f>D65&amp;"|"&amp;E65&amp;"|"&amp;G65&amp;"|"&amp;H65&amp;"|"&amp;L65&amp;"|"&amp;N65&amp;"|"&amp;U65</f>
        <v>1441|1440011|109|2025|73060178615|3611|3756,64</v>
      </c>
      <c r="B65" s="23" t="str">
        <f>D65&amp;"|"&amp;E65&amp;"|"&amp;G65&amp;"|"&amp;H65&amp;"|"&amp;X65</f>
        <v>1441|1440011|109|2025|7945</v>
      </c>
      <c r="C65" s="28" t="str">
        <f>E65&amp;"|"&amp;X65</f>
        <v>1440011|7945</v>
      </c>
      <c r="D65" s="10">
        <v>1441</v>
      </c>
      <c r="E65" s="10">
        <v>1440011</v>
      </c>
      <c r="F65" s="36" t="str">
        <f>G65&amp;"/"&amp;H65</f>
        <v>109/2025</v>
      </c>
      <c r="G65" s="10">
        <v>109</v>
      </c>
      <c r="H65" s="10">
        <v>2025</v>
      </c>
      <c r="I65" s="36" t="str">
        <f>J65&amp;"."&amp;K65</f>
        <v>10.1</v>
      </c>
      <c r="J65" s="10">
        <v>10</v>
      </c>
      <c r="K65" s="10">
        <v>1</v>
      </c>
      <c r="L65" s="10">
        <v>73060178615</v>
      </c>
      <c r="M65" s="11" t="s">
        <v>210</v>
      </c>
      <c r="N65" s="10">
        <v>3611</v>
      </c>
      <c r="O65" s="11" t="s">
        <v>169</v>
      </c>
      <c r="P65" s="9">
        <v>45996</v>
      </c>
      <c r="Q65" s="10">
        <v>11</v>
      </c>
      <c r="R65" s="3">
        <v>3756.64</v>
      </c>
      <c r="S65" s="3">
        <v>0</v>
      </c>
      <c r="T65" s="3">
        <v>0</v>
      </c>
      <c r="U65" s="33">
        <f>R65-S65-T65</f>
        <v>3756.64</v>
      </c>
      <c r="V65" s="9">
        <f>IF(X65&lt;&gt;"Liquidação Cancelada",VLOOKUP(B65,'BASE DE DADOS OPS'!$B$4:$P$9650,10,FALSE),"Liquidação Cancelada")</f>
        <v>46001</v>
      </c>
      <c r="W65" s="13">
        <f>IF(X65&lt;&gt;"Liquidação Cancelada",IF(ISBLANK(V65),"AGUARDANDO PAGAMENTO",NETWORKDAYS(P65,V65)-1),"Liquidação Cancelada")</f>
        <v>3</v>
      </c>
      <c r="X65" s="10">
        <f>VLOOKUP(A65,'BASE DE DADOS OPS'!$A$4:$P$9650,12,FALSE)</f>
        <v>7945</v>
      </c>
      <c r="Y65" s="4">
        <f>IF(X65&lt;&gt;"Liquidação Cancelada",VLOOKUP(B65,'BASE DE DADOS OPS'!$B$5:$P$9635,12,FALSE),"Liquidação Cancelada")</f>
        <v>3756.6400000000003</v>
      </c>
      <c r="Z65" s="4">
        <f>IF(X65&lt;&gt;"Liquidação Cancelada",VLOOKUP(B65,'BASE DE DADOS OPS'!$B$5:$P$9635,14,FALSE),"Liquidação Cancelada")</f>
        <v>78.260000000000005</v>
      </c>
      <c r="AA65" s="4">
        <f>IF(X65&lt;&gt;"Liquidação Cancelada",VLOOKUP(B65,'BASE DE DADOS OPS'!$B$5:$P$9635,13,FALSE),"Liquidação Cancelada")</f>
        <v>3678.38</v>
      </c>
      <c r="AB65" s="4">
        <f>IF(X65&lt;&gt;"Liquidação Cancelada",Y65-Z65,"Liquidação Cancelada")</f>
        <v>3678.38</v>
      </c>
      <c r="AC65" s="3">
        <f>IF(X65&lt;&gt;"Liquidação Cancelada",(AA65-AB65)+(U65-Z65-AB65),"Liquidação Cancelada")</f>
        <v>-4.5474735088646412E-13</v>
      </c>
      <c r="AD65" s="29"/>
    </row>
    <row r="66" spans="1:30" s="23" customFormat="1" ht="24.95" customHeight="1" x14ac:dyDescent="0.2">
      <c r="A66" s="23" t="str">
        <f>D66&amp;"|"&amp;E66&amp;"|"&amp;G66&amp;"|"&amp;H66&amp;"|"&amp;L66&amp;"|"&amp;N66&amp;"|"&amp;U66</f>
        <v>1441|1440011|110|2025|37578588672|3611|1780,23</v>
      </c>
      <c r="B66" s="23" t="str">
        <f>D66&amp;"|"&amp;E66&amp;"|"&amp;G66&amp;"|"&amp;H66&amp;"|"&amp;X66</f>
        <v>1441|1440011|110|2025|7937</v>
      </c>
      <c r="C66" s="28" t="str">
        <f>E66&amp;"|"&amp;X66</f>
        <v>1440011|7937</v>
      </c>
      <c r="D66" s="10">
        <v>1441</v>
      </c>
      <c r="E66" s="10">
        <v>1440011</v>
      </c>
      <c r="F66" s="36" t="str">
        <f>G66&amp;"/"&amp;H66</f>
        <v>110/2025</v>
      </c>
      <c r="G66" s="10">
        <v>110</v>
      </c>
      <c r="H66" s="10">
        <v>2025</v>
      </c>
      <c r="I66" s="36" t="str">
        <f>J66&amp;"."&amp;K66</f>
        <v>10.1</v>
      </c>
      <c r="J66" s="10">
        <v>10</v>
      </c>
      <c r="K66" s="10">
        <v>1</v>
      </c>
      <c r="L66" s="10">
        <v>37578588672</v>
      </c>
      <c r="M66" s="11" t="s">
        <v>211</v>
      </c>
      <c r="N66" s="10">
        <v>3611</v>
      </c>
      <c r="O66" s="11" t="s">
        <v>169</v>
      </c>
      <c r="P66" s="9">
        <v>45996</v>
      </c>
      <c r="Q66" s="10">
        <v>11</v>
      </c>
      <c r="R66" s="3">
        <v>1780.23</v>
      </c>
      <c r="S66" s="3">
        <v>0</v>
      </c>
      <c r="T66" s="3">
        <v>0</v>
      </c>
      <c r="U66" s="33">
        <f>R66-S66-T66</f>
        <v>1780.23</v>
      </c>
      <c r="V66" s="9">
        <f>IF(X66&lt;&gt;"Liquidação Cancelada",VLOOKUP(B66,'BASE DE DADOS OPS'!$B$4:$P$9650,10,FALSE),"Liquidação Cancelada")</f>
        <v>46001</v>
      </c>
      <c r="W66" s="13">
        <f>IF(X66&lt;&gt;"Liquidação Cancelada",IF(ISBLANK(V66),"AGUARDANDO PAGAMENTO",NETWORKDAYS(P66,V66)-1),"Liquidação Cancelada")</f>
        <v>3</v>
      </c>
      <c r="X66" s="10">
        <f>VLOOKUP(A66,'BASE DE DADOS OPS'!$A$4:$P$9650,12,FALSE)</f>
        <v>7937</v>
      </c>
      <c r="Y66" s="4">
        <f>IF(X66&lt;&gt;"Liquidação Cancelada",VLOOKUP(B66,'BASE DE DADOS OPS'!$B$5:$P$9635,12,FALSE),"Liquidação Cancelada")</f>
        <v>1780.23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1780.23</v>
      </c>
      <c r="AB66" s="4">
        <f>IF(X66&lt;&gt;"Liquidação Cancelada",Y66-Z66,"Liquidação Cancelada")</f>
        <v>1780.23</v>
      </c>
      <c r="AC66" s="3">
        <f>IF(X66&lt;&gt;"Liquidação Cancelada",(AA66-AB66)+(U66-Z66-AB66),"Liquidação Cancelada")</f>
        <v>0</v>
      </c>
      <c r="AD66" s="29"/>
    </row>
    <row r="67" spans="1:30" s="23" customFormat="1" ht="24.95" customHeight="1" x14ac:dyDescent="0.2">
      <c r="A67" s="23" t="str">
        <f>D67&amp;"|"&amp;E67&amp;"|"&amp;G67&amp;"|"&amp;H67&amp;"|"&amp;L67&amp;"|"&amp;N67&amp;"|"&amp;U67</f>
        <v>1441|1440011|111|2025|83228365620|3611|3834,92</v>
      </c>
      <c r="B67" s="23" t="str">
        <f>D67&amp;"|"&amp;E67&amp;"|"&amp;G67&amp;"|"&amp;H67&amp;"|"&amp;X67</f>
        <v>1441|1440011|111|2025|8014</v>
      </c>
      <c r="C67" s="28" t="str">
        <f>E67&amp;"|"&amp;X67</f>
        <v>1440011|8014</v>
      </c>
      <c r="D67" s="10">
        <v>1441</v>
      </c>
      <c r="E67" s="10">
        <v>1440011</v>
      </c>
      <c r="F67" s="36" t="str">
        <f>G67&amp;"/"&amp;H67</f>
        <v>111/2025</v>
      </c>
      <c r="G67" s="10">
        <v>111</v>
      </c>
      <c r="H67" s="10">
        <v>2025</v>
      </c>
      <c r="I67" s="36" t="str">
        <f>J67&amp;"."&amp;K67</f>
        <v>10.1</v>
      </c>
      <c r="J67" s="10">
        <v>10</v>
      </c>
      <c r="K67" s="10">
        <v>1</v>
      </c>
      <c r="L67" s="10">
        <v>83228365620</v>
      </c>
      <c r="M67" s="11" t="s">
        <v>212</v>
      </c>
      <c r="N67" s="10">
        <v>3611</v>
      </c>
      <c r="O67" s="11" t="s">
        <v>169</v>
      </c>
      <c r="P67" s="9">
        <v>45996</v>
      </c>
      <c r="Q67" s="10">
        <v>11</v>
      </c>
      <c r="R67" s="3">
        <v>3834.92</v>
      </c>
      <c r="S67" s="3">
        <v>0</v>
      </c>
      <c r="T67" s="3">
        <v>0</v>
      </c>
      <c r="U67" s="33">
        <f>R67-S67-T67</f>
        <v>3834.92</v>
      </c>
      <c r="V67" s="9">
        <f>IF(X67&lt;&gt;"Liquidação Cancelada",VLOOKUP(B67,'BASE DE DADOS OPS'!$B$4:$P$9650,10,FALSE),"Liquidação Cancelada")</f>
        <v>46002</v>
      </c>
      <c r="W67" s="13">
        <f>IF(X67&lt;&gt;"Liquidação Cancelada",IF(ISBLANK(V67),"AGUARDANDO PAGAMENTO",NETWORKDAYS(P67,V67)-1),"Liquidação Cancelada")</f>
        <v>4</v>
      </c>
      <c r="X67" s="10">
        <f>VLOOKUP(A67,'BASE DE DADOS OPS'!$A$4:$P$9650,12,FALSE)</f>
        <v>8014</v>
      </c>
      <c r="Y67" s="4">
        <f>IF(X67&lt;&gt;"Liquidação Cancelada",VLOOKUP(B67,'BASE DE DADOS OPS'!$B$5:$P$9635,12,FALSE),"Liquidação Cancelada")</f>
        <v>3834.92</v>
      </c>
      <c r="Z67" s="4">
        <f>IF(X67&lt;&gt;"Liquidação Cancelada",VLOOKUP(B67,'BASE DE DADOS OPS'!$B$5:$P$9635,14,FALSE),"Liquidação Cancelada")</f>
        <v>90</v>
      </c>
      <c r="AA67" s="4">
        <f>IF(X67&lt;&gt;"Liquidação Cancelada",VLOOKUP(B67,'BASE DE DADOS OPS'!$B$5:$P$9635,13,FALSE),"Liquidação Cancelada")</f>
        <v>3744.92</v>
      </c>
      <c r="AB67" s="4">
        <f>IF(X67&lt;&gt;"Liquidação Cancelada",Y67-Z67,"Liquidação Cancelada")</f>
        <v>3744.92</v>
      </c>
      <c r="AC67" s="3">
        <f>IF(X67&lt;&gt;"Liquidação Cancelada",(AA67-AB67)+(U67-Z67-AB67),"Liquidação Cancelada")</f>
        <v>0</v>
      </c>
      <c r="AD67" s="29"/>
    </row>
    <row r="68" spans="1:30" s="23" customFormat="1" ht="24.95" customHeight="1" x14ac:dyDescent="0.2">
      <c r="A68" s="23" t="str">
        <f>D68&amp;"|"&amp;E68&amp;"|"&amp;G68&amp;"|"&amp;H68&amp;"|"&amp;L68&amp;"|"&amp;N68&amp;"|"&amp;U68</f>
        <v>1441|1440011|112|2025|83507191687|3611|3834,92</v>
      </c>
      <c r="B68" s="23" t="str">
        <f>D68&amp;"|"&amp;E68&amp;"|"&amp;G68&amp;"|"&amp;H68&amp;"|"&amp;X68</f>
        <v>1441|1440011|112|2025|8027</v>
      </c>
      <c r="C68" s="28" t="str">
        <f>E68&amp;"|"&amp;X68</f>
        <v>1440011|8027</v>
      </c>
      <c r="D68" s="10">
        <v>1441</v>
      </c>
      <c r="E68" s="10">
        <v>1440011</v>
      </c>
      <c r="F68" s="36" t="str">
        <f>G68&amp;"/"&amp;H68</f>
        <v>112/2025</v>
      </c>
      <c r="G68" s="10">
        <v>112</v>
      </c>
      <c r="H68" s="10">
        <v>2025</v>
      </c>
      <c r="I68" s="36" t="str">
        <f>J68&amp;"."&amp;K68</f>
        <v>10.1</v>
      </c>
      <c r="J68" s="10">
        <v>10</v>
      </c>
      <c r="K68" s="10">
        <v>1</v>
      </c>
      <c r="L68" s="10">
        <v>83507191687</v>
      </c>
      <c r="M68" s="11" t="s">
        <v>213</v>
      </c>
      <c r="N68" s="10">
        <v>3611</v>
      </c>
      <c r="O68" s="11" t="s">
        <v>169</v>
      </c>
      <c r="P68" s="9">
        <v>45996</v>
      </c>
      <c r="Q68" s="10">
        <v>11</v>
      </c>
      <c r="R68" s="3">
        <v>3834.92</v>
      </c>
      <c r="S68" s="3">
        <v>0</v>
      </c>
      <c r="T68" s="3">
        <v>0</v>
      </c>
      <c r="U68" s="33">
        <f>R68-S68-T68</f>
        <v>3834.92</v>
      </c>
      <c r="V68" s="9">
        <f>IF(X68&lt;&gt;"Liquidação Cancelada",VLOOKUP(B68,'BASE DE DADOS OPS'!$B$4:$P$9650,10,FALSE),"Liquidação Cancelada")</f>
        <v>46002</v>
      </c>
      <c r="W68" s="13">
        <f>IF(X68&lt;&gt;"Liquidação Cancelada",IF(ISBLANK(V68),"AGUARDANDO PAGAMENTO",NETWORKDAYS(P68,V68)-1),"Liquidação Cancelada")</f>
        <v>4</v>
      </c>
      <c r="X68" s="10">
        <f>VLOOKUP(A68,'BASE DE DADOS OPS'!$A$4:$P$9650,12,FALSE)</f>
        <v>8027</v>
      </c>
      <c r="Y68" s="4">
        <f>IF(X68&lt;&gt;"Liquidação Cancelada",VLOOKUP(B68,'BASE DE DADOS OPS'!$B$5:$P$9635,12,FALSE),"Liquidação Cancelada")</f>
        <v>3834.92</v>
      </c>
      <c r="Z68" s="4">
        <f>IF(X68&lt;&gt;"Liquidação Cancelada",VLOOKUP(B68,'BASE DE DADOS OPS'!$B$5:$P$9635,14,FALSE),"Liquidação Cancelada")</f>
        <v>90</v>
      </c>
      <c r="AA68" s="4">
        <f>IF(X68&lt;&gt;"Liquidação Cancelada",VLOOKUP(B68,'BASE DE DADOS OPS'!$B$5:$P$9635,13,FALSE),"Liquidação Cancelada")</f>
        <v>3744.92</v>
      </c>
      <c r="AB68" s="4">
        <f>IF(X68&lt;&gt;"Liquidação Cancelada",Y68-Z68,"Liquidação Cancelada")</f>
        <v>3744.92</v>
      </c>
      <c r="AC68" s="3">
        <f>IF(X68&lt;&gt;"Liquidação Cancelada",(AA68-AB68)+(U68-Z68-AB68),"Liquidação Cancelada")</f>
        <v>0</v>
      </c>
      <c r="AD68" s="29"/>
    </row>
    <row r="69" spans="1:30" s="23" customFormat="1" ht="24.95" customHeight="1" x14ac:dyDescent="0.2">
      <c r="A69" s="23" t="str">
        <f>D69&amp;"|"&amp;E69&amp;"|"&amp;G69&amp;"|"&amp;H69&amp;"|"&amp;L69&amp;"|"&amp;N69&amp;"|"&amp;U69</f>
        <v>1441|1440011|113|2025|11713521660|3611|2867,89</v>
      </c>
      <c r="B69" s="23" t="str">
        <f>D69&amp;"|"&amp;E69&amp;"|"&amp;G69&amp;"|"&amp;H69&amp;"|"&amp;X69</f>
        <v>1441|1440011|113|2025|8034</v>
      </c>
      <c r="C69" s="28" t="str">
        <f>E69&amp;"|"&amp;X69</f>
        <v>1440011|8034</v>
      </c>
      <c r="D69" s="10">
        <v>1441</v>
      </c>
      <c r="E69" s="10">
        <v>1440011</v>
      </c>
      <c r="F69" s="36" t="str">
        <f>G69&amp;"/"&amp;H69</f>
        <v>113/2025</v>
      </c>
      <c r="G69" s="10">
        <v>113</v>
      </c>
      <c r="H69" s="10">
        <v>2025</v>
      </c>
      <c r="I69" s="36" t="str">
        <f>J69&amp;"."&amp;K69</f>
        <v>10.1</v>
      </c>
      <c r="J69" s="10">
        <v>10</v>
      </c>
      <c r="K69" s="10">
        <v>1</v>
      </c>
      <c r="L69" s="10">
        <v>11713521660</v>
      </c>
      <c r="M69" s="11" t="s">
        <v>214</v>
      </c>
      <c r="N69" s="10">
        <v>3611</v>
      </c>
      <c r="O69" s="11" t="s">
        <v>169</v>
      </c>
      <c r="P69" s="9">
        <v>45996</v>
      </c>
      <c r="Q69" s="10">
        <v>11</v>
      </c>
      <c r="R69" s="3">
        <v>2867.89</v>
      </c>
      <c r="S69" s="3">
        <v>0</v>
      </c>
      <c r="T69" s="3">
        <v>0</v>
      </c>
      <c r="U69" s="33">
        <f>R69-S69-T69</f>
        <v>2867.89</v>
      </c>
      <c r="V69" s="9">
        <f>IF(X69&lt;&gt;"Liquidação Cancelada",VLOOKUP(B69,'BASE DE DADOS OPS'!$B$4:$P$9650,10,FALSE),"Liquidação Cancelada")</f>
        <v>46002</v>
      </c>
      <c r="W69" s="13">
        <f>IF(X69&lt;&gt;"Liquidação Cancelada",IF(ISBLANK(V69),"AGUARDANDO PAGAMENTO",NETWORKDAYS(P69,V69)-1),"Liquidação Cancelada")</f>
        <v>4</v>
      </c>
      <c r="X69" s="10">
        <f>VLOOKUP(A69,'BASE DE DADOS OPS'!$A$4:$P$9650,12,FALSE)</f>
        <v>8034</v>
      </c>
      <c r="Y69" s="4">
        <f>IF(X69&lt;&gt;"Liquidação Cancelada",VLOOKUP(B69,'BASE DE DADOS OPS'!$B$5:$P$9635,12,FALSE),"Liquidação Cancelada")</f>
        <v>2867.89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2867.89</v>
      </c>
      <c r="AB69" s="4">
        <f>IF(X69&lt;&gt;"Liquidação Cancelada",Y69-Z69,"Liquidação Cancelada")</f>
        <v>2867.89</v>
      </c>
      <c r="AC69" s="3">
        <f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>D70&amp;"|"&amp;E70&amp;"|"&amp;G70&amp;"|"&amp;H70&amp;"|"&amp;L70&amp;"|"&amp;N70&amp;"|"&amp;U70</f>
        <v>1441|1440011|114|2025|84939974634|3611|5273,86</v>
      </c>
      <c r="B70" s="23" t="str">
        <f>D70&amp;"|"&amp;E70&amp;"|"&amp;G70&amp;"|"&amp;H70&amp;"|"&amp;X70</f>
        <v>1441|1440011|114|2025|8025</v>
      </c>
      <c r="C70" s="28" t="str">
        <f>E70&amp;"|"&amp;X70</f>
        <v>1440011|8025</v>
      </c>
      <c r="D70" s="10">
        <v>1441</v>
      </c>
      <c r="E70" s="10">
        <v>1440011</v>
      </c>
      <c r="F70" s="36" t="str">
        <f>G70&amp;"/"&amp;H70</f>
        <v>114/2025</v>
      </c>
      <c r="G70" s="10">
        <v>114</v>
      </c>
      <c r="H70" s="10">
        <v>2025</v>
      </c>
      <c r="I70" s="36" t="str">
        <f>J70&amp;"."&amp;K70</f>
        <v>10.1</v>
      </c>
      <c r="J70" s="10">
        <v>10</v>
      </c>
      <c r="K70" s="10">
        <v>1</v>
      </c>
      <c r="L70" s="10">
        <v>84939974634</v>
      </c>
      <c r="M70" s="11" t="s">
        <v>215</v>
      </c>
      <c r="N70" s="10">
        <v>3611</v>
      </c>
      <c r="O70" s="11" t="s">
        <v>169</v>
      </c>
      <c r="P70" s="9">
        <v>45996</v>
      </c>
      <c r="Q70" s="10">
        <v>11</v>
      </c>
      <c r="R70" s="3">
        <v>5273.86</v>
      </c>
      <c r="S70" s="3">
        <v>0</v>
      </c>
      <c r="T70" s="3">
        <v>0</v>
      </c>
      <c r="U70" s="33">
        <f>R70-S70-T70</f>
        <v>5273.86</v>
      </c>
      <c r="V70" s="9">
        <f>IF(X70&lt;&gt;"Liquidação Cancelada",VLOOKUP(B70,'BASE DE DADOS OPS'!$B$4:$P$9650,10,FALSE),"Liquidação Cancelada")</f>
        <v>46002</v>
      </c>
      <c r="W70" s="13">
        <f>IF(X70&lt;&gt;"Liquidação Cancelada",IF(ISBLANK(V70),"AGUARDANDO PAGAMENTO",NETWORKDAYS(P70,V70)-1),"Liquidação Cancelada")</f>
        <v>4</v>
      </c>
      <c r="X70" s="10">
        <f>VLOOKUP(A70,'BASE DE DADOS OPS'!$A$4:$P$9650,12,FALSE)</f>
        <v>8025</v>
      </c>
      <c r="Y70" s="4">
        <f>IF(X70&lt;&gt;"Liquidação Cancelada",VLOOKUP(B70,'BASE DE DADOS OPS'!$B$5:$P$9635,12,FALSE),"Liquidação Cancelada")</f>
        <v>5273.8600000000006</v>
      </c>
      <c r="Z70" s="4">
        <f>IF(X70&lt;&gt;"Liquidação Cancelada",VLOOKUP(B70,'BASE DE DADOS OPS'!$B$5:$P$9635,14,FALSE),"Liquidação Cancelada")</f>
        <v>374.6</v>
      </c>
      <c r="AA70" s="4">
        <f>IF(X70&lt;&gt;"Liquidação Cancelada",VLOOKUP(B70,'BASE DE DADOS OPS'!$B$5:$P$9635,13,FALSE),"Liquidação Cancelada")</f>
        <v>4899.26</v>
      </c>
      <c r="AB70" s="4">
        <f>IF(X70&lt;&gt;"Liquidação Cancelada",Y70-Z70,"Liquidação Cancelada")</f>
        <v>4899.26</v>
      </c>
      <c r="AC70" s="3">
        <f>IF(X70&lt;&gt;"Liquidação Cancelada",(AA70-AB70)+(U70-Z70-AB70),"Liquidação Cancelada")</f>
        <v>-9.0949470177292824E-13</v>
      </c>
      <c r="AD70" s="29"/>
    </row>
    <row r="71" spans="1:30" s="23" customFormat="1" ht="24.95" customHeight="1" x14ac:dyDescent="0.2">
      <c r="A71" s="23" t="str">
        <f>D71&amp;"|"&amp;E71&amp;"|"&amp;G71&amp;"|"&amp;H71&amp;"|"&amp;L71&amp;"|"&amp;N71&amp;"|"&amp;U71</f>
        <v>1441|1440011|115|2025|24891606649|3611|5273,86</v>
      </c>
      <c r="B71" s="23" t="str">
        <f>D71&amp;"|"&amp;E71&amp;"|"&amp;G71&amp;"|"&amp;H71&amp;"|"&amp;X71</f>
        <v>1441|1440011|115|2025|8024</v>
      </c>
      <c r="C71" s="28" t="str">
        <f>E71&amp;"|"&amp;X71</f>
        <v>1440011|8024</v>
      </c>
      <c r="D71" s="10">
        <v>1441</v>
      </c>
      <c r="E71" s="10">
        <v>1440011</v>
      </c>
      <c r="F71" s="36" t="str">
        <f>G71&amp;"/"&amp;H71</f>
        <v>115/2025</v>
      </c>
      <c r="G71" s="10">
        <v>115</v>
      </c>
      <c r="H71" s="10">
        <v>2025</v>
      </c>
      <c r="I71" s="36" t="str">
        <f>J71&amp;"."&amp;K71</f>
        <v>10.1</v>
      </c>
      <c r="J71" s="10">
        <v>10</v>
      </c>
      <c r="K71" s="10">
        <v>1</v>
      </c>
      <c r="L71" s="10">
        <v>24891606649</v>
      </c>
      <c r="M71" s="11" t="s">
        <v>216</v>
      </c>
      <c r="N71" s="10">
        <v>3611</v>
      </c>
      <c r="O71" s="11" t="s">
        <v>169</v>
      </c>
      <c r="P71" s="9">
        <v>45996</v>
      </c>
      <c r="Q71" s="10">
        <v>11</v>
      </c>
      <c r="R71" s="3">
        <v>5273.86</v>
      </c>
      <c r="S71" s="3">
        <v>0</v>
      </c>
      <c r="T71" s="3">
        <v>0</v>
      </c>
      <c r="U71" s="33">
        <f>R71-S71-T71</f>
        <v>5273.86</v>
      </c>
      <c r="V71" s="9">
        <f>IF(X71&lt;&gt;"Liquidação Cancelada",VLOOKUP(B71,'BASE DE DADOS OPS'!$B$4:$P$9650,10,FALSE),"Liquidação Cancelada")</f>
        <v>46002</v>
      </c>
      <c r="W71" s="13">
        <f>IF(X71&lt;&gt;"Liquidação Cancelada",IF(ISBLANK(V71),"AGUARDANDO PAGAMENTO",NETWORKDAYS(P71,V71)-1),"Liquidação Cancelada")</f>
        <v>4</v>
      </c>
      <c r="X71" s="10">
        <f>VLOOKUP(A71,'BASE DE DADOS OPS'!$A$4:$P$9650,12,FALSE)</f>
        <v>8024</v>
      </c>
      <c r="Y71" s="4">
        <f>IF(X71&lt;&gt;"Liquidação Cancelada",VLOOKUP(B71,'BASE DE DADOS OPS'!$B$5:$P$9635,12,FALSE),"Liquidação Cancelada")</f>
        <v>5273.8600000000006</v>
      </c>
      <c r="Z71" s="4">
        <f>IF(X71&lt;&gt;"Liquidação Cancelada",VLOOKUP(B71,'BASE DE DADOS OPS'!$B$5:$P$9635,14,FALSE),"Liquidação Cancelada")</f>
        <v>374.6</v>
      </c>
      <c r="AA71" s="4">
        <f>IF(X71&lt;&gt;"Liquidação Cancelada",VLOOKUP(B71,'BASE DE DADOS OPS'!$B$5:$P$9635,13,FALSE),"Liquidação Cancelada")</f>
        <v>4899.26</v>
      </c>
      <c r="AB71" s="4">
        <f>IF(X71&lt;&gt;"Liquidação Cancelada",Y71-Z71,"Liquidação Cancelada")</f>
        <v>4899.26</v>
      </c>
      <c r="AC71" s="3">
        <f>IF(X71&lt;&gt;"Liquidação Cancelada",(AA71-AB71)+(U71-Z71-AB71),"Liquidação Cancelada")</f>
        <v>-9.0949470177292824E-13</v>
      </c>
      <c r="AD71" s="29"/>
    </row>
    <row r="72" spans="1:30" s="23" customFormat="1" ht="24.95" customHeight="1" x14ac:dyDescent="0.2">
      <c r="A72" s="23" t="str">
        <f>D72&amp;"|"&amp;E72&amp;"|"&amp;G72&amp;"|"&amp;H72&amp;"|"&amp;L72&amp;"|"&amp;N72&amp;"|"&amp;U72</f>
        <v>1441|1440011|116|2025|21374872687|3611|8151,05</v>
      </c>
      <c r="B72" s="23" t="str">
        <f>D72&amp;"|"&amp;E72&amp;"|"&amp;G72&amp;"|"&amp;H72&amp;"|"&amp;X72</f>
        <v>1441|1440011|116|2025|7935</v>
      </c>
      <c r="C72" s="28" t="str">
        <f>E72&amp;"|"&amp;X72</f>
        <v>1440011|7935</v>
      </c>
      <c r="D72" s="10">
        <v>1441</v>
      </c>
      <c r="E72" s="10">
        <v>1440011</v>
      </c>
      <c r="F72" s="36" t="str">
        <f>G72&amp;"/"&amp;H72</f>
        <v>116/2025</v>
      </c>
      <c r="G72" s="10">
        <v>116</v>
      </c>
      <c r="H72" s="10">
        <v>2025</v>
      </c>
      <c r="I72" s="36" t="str">
        <f>J72&amp;"."&amp;K72</f>
        <v>10.1</v>
      </c>
      <c r="J72" s="10">
        <v>10</v>
      </c>
      <c r="K72" s="10">
        <v>1</v>
      </c>
      <c r="L72" s="10">
        <v>21374872687</v>
      </c>
      <c r="M72" s="11" t="s">
        <v>217</v>
      </c>
      <c r="N72" s="10">
        <v>3611</v>
      </c>
      <c r="O72" s="11" t="s">
        <v>169</v>
      </c>
      <c r="P72" s="9">
        <v>45996</v>
      </c>
      <c r="Q72" s="10">
        <v>11</v>
      </c>
      <c r="R72" s="3">
        <v>8151.05</v>
      </c>
      <c r="S72" s="3">
        <v>0</v>
      </c>
      <c r="T72" s="3">
        <v>0</v>
      </c>
      <c r="U72" s="33">
        <f>R72-S72-T72</f>
        <v>8151.05</v>
      </c>
      <c r="V72" s="9">
        <f>IF(X72&lt;&gt;"Liquidação Cancelada",VLOOKUP(B72,'BASE DE DADOS OPS'!$B$4:$P$9650,10,FALSE),"Liquidação Cancelada")</f>
        <v>46001</v>
      </c>
      <c r="W72" s="13">
        <f>IF(X72&lt;&gt;"Liquidação Cancelada",IF(ISBLANK(V72),"AGUARDANDO PAGAMENTO",NETWORKDAYS(P72,V72)-1),"Liquidação Cancelada")</f>
        <v>3</v>
      </c>
      <c r="X72" s="10">
        <f>VLOOKUP(A72,'BASE DE DADOS OPS'!$A$4:$P$9650,12,FALSE)</f>
        <v>7935</v>
      </c>
      <c r="Y72" s="4">
        <f>IF(X72&lt;&gt;"Liquidação Cancelada",VLOOKUP(B72,'BASE DE DADOS OPS'!$B$5:$P$9635,12,FALSE),"Liquidação Cancelada")</f>
        <v>8151.05</v>
      </c>
      <c r="Z72" s="4">
        <f>IF(X72&lt;&gt;"Liquidação Cancelada",VLOOKUP(B72,'BASE DE DADOS OPS'!$B$5:$P$9635,14,FALSE),"Liquidação Cancelada")</f>
        <v>1165.83</v>
      </c>
      <c r="AA72" s="4">
        <f>IF(X72&lt;&gt;"Liquidação Cancelada",VLOOKUP(B72,'BASE DE DADOS OPS'!$B$5:$P$9635,13,FALSE),"Liquidação Cancelada")</f>
        <v>6985.22</v>
      </c>
      <c r="AB72" s="4">
        <f>IF(X72&lt;&gt;"Liquidação Cancelada",Y72-Z72,"Liquidação Cancelada")</f>
        <v>6985.22</v>
      </c>
      <c r="AC72" s="3">
        <f>IF(X72&lt;&gt;"Liquidação Cancelada",(AA72-AB72)+(U72-Z72-AB72),"Liquidação Cancelada")</f>
        <v>0</v>
      </c>
      <c r="AD72" s="29"/>
    </row>
    <row r="73" spans="1:30" s="23" customFormat="1" ht="24.95" customHeight="1" x14ac:dyDescent="0.2">
      <c r="A73" s="23" t="str">
        <f>D73&amp;"|"&amp;E73&amp;"|"&amp;G73&amp;"|"&amp;H73&amp;"|"&amp;L73&amp;"|"&amp;N73&amp;"|"&amp;U73</f>
        <v>1441|1440011|118|2025|82839425653|3611|12642,14</v>
      </c>
      <c r="B73" s="23" t="str">
        <f>D73&amp;"|"&amp;E73&amp;"|"&amp;G73&amp;"|"&amp;H73&amp;"|"&amp;X73</f>
        <v>1441|1440011|118|2025|8019</v>
      </c>
      <c r="C73" s="28" t="str">
        <f>E73&amp;"|"&amp;X73</f>
        <v>1440011|8019</v>
      </c>
      <c r="D73" s="10">
        <v>1441</v>
      </c>
      <c r="E73" s="10">
        <v>1440011</v>
      </c>
      <c r="F73" s="36" t="str">
        <f>G73&amp;"/"&amp;H73</f>
        <v>118/2025</v>
      </c>
      <c r="G73" s="10">
        <v>118</v>
      </c>
      <c r="H73" s="10">
        <v>2025</v>
      </c>
      <c r="I73" s="36" t="str">
        <f>J73&amp;"."&amp;K73</f>
        <v>10.1</v>
      </c>
      <c r="J73" s="10">
        <v>10</v>
      </c>
      <c r="K73" s="10">
        <v>1</v>
      </c>
      <c r="L73" s="10">
        <v>82839425653</v>
      </c>
      <c r="M73" s="11" t="s">
        <v>218</v>
      </c>
      <c r="N73" s="10">
        <v>3611</v>
      </c>
      <c r="O73" s="11" t="s">
        <v>169</v>
      </c>
      <c r="P73" s="9">
        <v>45996</v>
      </c>
      <c r="Q73" s="10">
        <v>11</v>
      </c>
      <c r="R73" s="3">
        <v>12642.14</v>
      </c>
      <c r="S73" s="3">
        <v>0</v>
      </c>
      <c r="T73" s="3">
        <v>0</v>
      </c>
      <c r="U73" s="33">
        <f>R73-S73-T73</f>
        <v>12642.14</v>
      </c>
      <c r="V73" s="9">
        <f>IF(X73&lt;&gt;"Liquidação Cancelada",VLOOKUP(B73,'BASE DE DADOS OPS'!$B$4:$P$9650,10,FALSE),"Liquidação Cancelada")</f>
        <v>46002</v>
      </c>
      <c r="W73" s="13">
        <f>IF(X73&lt;&gt;"Liquidação Cancelada",IF(ISBLANK(V73),"AGUARDANDO PAGAMENTO",NETWORKDAYS(P73,V73)-1),"Liquidação Cancelada")</f>
        <v>4</v>
      </c>
      <c r="X73" s="10">
        <f>VLOOKUP(A73,'BASE DE DADOS OPS'!$A$4:$P$9650,12,FALSE)</f>
        <v>8019</v>
      </c>
      <c r="Y73" s="4">
        <f>IF(X73&lt;&gt;"Liquidação Cancelada",VLOOKUP(B73,'BASE DE DADOS OPS'!$B$5:$P$9635,12,FALSE),"Liquidação Cancelada")</f>
        <v>12642.14</v>
      </c>
      <c r="Z73" s="4">
        <f>IF(X73&lt;&gt;"Liquidação Cancelada",VLOOKUP(B73,'BASE DE DADOS OPS'!$B$5:$P$9635,14,FALSE),"Liquidação Cancelada")</f>
        <v>2400.88</v>
      </c>
      <c r="AA73" s="4">
        <f>IF(X73&lt;&gt;"Liquidação Cancelada",VLOOKUP(B73,'BASE DE DADOS OPS'!$B$5:$P$9635,13,FALSE),"Liquidação Cancelada")</f>
        <v>10241.26</v>
      </c>
      <c r="AB73" s="4">
        <f>IF(X73&lt;&gt;"Liquidação Cancelada",Y73-Z73,"Liquidação Cancelada")</f>
        <v>10241.259999999998</v>
      </c>
      <c r="AC73" s="3">
        <f>IF(X73&lt;&gt;"Liquidação Cancelada",(AA73-AB73)+(U73-Z73-AB73),"Liquidação Cancelada")</f>
        <v>1.8189894035458565E-12</v>
      </c>
      <c r="AD73" s="29"/>
    </row>
    <row r="74" spans="1:30" s="23" customFormat="1" ht="24.95" customHeight="1" x14ac:dyDescent="0.2">
      <c r="A74" s="23" t="str">
        <f>D74&amp;"|"&amp;E74&amp;"|"&amp;G74&amp;"|"&amp;H74&amp;"|"&amp;L74&amp;"|"&amp;N74&amp;"|"&amp;U74</f>
        <v>1441|1440011|119|2025|4928579895|3611|7673,24</v>
      </c>
      <c r="B74" s="23" t="str">
        <f>D74&amp;"|"&amp;E74&amp;"|"&amp;G74&amp;"|"&amp;H74&amp;"|"&amp;X74</f>
        <v>1441|1440011|119|2025|8013</v>
      </c>
      <c r="C74" s="28" t="str">
        <f>E74&amp;"|"&amp;X74</f>
        <v>1440011|8013</v>
      </c>
      <c r="D74" s="10">
        <v>1441</v>
      </c>
      <c r="E74" s="10">
        <v>1440011</v>
      </c>
      <c r="F74" s="36" t="str">
        <f>G74&amp;"/"&amp;H74</f>
        <v>119/2025</v>
      </c>
      <c r="G74" s="10">
        <v>119</v>
      </c>
      <c r="H74" s="10">
        <v>2025</v>
      </c>
      <c r="I74" s="36" t="str">
        <f>J74&amp;"."&amp;K74</f>
        <v>10.1</v>
      </c>
      <c r="J74" s="10">
        <v>10</v>
      </c>
      <c r="K74" s="10">
        <v>1</v>
      </c>
      <c r="L74" s="10">
        <v>4928579895</v>
      </c>
      <c r="M74" s="11" t="s">
        <v>219</v>
      </c>
      <c r="N74" s="10">
        <v>3611</v>
      </c>
      <c r="O74" s="11" t="s">
        <v>169</v>
      </c>
      <c r="P74" s="9">
        <v>45996</v>
      </c>
      <c r="Q74" s="10">
        <v>11</v>
      </c>
      <c r="R74" s="3">
        <v>7673.24</v>
      </c>
      <c r="S74" s="3">
        <v>0</v>
      </c>
      <c r="T74" s="3">
        <v>0</v>
      </c>
      <c r="U74" s="33">
        <f>R74-S74-T74</f>
        <v>7673.24</v>
      </c>
      <c r="V74" s="9">
        <f>IF(X74&lt;&gt;"Liquidação Cancelada",VLOOKUP(B74,'BASE DE DADOS OPS'!$B$4:$P$9650,10,FALSE),"Liquidação Cancelada")</f>
        <v>46002</v>
      </c>
      <c r="W74" s="13">
        <f>IF(X74&lt;&gt;"Liquidação Cancelada",IF(ISBLANK(V74),"AGUARDANDO PAGAMENTO",NETWORKDAYS(P74,V74)-1),"Liquidação Cancelada")</f>
        <v>4</v>
      </c>
      <c r="X74" s="10">
        <f>VLOOKUP(A74,'BASE DE DADOS OPS'!$A$4:$P$9650,12,FALSE)</f>
        <v>8013</v>
      </c>
      <c r="Y74" s="4">
        <f>IF(X74&lt;&gt;"Liquidação Cancelada",VLOOKUP(B74,'BASE DE DADOS OPS'!$B$5:$P$9635,12,FALSE),"Liquidação Cancelada")</f>
        <v>7673.2400000000007</v>
      </c>
      <c r="Z74" s="4">
        <f>IF(X74&lt;&gt;"Liquidação Cancelada",VLOOKUP(B74,'BASE DE DADOS OPS'!$B$5:$P$9635,14,FALSE),"Liquidação Cancelada")</f>
        <v>1034.43</v>
      </c>
      <c r="AA74" s="4">
        <f>IF(X74&lt;&gt;"Liquidação Cancelada",VLOOKUP(B74,'BASE DE DADOS OPS'!$B$5:$P$9635,13,FALSE),"Liquidação Cancelada")</f>
        <v>6638.81</v>
      </c>
      <c r="AB74" s="4">
        <f>IF(X74&lt;&gt;"Liquidação Cancelada",Y74-Z74,"Liquidação Cancelada")</f>
        <v>6638.81</v>
      </c>
      <c r="AC74" s="3">
        <f>IF(X74&lt;&gt;"Liquidação Cancelada",(AA74-AB74)+(U74-Z74-AB74),"Liquidação Cancelada")</f>
        <v>-9.0949470177292824E-13</v>
      </c>
      <c r="AD74" s="29"/>
    </row>
    <row r="75" spans="1:30" s="23" customFormat="1" ht="24.95" customHeight="1" x14ac:dyDescent="0.2">
      <c r="A75" s="23" t="str">
        <f>D75&amp;"|"&amp;E75&amp;"|"&amp;G75&amp;"|"&amp;H75&amp;"|"&amp;L75&amp;"|"&amp;N75&amp;"|"&amp;U75</f>
        <v>1441|1440011|135|2025|94454981604|3611|17000</v>
      </c>
      <c r="B75" s="23" t="str">
        <f>D75&amp;"|"&amp;E75&amp;"|"&amp;G75&amp;"|"&amp;H75&amp;"|"&amp;X75</f>
        <v>1441|1440011|135|2025|8212</v>
      </c>
      <c r="C75" s="28" t="str">
        <f>E75&amp;"|"&amp;X75</f>
        <v>1440011|8212</v>
      </c>
      <c r="D75" s="10">
        <v>1441</v>
      </c>
      <c r="E75" s="10">
        <v>1440011</v>
      </c>
      <c r="F75" s="36" t="str">
        <f>G75&amp;"/"&amp;H75</f>
        <v>135/2025</v>
      </c>
      <c r="G75" s="10">
        <v>135</v>
      </c>
      <c r="H75" s="10">
        <v>2025</v>
      </c>
      <c r="I75" s="36" t="str">
        <f>J75&amp;"."&amp;K75</f>
        <v>10.1</v>
      </c>
      <c r="J75" s="10">
        <v>10</v>
      </c>
      <c r="K75" s="10">
        <v>1</v>
      </c>
      <c r="L75" s="10">
        <v>94454981604</v>
      </c>
      <c r="M75" s="11" t="s">
        <v>232</v>
      </c>
      <c r="N75" s="10">
        <v>3611</v>
      </c>
      <c r="O75" s="11" t="s">
        <v>169</v>
      </c>
      <c r="P75" s="9">
        <v>45996</v>
      </c>
      <c r="Q75" s="10">
        <v>10</v>
      </c>
      <c r="R75" s="3">
        <v>17000</v>
      </c>
      <c r="S75" s="3">
        <v>0</v>
      </c>
      <c r="T75" s="3">
        <v>0</v>
      </c>
      <c r="U75" s="33">
        <f>R75-S75-T75</f>
        <v>17000</v>
      </c>
      <c r="V75" s="9">
        <f>IF(X75&lt;&gt;"Liquidação Cancelada",VLOOKUP(B75,'BASE DE DADOS OPS'!$B$4:$P$9650,10,FALSE),"Liquidação Cancelada")</f>
        <v>46008</v>
      </c>
      <c r="W75" s="13">
        <f>IF(X75&lt;&gt;"Liquidação Cancelada",IF(ISBLANK(V75),"AGUARDANDO PAGAMENTO",NETWORKDAYS(P75,V75)-1),"Liquidação Cancelada")</f>
        <v>8</v>
      </c>
      <c r="X75" s="10">
        <f>VLOOKUP(A75,'BASE DE DADOS OPS'!$A$4:$P$9650,12,FALSE)</f>
        <v>8212</v>
      </c>
      <c r="Y75" s="4">
        <f>IF(X75&lt;&gt;"Liquidação Cancelada",VLOOKUP(B75,'BASE DE DADOS OPS'!$B$5:$P$9635,12,FALSE),"Liquidação Cancelada")</f>
        <v>17000</v>
      </c>
      <c r="Z75" s="4">
        <f>IF(X75&lt;&gt;"Liquidação Cancelada",VLOOKUP(B75,'BASE DE DADOS OPS'!$B$5:$P$9635,14,FALSE),"Liquidação Cancelada")</f>
        <v>3599.29</v>
      </c>
      <c r="AA75" s="4">
        <f>IF(X75&lt;&gt;"Liquidação Cancelada",VLOOKUP(B75,'BASE DE DADOS OPS'!$B$5:$P$9635,13,FALSE),"Liquidação Cancelada")</f>
        <v>13400.71</v>
      </c>
      <c r="AB75" s="4">
        <f>IF(X75&lt;&gt;"Liquidação Cancelada",Y75-Z75,"Liquidação Cancelada")</f>
        <v>13400.71</v>
      </c>
      <c r="AC75" s="3">
        <f>IF(X75&lt;&gt;"Liquidação Cancelada",(AA75-AB75)+(U75-Z75-AB75),"Liquidação Cancelada")</f>
        <v>0</v>
      </c>
      <c r="AD75" s="29" t="s">
        <v>582</v>
      </c>
    </row>
    <row r="76" spans="1:30" s="23" customFormat="1" ht="24.95" customHeight="1" x14ac:dyDescent="0.2">
      <c r="A76" s="23" t="str">
        <f>D76&amp;"|"&amp;E76&amp;"|"&amp;G76&amp;"|"&amp;H76&amp;"|"&amp;L76&amp;"|"&amp;N76&amp;"|"&amp;U76</f>
        <v>1441|1440011|141|2025|3801004600|3611|3648,03</v>
      </c>
      <c r="B76" s="23" t="str">
        <f>D76&amp;"|"&amp;E76&amp;"|"&amp;G76&amp;"|"&amp;H76&amp;"|"&amp;X76</f>
        <v>1441|1440011|141|2025|7892</v>
      </c>
      <c r="C76" s="28" t="str">
        <f>E76&amp;"|"&amp;X76</f>
        <v>1440011|7892</v>
      </c>
      <c r="D76" s="10">
        <v>1441</v>
      </c>
      <c r="E76" s="10">
        <v>1440011</v>
      </c>
      <c r="F76" s="36" t="str">
        <f>G76&amp;"/"&amp;H76</f>
        <v>141/2025</v>
      </c>
      <c r="G76" s="10">
        <v>141</v>
      </c>
      <c r="H76" s="10">
        <v>2025</v>
      </c>
      <c r="I76" s="36" t="str">
        <f>J76&amp;"."&amp;K76</f>
        <v>10.1</v>
      </c>
      <c r="J76" s="10">
        <v>10</v>
      </c>
      <c r="K76" s="10">
        <v>1</v>
      </c>
      <c r="L76" s="10">
        <v>3801004600</v>
      </c>
      <c r="M76" s="11" t="s">
        <v>236</v>
      </c>
      <c r="N76" s="10">
        <v>3611</v>
      </c>
      <c r="O76" s="11" t="s">
        <v>169</v>
      </c>
      <c r="P76" s="9">
        <v>45996</v>
      </c>
      <c r="Q76" s="10">
        <v>11</v>
      </c>
      <c r="R76" s="3">
        <v>3648.03</v>
      </c>
      <c r="S76" s="3">
        <v>0</v>
      </c>
      <c r="T76" s="3">
        <v>0</v>
      </c>
      <c r="U76" s="33">
        <f>R76-S76-T76</f>
        <v>3648.03</v>
      </c>
      <c r="V76" s="9">
        <f>IF(X76&lt;&gt;"Liquidação Cancelada",VLOOKUP(B76,'BASE DE DADOS OPS'!$B$4:$P$9650,10,FALSE),"Liquidação Cancelada")</f>
        <v>46000</v>
      </c>
      <c r="W76" s="13">
        <f>IF(X76&lt;&gt;"Liquidação Cancelada",IF(ISBLANK(V76),"AGUARDANDO PAGAMENTO",NETWORKDAYS(P76,V76)-1),"Liquidação Cancelada")</f>
        <v>2</v>
      </c>
      <c r="X76" s="10">
        <f>VLOOKUP(A76,'BASE DE DADOS OPS'!$A$4:$P$9650,12,FALSE)</f>
        <v>7892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>IF(X76&lt;&gt;"Liquidação Cancelada",Y76-Z76,"Liquidação Cancelada")</f>
        <v>3586.07</v>
      </c>
      <c r="AC76" s="3">
        <f>IF(X76&lt;&gt;"Liquidação Cancelada",(AA76-AB76)+(U76-Z76-AB76),"Liquidação Cancelada")</f>
        <v>0</v>
      </c>
      <c r="AD76" s="29"/>
    </row>
    <row r="77" spans="1:30" s="23" customFormat="1" ht="24.95" customHeight="1" x14ac:dyDescent="0.2">
      <c r="A77" s="23" t="str">
        <f>D77&amp;"|"&amp;E77&amp;"|"&amp;G77&amp;"|"&amp;H77&amp;"|"&amp;L77&amp;"|"&amp;N77&amp;"|"&amp;U77</f>
        <v>1441|1440011|153|2025|11027551000165|3920|8076,06</v>
      </c>
      <c r="B77" s="23" t="str">
        <f>D77&amp;"|"&amp;E77&amp;"|"&amp;G77&amp;"|"&amp;H77&amp;"|"&amp;X77</f>
        <v>1441|1440011|153|2025|8039</v>
      </c>
      <c r="C77" s="28" t="str">
        <f>E77&amp;"|"&amp;X77</f>
        <v>1440011|8039</v>
      </c>
      <c r="D77" s="10">
        <v>1441</v>
      </c>
      <c r="E77" s="10">
        <v>1440011</v>
      </c>
      <c r="F77" s="36" t="str">
        <f>G77&amp;"/"&amp;H77</f>
        <v>153/2025</v>
      </c>
      <c r="G77" s="10">
        <v>153</v>
      </c>
      <c r="H77" s="10">
        <v>2025</v>
      </c>
      <c r="I77" s="36" t="str">
        <f>J77&amp;"."&amp;K77</f>
        <v>10.1</v>
      </c>
      <c r="J77" s="10">
        <v>10</v>
      </c>
      <c r="K77" s="10">
        <v>1</v>
      </c>
      <c r="L77" s="10">
        <v>11027551000165</v>
      </c>
      <c r="M77" s="11" t="s">
        <v>246</v>
      </c>
      <c r="N77" s="10">
        <v>3920</v>
      </c>
      <c r="O77" s="11" t="s">
        <v>169</v>
      </c>
      <c r="P77" s="9">
        <v>45996</v>
      </c>
      <c r="Q77" s="10">
        <v>11</v>
      </c>
      <c r="R77" s="3">
        <v>8076.06</v>
      </c>
      <c r="S77" s="3">
        <v>0</v>
      </c>
      <c r="T77" s="3">
        <v>0</v>
      </c>
      <c r="U77" s="33">
        <f>R77-S77-T77</f>
        <v>8076.06</v>
      </c>
      <c r="V77" s="9">
        <f>IF(X77&lt;&gt;"Liquidação Cancelada",VLOOKUP(B77,'BASE DE DADOS OPS'!$B$4:$P$9650,10,FALSE),"Liquidação Cancelada")</f>
        <v>46002</v>
      </c>
      <c r="W77" s="13">
        <f>IF(X77&lt;&gt;"Liquidação Cancelada",IF(ISBLANK(V77),"AGUARDANDO PAGAMENTO",NETWORKDAYS(P77,V77)-1),"Liquidação Cancelada")</f>
        <v>4</v>
      </c>
      <c r="X77" s="10">
        <f>VLOOKUP(A77,'BASE DE DADOS OPS'!$A$4:$P$9650,12,FALSE)</f>
        <v>8039</v>
      </c>
      <c r="Y77" s="4">
        <f>IF(X77&lt;&gt;"Liquidação Cancelada",VLOOKUP(B77,'BASE DE DADOS OPS'!$B$5:$P$9635,12,FALSE),"Liquidação Cancelada")</f>
        <v>8076.0599999999995</v>
      </c>
      <c r="Z77" s="4">
        <f>IF(X77&lt;&gt;"Liquidação Cancelada",VLOOKUP(B77,'BASE DE DADOS OPS'!$B$5:$P$9635,14,FALSE),"Liquidação Cancelada")</f>
        <v>387.65</v>
      </c>
      <c r="AA77" s="4">
        <f>IF(X77&lt;&gt;"Liquidação Cancelada",VLOOKUP(B77,'BASE DE DADOS OPS'!$B$5:$P$9635,13,FALSE),"Liquidação Cancelada")</f>
        <v>7688.41</v>
      </c>
      <c r="AB77" s="4">
        <f>IF(X77&lt;&gt;"Liquidação Cancelada",Y77-Z77,"Liquidação Cancelada")</f>
        <v>7688.41</v>
      </c>
      <c r="AC77" s="3">
        <f>IF(X77&lt;&gt;"Liquidação Cancelada",(AA77-AB77)+(U77-Z77-AB77),"Liquidação Cancelada")</f>
        <v>9.0949470177292824E-13</v>
      </c>
      <c r="AD77" s="29"/>
    </row>
    <row r="78" spans="1:30" s="23" customFormat="1" ht="24.95" customHeight="1" x14ac:dyDescent="0.2">
      <c r="A78" s="23" t="str">
        <f>D78&amp;"|"&amp;E78&amp;"|"&amp;G78&amp;"|"&amp;H78&amp;"|"&amp;L78&amp;"|"&amp;N78&amp;"|"&amp;U78</f>
        <v>1441|1440011|162|2025|45347438000189|3920|15829,46</v>
      </c>
      <c r="B78" s="23" t="str">
        <f>D78&amp;"|"&amp;E78&amp;"|"&amp;G78&amp;"|"&amp;H78&amp;"|"&amp;X78</f>
        <v>1441|1440011|162|2025|8016</v>
      </c>
      <c r="C78" s="28" t="str">
        <f>E78&amp;"|"&amp;X78</f>
        <v>1440011|8016</v>
      </c>
      <c r="D78" s="10">
        <v>1441</v>
      </c>
      <c r="E78" s="10">
        <v>1440011</v>
      </c>
      <c r="F78" s="36" t="str">
        <f>G78&amp;"/"&amp;H78</f>
        <v>162/2025</v>
      </c>
      <c r="G78" s="10">
        <v>162</v>
      </c>
      <c r="H78" s="10">
        <v>2025</v>
      </c>
      <c r="I78" s="36" t="str">
        <f>J78&amp;"."&amp;K78</f>
        <v>10.1</v>
      </c>
      <c r="J78" s="10">
        <v>10</v>
      </c>
      <c r="K78" s="10">
        <v>1</v>
      </c>
      <c r="L78" s="10">
        <v>45347438000189</v>
      </c>
      <c r="M78" s="11" t="s">
        <v>251</v>
      </c>
      <c r="N78" s="10">
        <v>3920</v>
      </c>
      <c r="O78" s="11" t="s">
        <v>169</v>
      </c>
      <c r="P78" s="9">
        <v>45996</v>
      </c>
      <c r="Q78" s="10">
        <v>11</v>
      </c>
      <c r="R78" s="3">
        <v>15829.46</v>
      </c>
      <c r="S78" s="3">
        <v>0</v>
      </c>
      <c r="T78" s="3">
        <v>0</v>
      </c>
      <c r="U78" s="33">
        <f>R78-S78-T78</f>
        <v>15829.46</v>
      </c>
      <c r="V78" s="9">
        <f>IF(X78&lt;&gt;"Liquidação Cancelada",VLOOKUP(B78,'BASE DE DADOS OPS'!$B$4:$P$9650,10,FALSE),"Liquidação Cancelada")</f>
        <v>46002</v>
      </c>
      <c r="W78" s="13">
        <f>IF(X78&lt;&gt;"Liquidação Cancelada",IF(ISBLANK(V78),"AGUARDANDO PAGAMENTO",NETWORKDAYS(P78,V78)-1),"Liquidação Cancelada")</f>
        <v>4</v>
      </c>
      <c r="X78" s="10">
        <f>VLOOKUP(A78,'BASE DE DADOS OPS'!$A$4:$P$9650,12,FALSE)</f>
        <v>8016</v>
      </c>
      <c r="Y78" s="4">
        <f>IF(X78&lt;&gt;"Liquidação Cancelada",VLOOKUP(B78,'BASE DE DADOS OPS'!$B$5:$P$9635,12,FALSE),"Liquidação Cancelada")</f>
        <v>15829.46</v>
      </c>
      <c r="Z78" s="4">
        <f>IF(X78&lt;&gt;"Liquidação Cancelada",VLOOKUP(B78,'BASE DE DADOS OPS'!$B$5:$P$9635,14,FALSE),"Liquidação Cancelada")</f>
        <v>759.81</v>
      </c>
      <c r="AA78" s="4">
        <f>IF(X78&lt;&gt;"Liquidação Cancelada",VLOOKUP(B78,'BASE DE DADOS OPS'!$B$5:$P$9635,13,FALSE),"Liquidação Cancelada")</f>
        <v>15069.65</v>
      </c>
      <c r="AB78" s="4">
        <f>IF(X78&lt;&gt;"Liquidação Cancelada",Y78-Z78,"Liquidação Cancelada")</f>
        <v>15069.65</v>
      </c>
      <c r="AC78" s="3">
        <f>IF(X78&lt;&gt;"Liquidação Cancelada",(AA78-AB78)+(U78-Z78-AB78),"Liquidação Cancelada")</f>
        <v>0</v>
      </c>
      <c r="AD78" s="29"/>
    </row>
    <row r="79" spans="1:30" s="23" customFormat="1" ht="24.95" customHeight="1" x14ac:dyDescent="0.2">
      <c r="A79" s="23" t="str">
        <f>D79&amp;"|"&amp;E79&amp;"|"&amp;G79&amp;"|"&amp;H79&amp;"|"&amp;L79&amp;"|"&amp;N79&amp;"|"&amp;U79</f>
        <v>1441|1440011|164|2025|7887283000184|3920|6189,18</v>
      </c>
      <c r="B79" s="23" t="str">
        <f>D79&amp;"|"&amp;E79&amp;"|"&amp;G79&amp;"|"&amp;H79&amp;"|"&amp;X79</f>
        <v>1441|1440011|164|2025|8032</v>
      </c>
      <c r="C79" s="28" t="str">
        <f>E79&amp;"|"&amp;X79</f>
        <v>1440011|8032</v>
      </c>
      <c r="D79" s="10">
        <v>1441</v>
      </c>
      <c r="E79" s="10">
        <v>1440011</v>
      </c>
      <c r="F79" s="36" t="str">
        <f>G79&amp;"/"&amp;H79</f>
        <v>164/2025</v>
      </c>
      <c r="G79" s="10">
        <v>164</v>
      </c>
      <c r="H79" s="10">
        <v>2025</v>
      </c>
      <c r="I79" s="36" t="str">
        <f>J79&amp;"."&amp;K79</f>
        <v>10.1</v>
      </c>
      <c r="J79" s="10">
        <v>10</v>
      </c>
      <c r="K79" s="10">
        <v>1</v>
      </c>
      <c r="L79" s="10">
        <v>7887283000184</v>
      </c>
      <c r="M79" s="11" t="s">
        <v>252</v>
      </c>
      <c r="N79" s="10">
        <v>3920</v>
      </c>
      <c r="O79" s="11" t="s">
        <v>169</v>
      </c>
      <c r="P79" s="9">
        <v>45996</v>
      </c>
      <c r="Q79" s="10">
        <v>11</v>
      </c>
      <c r="R79" s="3">
        <v>6189.18</v>
      </c>
      <c r="S79" s="3">
        <v>0</v>
      </c>
      <c r="T79" s="3">
        <v>0</v>
      </c>
      <c r="U79" s="33">
        <f>R79-S79-T79</f>
        <v>6189.18</v>
      </c>
      <c r="V79" s="9">
        <f>IF(X79&lt;&gt;"Liquidação Cancelada",VLOOKUP(B79,'BASE DE DADOS OPS'!$B$4:$P$9650,10,FALSE),"Liquidação Cancelada")</f>
        <v>46002</v>
      </c>
      <c r="W79" s="13">
        <f>IF(X79&lt;&gt;"Liquidação Cancelada",IF(ISBLANK(V79),"AGUARDANDO PAGAMENTO",NETWORKDAYS(P79,V79)-1),"Liquidação Cancelada")</f>
        <v>4</v>
      </c>
      <c r="X79" s="10">
        <f>VLOOKUP(A79,'BASE DE DADOS OPS'!$A$4:$P$9650,12,FALSE)</f>
        <v>8032</v>
      </c>
      <c r="Y79" s="4">
        <f>IF(X79&lt;&gt;"Liquidação Cancelada",VLOOKUP(B79,'BASE DE DADOS OPS'!$B$5:$P$9635,12,FALSE),"Liquidação Cancelada")</f>
        <v>6189.18</v>
      </c>
      <c r="Z79" s="4">
        <f>IF(X79&lt;&gt;"Liquidação Cancelada",VLOOKUP(B79,'BASE DE DADOS OPS'!$B$5:$P$9635,14,FALSE),"Liquidação Cancelada")</f>
        <v>297.08</v>
      </c>
      <c r="AA79" s="4">
        <f>IF(X79&lt;&gt;"Liquidação Cancelada",VLOOKUP(B79,'BASE DE DADOS OPS'!$B$5:$P$9635,13,FALSE),"Liquidação Cancelada")</f>
        <v>5892.1</v>
      </c>
      <c r="AB79" s="4">
        <f>IF(X79&lt;&gt;"Liquidação Cancelada",Y79-Z79,"Liquidação Cancelada")</f>
        <v>5892.1</v>
      </c>
      <c r="AC79" s="3">
        <f>IF(X79&lt;&gt;"Liquidação Cancelada",(AA79-AB79)+(U79-Z79-AB79),"Liquidação Cancelada")</f>
        <v>0</v>
      </c>
      <c r="AD79" s="29"/>
    </row>
    <row r="80" spans="1:30" s="23" customFormat="1" ht="24.95" customHeight="1" x14ac:dyDescent="0.2">
      <c r="A80" s="23" t="str">
        <f>D80&amp;"|"&amp;E80&amp;"|"&amp;G80&amp;"|"&amp;H80&amp;"|"&amp;L80&amp;"|"&amp;N80&amp;"|"&amp;U80</f>
        <v>1441|1440011|165|2025|9069772000154|3920|17332,26</v>
      </c>
      <c r="B80" s="23" t="str">
        <f>D80&amp;"|"&amp;E80&amp;"|"&amp;G80&amp;"|"&amp;H80&amp;"|"&amp;X80</f>
        <v>1441|1440011|165|2025|7948</v>
      </c>
      <c r="C80" s="28" t="str">
        <f>E80&amp;"|"&amp;X80</f>
        <v>1440011|7948</v>
      </c>
      <c r="D80" s="10">
        <v>1441</v>
      </c>
      <c r="E80" s="10">
        <v>1440011</v>
      </c>
      <c r="F80" s="36" t="str">
        <f>G80&amp;"/"&amp;H80</f>
        <v>165/2025</v>
      </c>
      <c r="G80" s="10">
        <v>165</v>
      </c>
      <c r="H80" s="10">
        <v>2025</v>
      </c>
      <c r="I80" s="36" t="str">
        <f>J80&amp;"."&amp;K80</f>
        <v>10.1</v>
      </c>
      <c r="J80" s="10">
        <v>10</v>
      </c>
      <c r="K80" s="10">
        <v>1</v>
      </c>
      <c r="L80" s="10">
        <v>9069772000154</v>
      </c>
      <c r="M80" s="11" t="s">
        <v>253</v>
      </c>
      <c r="N80" s="10">
        <v>3920</v>
      </c>
      <c r="O80" s="11" t="s">
        <v>169</v>
      </c>
      <c r="P80" s="9">
        <v>45996</v>
      </c>
      <c r="Q80" s="10">
        <v>11</v>
      </c>
      <c r="R80" s="3">
        <v>17332.259999999998</v>
      </c>
      <c r="S80" s="3">
        <v>0</v>
      </c>
      <c r="T80" s="3">
        <v>0</v>
      </c>
      <c r="U80" s="33">
        <f>R80-S80-T80</f>
        <v>17332.259999999998</v>
      </c>
      <c r="V80" s="9">
        <f>IF(X80&lt;&gt;"Liquidação Cancelada",VLOOKUP(B80,'BASE DE DADOS OPS'!$B$4:$P$9650,10,FALSE),"Liquidação Cancelada")</f>
        <v>46001</v>
      </c>
      <c r="W80" s="13">
        <f>IF(X80&lt;&gt;"Liquidação Cancelada",IF(ISBLANK(V80),"AGUARDANDO PAGAMENTO",NETWORKDAYS(P80,V80)-1),"Liquidação Cancelada")</f>
        <v>3</v>
      </c>
      <c r="X80" s="10">
        <f>VLOOKUP(A80,'BASE DE DADOS OPS'!$A$4:$P$9650,12,FALSE)</f>
        <v>7948</v>
      </c>
      <c r="Y80" s="4">
        <f>IF(X80&lt;&gt;"Liquidação Cancelada",VLOOKUP(B80,'BASE DE DADOS OPS'!$B$5:$P$9635,12,FALSE),"Liquidação Cancelada")</f>
        <v>17332.260000000002</v>
      </c>
      <c r="Z80" s="4">
        <f>IF(X80&lt;&gt;"Liquidação Cancelada",VLOOKUP(B80,'BASE DE DADOS OPS'!$B$5:$P$9635,14,FALSE),"Liquidação Cancelada")</f>
        <v>831.95</v>
      </c>
      <c r="AA80" s="4">
        <f>IF(X80&lt;&gt;"Liquidação Cancelada",VLOOKUP(B80,'BASE DE DADOS OPS'!$B$5:$P$9635,13,FALSE),"Liquidação Cancelada")</f>
        <v>16500.310000000001</v>
      </c>
      <c r="AB80" s="4">
        <f>IF(X80&lt;&gt;"Liquidação Cancelada",Y80-Z80,"Liquidação Cancelada")</f>
        <v>16500.310000000001</v>
      </c>
      <c r="AC80" s="3">
        <f>IF(X80&lt;&gt;"Liquidação Cancelada",(AA80-AB80)+(U80-Z80-AB80),"Liquidação Cancelada")</f>
        <v>-3.637978807091713E-12</v>
      </c>
      <c r="AD80" s="29"/>
    </row>
    <row r="81" spans="1:30" s="23" customFormat="1" ht="24.95" customHeight="1" x14ac:dyDescent="0.2">
      <c r="A81" s="23" t="str">
        <f>D81&amp;"|"&amp;E81&amp;"|"&amp;G81&amp;"|"&amp;H81&amp;"|"&amp;L81&amp;"|"&amp;N81&amp;"|"&amp;U81</f>
        <v>1441|1440011|169|2025|18229133000108|3920|4950,22</v>
      </c>
      <c r="B81" s="23" t="str">
        <f>D81&amp;"|"&amp;E81&amp;"|"&amp;G81&amp;"|"&amp;H81&amp;"|"&amp;X81</f>
        <v>1441|1440011|169|2025|7914</v>
      </c>
      <c r="C81" s="28" t="str">
        <f>E81&amp;"|"&amp;X81</f>
        <v>1440011|7914</v>
      </c>
      <c r="D81" s="10">
        <v>1441</v>
      </c>
      <c r="E81" s="10">
        <v>1440011</v>
      </c>
      <c r="F81" s="36" t="str">
        <f>G81&amp;"/"&amp;H81</f>
        <v>169/2025</v>
      </c>
      <c r="G81" s="10">
        <v>169</v>
      </c>
      <c r="H81" s="10">
        <v>2025</v>
      </c>
      <c r="I81" s="36" t="str">
        <f>J81&amp;"."&amp;K81</f>
        <v>10.1</v>
      </c>
      <c r="J81" s="10">
        <v>10</v>
      </c>
      <c r="K81" s="10">
        <v>1</v>
      </c>
      <c r="L81" s="10">
        <v>18229133000108</v>
      </c>
      <c r="M81" s="11" t="s">
        <v>255</v>
      </c>
      <c r="N81" s="10">
        <v>3920</v>
      </c>
      <c r="O81" s="11" t="s">
        <v>169</v>
      </c>
      <c r="P81" s="9">
        <v>45996</v>
      </c>
      <c r="Q81" s="10">
        <v>11</v>
      </c>
      <c r="R81" s="3">
        <v>4950.22</v>
      </c>
      <c r="S81" s="3">
        <v>0</v>
      </c>
      <c r="T81" s="3">
        <v>0</v>
      </c>
      <c r="U81" s="33">
        <f>R81-S81-T81</f>
        <v>4950.22</v>
      </c>
      <c r="V81" s="9">
        <f>IF(X81&lt;&gt;"Liquidação Cancelada",VLOOKUP(B81,'BASE DE DADOS OPS'!$B$4:$P$9650,10,FALSE),"Liquidação Cancelada")</f>
        <v>46001</v>
      </c>
      <c r="W81" s="13">
        <f>IF(X81&lt;&gt;"Liquidação Cancelada",IF(ISBLANK(V81),"AGUARDANDO PAGAMENTO",NETWORKDAYS(P81,V81)-1),"Liquidação Cancelada")</f>
        <v>3</v>
      </c>
      <c r="X81" s="10">
        <f>VLOOKUP(A81,'BASE DE DADOS OPS'!$A$4:$P$9650,12,FALSE)</f>
        <v>7914</v>
      </c>
      <c r="Y81" s="4">
        <f>IF(X81&lt;&gt;"Liquidação Cancelada",VLOOKUP(B81,'BASE DE DADOS OPS'!$B$5:$P$9635,12,FALSE),"Liquidação Cancelada")</f>
        <v>4950.2199999999993</v>
      </c>
      <c r="Z81" s="4">
        <f>IF(X81&lt;&gt;"Liquidação Cancelada",VLOOKUP(B81,'BASE DE DADOS OPS'!$B$5:$P$9635,14,FALSE),"Liquidação Cancelada")</f>
        <v>237.61</v>
      </c>
      <c r="AA81" s="4">
        <f>IF(X81&lt;&gt;"Liquidação Cancelada",VLOOKUP(B81,'BASE DE DADOS OPS'!$B$5:$P$9635,13,FALSE),"Liquidação Cancelada")</f>
        <v>4712.6099999999997</v>
      </c>
      <c r="AB81" s="4">
        <f>IF(X81&lt;&gt;"Liquidação Cancelada",Y81-Z81,"Liquidação Cancelada")</f>
        <v>4712.6099999999997</v>
      </c>
      <c r="AC81" s="3">
        <f>IF(X81&lt;&gt;"Liquidação Cancelada",(AA81-AB81)+(U81-Z81-AB81),"Liquidação Cancelada")</f>
        <v>9.0949470177292824E-13</v>
      </c>
      <c r="AD81" s="29"/>
    </row>
    <row r="82" spans="1:30" s="23" customFormat="1" ht="24.95" customHeight="1" x14ac:dyDescent="0.2">
      <c r="A82" s="23" t="str">
        <f>D82&amp;"|"&amp;E82&amp;"|"&amp;G82&amp;"|"&amp;H82&amp;"|"&amp;L82&amp;"|"&amp;N82&amp;"|"&amp;U82</f>
        <v>1441|1440011|172|2025|18124040000100|3920|10455,78</v>
      </c>
      <c r="B82" s="23" t="str">
        <f>D82&amp;"|"&amp;E82&amp;"|"&amp;G82&amp;"|"&amp;H82&amp;"|"&amp;X82</f>
        <v>1441|1440011|172|2025|8023</v>
      </c>
      <c r="C82" s="28" t="str">
        <f>E82&amp;"|"&amp;X82</f>
        <v>1440011|8023</v>
      </c>
      <c r="D82" s="10">
        <v>1441</v>
      </c>
      <c r="E82" s="10">
        <v>1440011</v>
      </c>
      <c r="F82" s="36" t="str">
        <f>G82&amp;"/"&amp;H82</f>
        <v>172/2025</v>
      </c>
      <c r="G82" s="10">
        <v>172</v>
      </c>
      <c r="H82" s="10">
        <v>2025</v>
      </c>
      <c r="I82" s="36" t="str">
        <f>J82&amp;"."&amp;K82</f>
        <v>10.1</v>
      </c>
      <c r="J82" s="10">
        <v>10</v>
      </c>
      <c r="K82" s="10">
        <v>1</v>
      </c>
      <c r="L82" s="10">
        <v>18124040000100</v>
      </c>
      <c r="M82" s="11" t="s">
        <v>259</v>
      </c>
      <c r="N82" s="10">
        <v>3920</v>
      </c>
      <c r="O82" s="11" t="s">
        <v>169</v>
      </c>
      <c r="P82" s="9">
        <v>45996</v>
      </c>
      <c r="Q82" s="10">
        <v>11</v>
      </c>
      <c r="R82" s="3">
        <v>10455.780000000001</v>
      </c>
      <c r="S82" s="3">
        <v>0</v>
      </c>
      <c r="T82" s="3">
        <v>0</v>
      </c>
      <c r="U82" s="33">
        <f>R82-S82-T82</f>
        <v>10455.780000000001</v>
      </c>
      <c r="V82" s="9">
        <f>IF(X82&lt;&gt;"Liquidação Cancelada",VLOOKUP(B82,'BASE DE DADOS OPS'!$B$4:$P$9650,10,FALSE),"Liquidação Cancelada")</f>
        <v>46002</v>
      </c>
      <c r="W82" s="13">
        <f>IF(X82&lt;&gt;"Liquidação Cancelada",IF(ISBLANK(V82),"AGUARDANDO PAGAMENTO",NETWORKDAYS(P82,V82)-1),"Liquidação Cancelada")</f>
        <v>4</v>
      </c>
      <c r="X82" s="10">
        <f>VLOOKUP(A82,'BASE DE DADOS OPS'!$A$4:$P$9650,12,FALSE)</f>
        <v>8023</v>
      </c>
      <c r="Y82" s="4">
        <f>IF(X82&lt;&gt;"Liquidação Cancelada",VLOOKUP(B82,'BASE DE DADOS OPS'!$B$5:$P$9635,12,FALSE),"Liquidação Cancelada")</f>
        <v>10455.779999999999</v>
      </c>
      <c r="Z82" s="4">
        <f>IF(X82&lt;&gt;"Liquidação Cancelada",VLOOKUP(B82,'BASE DE DADOS OPS'!$B$5:$P$9635,14,FALSE),"Liquidação Cancelada")</f>
        <v>501.88</v>
      </c>
      <c r="AA82" s="4">
        <f>IF(X82&lt;&gt;"Liquidação Cancelada",VLOOKUP(B82,'BASE DE DADOS OPS'!$B$5:$P$9635,13,FALSE),"Liquidação Cancelada")</f>
        <v>9953.9</v>
      </c>
      <c r="AB82" s="4">
        <f>IF(X82&lt;&gt;"Liquidação Cancelada",Y82-Z82,"Liquidação Cancelada")</f>
        <v>9953.9</v>
      </c>
      <c r="AC82" s="3">
        <f>IF(X82&lt;&gt;"Liquidação Cancelada",(AA82-AB82)+(U82-Z82-AB82),"Liquidação Cancelada")</f>
        <v>1.8189894035458565E-12</v>
      </c>
      <c r="AD82" s="29"/>
    </row>
    <row r="83" spans="1:30" s="23" customFormat="1" ht="24.95" customHeight="1" x14ac:dyDescent="0.2">
      <c r="A83" s="23" t="str">
        <f>D83&amp;"|"&amp;E83&amp;"|"&amp;G83&amp;"|"&amp;H83&amp;"|"&amp;L83&amp;"|"&amp;N83&amp;"|"&amp;U83</f>
        <v>1441|1440011|195|2025|9264396000159|3920|4094,61</v>
      </c>
      <c r="B83" s="23" t="str">
        <f>D83&amp;"|"&amp;E83&amp;"|"&amp;G83&amp;"|"&amp;H83&amp;"|"&amp;X83</f>
        <v>1441|1440011|195|2025|7928</v>
      </c>
      <c r="C83" s="28" t="str">
        <f>E83&amp;"|"&amp;X83</f>
        <v>1440011|7928</v>
      </c>
      <c r="D83" s="10">
        <v>1441</v>
      </c>
      <c r="E83" s="10">
        <v>1440011</v>
      </c>
      <c r="F83" s="36" t="str">
        <f>G83&amp;"/"&amp;H83</f>
        <v>195/2025</v>
      </c>
      <c r="G83" s="10">
        <v>195</v>
      </c>
      <c r="H83" s="10">
        <v>2025</v>
      </c>
      <c r="I83" s="36" t="str">
        <f>J83&amp;"."&amp;K83</f>
        <v>10.1</v>
      </c>
      <c r="J83" s="10">
        <v>10</v>
      </c>
      <c r="K83" s="10">
        <v>1</v>
      </c>
      <c r="L83" s="10">
        <v>9264396000159</v>
      </c>
      <c r="M83" s="11" t="s">
        <v>274</v>
      </c>
      <c r="N83" s="10">
        <v>3920</v>
      </c>
      <c r="O83" s="11" t="s">
        <v>169</v>
      </c>
      <c r="P83" s="9">
        <v>45996</v>
      </c>
      <c r="Q83" s="10">
        <v>11</v>
      </c>
      <c r="R83" s="3">
        <v>4094.61</v>
      </c>
      <c r="S83" s="3">
        <v>0</v>
      </c>
      <c r="T83" s="3">
        <v>0</v>
      </c>
      <c r="U83" s="33">
        <f>R83-S83-T83</f>
        <v>4094.61</v>
      </c>
      <c r="V83" s="9">
        <f>IF(X83&lt;&gt;"Liquidação Cancelada",VLOOKUP(B83,'BASE DE DADOS OPS'!$B$4:$P$9650,10,FALSE),"Liquidação Cancelada")</f>
        <v>46001</v>
      </c>
      <c r="W83" s="13">
        <f>IF(X83&lt;&gt;"Liquidação Cancelada",IF(ISBLANK(V83),"AGUARDANDO PAGAMENTO",NETWORKDAYS(P83,V83)-1),"Liquidação Cancelada")</f>
        <v>3</v>
      </c>
      <c r="X83" s="10">
        <f>VLOOKUP(A83,'BASE DE DADOS OPS'!$A$4:$P$9650,12,FALSE)</f>
        <v>7928</v>
      </c>
      <c r="Y83" s="4">
        <f>IF(X83&lt;&gt;"Liquidação Cancelada",VLOOKUP(B83,'BASE DE DADOS OPS'!$B$5:$P$9635,12,FALSE),"Liquidação Cancelada")</f>
        <v>4094.61</v>
      </c>
      <c r="Z83" s="4">
        <f>IF(X83&lt;&gt;"Liquidação Cancelada",VLOOKUP(B83,'BASE DE DADOS OPS'!$B$5:$P$9635,14,FALSE),"Liquidação Cancelada")</f>
        <v>196.54</v>
      </c>
      <c r="AA83" s="4">
        <f>IF(X83&lt;&gt;"Liquidação Cancelada",VLOOKUP(B83,'BASE DE DADOS OPS'!$B$5:$P$9635,13,FALSE),"Liquidação Cancelada")</f>
        <v>3898.07</v>
      </c>
      <c r="AB83" s="4">
        <f>IF(X83&lt;&gt;"Liquidação Cancelada",Y83-Z83,"Liquidação Cancelada")</f>
        <v>3898.07</v>
      </c>
      <c r="AC83" s="3">
        <f>IF(X83&lt;&gt;"Liquidação Cancelada",(AA83-AB83)+(U83-Z83-AB83),"Liquidação Cancelada")</f>
        <v>0</v>
      </c>
      <c r="AD83" s="29"/>
    </row>
    <row r="84" spans="1:30" s="23" customFormat="1" ht="24.95" customHeight="1" x14ac:dyDescent="0.2">
      <c r="A84" s="23" t="str">
        <f>D84&amp;"|"&amp;E84&amp;"|"&amp;G84&amp;"|"&amp;H84&amp;"|"&amp;L84&amp;"|"&amp;N84&amp;"|"&amp;U84</f>
        <v>1441|1440011|196|2025|28771161000106|3920|5316,76</v>
      </c>
      <c r="B84" s="23" t="str">
        <f>D84&amp;"|"&amp;E84&amp;"|"&amp;G84&amp;"|"&amp;H84&amp;"|"&amp;X84</f>
        <v>1441|1440011|196|2025|7895</v>
      </c>
      <c r="C84" s="28" t="str">
        <f>E84&amp;"|"&amp;X84</f>
        <v>1440011|7895</v>
      </c>
      <c r="D84" s="10">
        <v>1441</v>
      </c>
      <c r="E84" s="10">
        <v>1440011</v>
      </c>
      <c r="F84" s="36" t="str">
        <f>G84&amp;"/"&amp;H84</f>
        <v>196/2025</v>
      </c>
      <c r="G84" s="10">
        <v>196</v>
      </c>
      <c r="H84" s="10">
        <v>2025</v>
      </c>
      <c r="I84" s="36" t="str">
        <f>J84&amp;"."&amp;K84</f>
        <v>10.1</v>
      </c>
      <c r="J84" s="10">
        <v>10</v>
      </c>
      <c r="K84" s="10">
        <v>1</v>
      </c>
      <c r="L84" s="10">
        <v>28771161000106</v>
      </c>
      <c r="M84" s="11" t="s">
        <v>275</v>
      </c>
      <c r="N84" s="10">
        <v>3920</v>
      </c>
      <c r="O84" s="11" t="s">
        <v>169</v>
      </c>
      <c r="P84" s="9">
        <v>45996</v>
      </c>
      <c r="Q84" s="10">
        <v>11</v>
      </c>
      <c r="R84" s="3">
        <v>5316.76</v>
      </c>
      <c r="S84" s="3">
        <v>0</v>
      </c>
      <c r="T84" s="3">
        <v>0</v>
      </c>
      <c r="U84" s="33">
        <f>R84-S84-T84</f>
        <v>5316.76</v>
      </c>
      <c r="V84" s="9">
        <f>IF(X84&lt;&gt;"Liquidação Cancelada",VLOOKUP(B84,'BASE DE DADOS OPS'!$B$4:$P$9650,10,FALSE),"Liquidação Cancelada")</f>
        <v>46000</v>
      </c>
      <c r="W84" s="13">
        <f>IF(X84&lt;&gt;"Liquidação Cancelada",IF(ISBLANK(V84),"AGUARDANDO PAGAMENTO",NETWORKDAYS(P84,V84)-1),"Liquidação Cancelada")</f>
        <v>2</v>
      </c>
      <c r="X84" s="10">
        <f>VLOOKUP(A84,'BASE DE DADOS OPS'!$A$4:$P$9650,12,FALSE)</f>
        <v>7895</v>
      </c>
      <c r="Y84" s="4">
        <f>IF(X84&lt;&gt;"Liquidação Cancelada",VLOOKUP(B84,'BASE DE DADOS OPS'!$B$5:$P$9635,12,FALSE),"Liquidação Cancelada")</f>
        <v>5316.76</v>
      </c>
      <c r="Z84" s="4">
        <f>IF(X84&lt;&gt;"Liquidação Cancelada",VLOOKUP(B84,'BASE DE DADOS OPS'!$B$5:$P$9635,14,FALSE),"Liquidação Cancelada")</f>
        <v>255.2</v>
      </c>
      <c r="AA84" s="4">
        <f>IF(X84&lt;&gt;"Liquidação Cancelada",VLOOKUP(B84,'BASE DE DADOS OPS'!$B$5:$P$9635,13,FALSE),"Liquidação Cancelada")</f>
        <v>5061.5600000000004</v>
      </c>
      <c r="AB84" s="4">
        <f>IF(X84&lt;&gt;"Liquidação Cancelada",Y84-Z84,"Liquidação Cancelada")</f>
        <v>5061.5600000000004</v>
      </c>
      <c r="AC84" s="3">
        <f>IF(X84&lt;&gt;"Liquidação Cancelada",(AA84-AB84)+(U84-Z84-AB84),"Liquidação Cancelada")</f>
        <v>0</v>
      </c>
      <c r="AD84" s="29"/>
    </row>
    <row r="85" spans="1:30" s="23" customFormat="1" ht="24.95" customHeight="1" x14ac:dyDescent="0.2">
      <c r="A85" s="23" t="str">
        <f>D85&amp;"|"&amp;E85&amp;"|"&amp;G85&amp;"|"&amp;H85&amp;"|"&amp;L85&amp;"|"&amp;N85&amp;"|"&amp;U85</f>
        <v>1441|1440011|197|2025|5845088000166|3920|30603,62</v>
      </c>
      <c r="B85" s="23" t="str">
        <f>D85&amp;"|"&amp;E85&amp;"|"&amp;G85&amp;"|"&amp;H85&amp;"|"&amp;X85</f>
        <v>1441|1440011|197|2025|8036</v>
      </c>
      <c r="C85" s="28" t="str">
        <f>E85&amp;"|"&amp;X85</f>
        <v>1440011|8036</v>
      </c>
      <c r="D85" s="10">
        <v>1441</v>
      </c>
      <c r="E85" s="10">
        <v>1440011</v>
      </c>
      <c r="F85" s="36" t="str">
        <f>G85&amp;"/"&amp;H85</f>
        <v>197/2025</v>
      </c>
      <c r="G85" s="10">
        <v>197</v>
      </c>
      <c r="H85" s="10">
        <v>2025</v>
      </c>
      <c r="I85" s="36" t="str">
        <f>J85&amp;"."&amp;K85</f>
        <v>10.1</v>
      </c>
      <c r="J85" s="10">
        <v>10</v>
      </c>
      <c r="K85" s="10">
        <v>1</v>
      </c>
      <c r="L85" s="10">
        <v>5845088000166</v>
      </c>
      <c r="M85" s="11" t="s">
        <v>276</v>
      </c>
      <c r="N85" s="10">
        <v>3920</v>
      </c>
      <c r="O85" s="11" t="s">
        <v>169</v>
      </c>
      <c r="P85" s="9">
        <v>45996</v>
      </c>
      <c r="Q85" s="10">
        <v>12</v>
      </c>
      <c r="R85" s="3">
        <v>30603.62</v>
      </c>
      <c r="S85" s="3">
        <v>0</v>
      </c>
      <c r="T85" s="3">
        <v>0</v>
      </c>
      <c r="U85" s="33">
        <f>R85-S85-T85</f>
        <v>30603.62</v>
      </c>
      <c r="V85" s="9">
        <f>IF(X85&lt;&gt;"Liquidação Cancelada",VLOOKUP(B85,'BASE DE DADOS OPS'!$B$4:$P$9650,10,FALSE),"Liquidação Cancelada")</f>
        <v>46002</v>
      </c>
      <c r="W85" s="13">
        <f>IF(X85&lt;&gt;"Liquidação Cancelada",IF(ISBLANK(V85),"AGUARDANDO PAGAMENTO",NETWORKDAYS(P85,V85)-1),"Liquidação Cancelada")</f>
        <v>4</v>
      </c>
      <c r="X85" s="10">
        <f>VLOOKUP(A85,'BASE DE DADOS OPS'!$A$4:$P$9650,12,FALSE)</f>
        <v>8036</v>
      </c>
      <c r="Y85" s="4">
        <f>IF(X85&lt;&gt;"Liquidação Cancelada",VLOOKUP(B85,'BASE DE DADOS OPS'!$B$5:$P$9635,12,FALSE),"Liquidação Cancelada")</f>
        <v>30603.62</v>
      </c>
      <c r="Z85" s="4">
        <f>IF(X85&lt;&gt;"Liquidação Cancelada",VLOOKUP(B85,'BASE DE DADOS OPS'!$B$5:$P$9635,14,FALSE),"Liquidação Cancelada")</f>
        <v>1088.73</v>
      </c>
      <c r="AA85" s="4">
        <f>IF(X85&lt;&gt;"Liquidação Cancelada",VLOOKUP(B85,'BASE DE DADOS OPS'!$B$5:$P$9635,13,FALSE),"Liquidação Cancelada")</f>
        <v>29514.89</v>
      </c>
      <c r="AB85" s="4">
        <f>IF(X85&lt;&gt;"Liquidação Cancelada",Y85-Z85,"Liquidação Cancelada")</f>
        <v>29514.89</v>
      </c>
      <c r="AC85" s="3">
        <f>IF(X85&lt;&gt;"Liquidação Cancelada",(AA85-AB85)+(U85-Z85-AB85),"Liquidação Cancelada")</f>
        <v>0</v>
      </c>
      <c r="AD85" s="29"/>
    </row>
    <row r="86" spans="1:30" s="23" customFormat="1" ht="24.95" customHeight="1" x14ac:dyDescent="0.2">
      <c r="A86" s="23" t="str">
        <f>D86&amp;"|"&amp;E86&amp;"|"&amp;G86&amp;"|"&amp;H86&amp;"|"&amp;L86&amp;"|"&amp;N86&amp;"|"&amp;U86</f>
        <v>1441|1440011|200|2025|35502073000166|3920|10083,68</v>
      </c>
      <c r="B86" s="23" t="str">
        <f>D86&amp;"|"&amp;E86&amp;"|"&amp;G86&amp;"|"&amp;H86&amp;"|"&amp;X86</f>
        <v>1441|1440011|200|2025|7930</v>
      </c>
      <c r="C86" s="28" t="str">
        <f>E86&amp;"|"&amp;X86</f>
        <v>1440011|7930</v>
      </c>
      <c r="D86" s="10">
        <v>1441</v>
      </c>
      <c r="E86" s="10">
        <v>1440011</v>
      </c>
      <c r="F86" s="36" t="str">
        <f>G86&amp;"/"&amp;H86</f>
        <v>200/2025</v>
      </c>
      <c r="G86" s="10">
        <v>200</v>
      </c>
      <c r="H86" s="10">
        <v>2025</v>
      </c>
      <c r="I86" s="36" t="str">
        <f>J86&amp;"."&amp;K86</f>
        <v>10.1</v>
      </c>
      <c r="J86" s="10">
        <v>10</v>
      </c>
      <c r="K86" s="10">
        <v>1</v>
      </c>
      <c r="L86" s="10">
        <v>35502073000166</v>
      </c>
      <c r="M86" s="11" t="s">
        <v>279</v>
      </c>
      <c r="N86" s="10">
        <v>3920</v>
      </c>
      <c r="O86" s="11" t="s">
        <v>169</v>
      </c>
      <c r="P86" s="9">
        <v>45996</v>
      </c>
      <c r="Q86" s="10">
        <v>11</v>
      </c>
      <c r="R86" s="3">
        <v>10083.68</v>
      </c>
      <c r="S86" s="3">
        <v>0</v>
      </c>
      <c r="T86" s="3">
        <v>0</v>
      </c>
      <c r="U86" s="33">
        <f>R86-S86-T86</f>
        <v>10083.68</v>
      </c>
      <c r="V86" s="9">
        <f>IF(X86&lt;&gt;"Liquidação Cancelada",VLOOKUP(B86,'BASE DE DADOS OPS'!$B$4:$P$9650,10,FALSE),"Liquidação Cancelada")</f>
        <v>46001</v>
      </c>
      <c r="W86" s="13">
        <f>IF(X86&lt;&gt;"Liquidação Cancelada",IF(ISBLANK(V86),"AGUARDANDO PAGAMENTO",NETWORKDAYS(P86,V86)-1),"Liquidação Cancelada")</f>
        <v>3</v>
      </c>
      <c r="X86" s="10">
        <f>VLOOKUP(A86,'BASE DE DADOS OPS'!$A$4:$P$9650,12,FALSE)</f>
        <v>7930</v>
      </c>
      <c r="Y86" s="4">
        <f>IF(X86&lt;&gt;"Liquidação Cancelada",VLOOKUP(B86,'BASE DE DADOS OPS'!$B$5:$P$9635,12,FALSE),"Liquidação Cancelada")</f>
        <v>10083.68</v>
      </c>
      <c r="Z86" s="4">
        <f>IF(X86&lt;&gt;"Liquidação Cancelada",VLOOKUP(B86,'BASE DE DADOS OPS'!$B$5:$P$9635,14,FALSE),"Liquidação Cancelada")</f>
        <v>484.02</v>
      </c>
      <c r="AA86" s="4">
        <f>IF(X86&lt;&gt;"Liquidação Cancelada",VLOOKUP(B86,'BASE DE DADOS OPS'!$B$5:$P$9635,13,FALSE),"Liquidação Cancelada")</f>
        <v>9599.66</v>
      </c>
      <c r="AB86" s="4">
        <f>IF(X86&lt;&gt;"Liquidação Cancelada",Y86-Z86,"Liquidação Cancelada")</f>
        <v>9599.66</v>
      </c>
      <c r="AC86" s="3">
        <f>IF(X86&lt;&gt;"Liquidação Cancelada",(AA86-AB86)+(U86-Z86-AB86),"Liquidação Cancelada")</f>
        <v>0</v>
      </c>
      <c r="AD86" s="29"/>
    </row>
    <row r="87" spans="1:30" s="23" customFormat="1" ht="24.95" customHeight="1" x14ac:dyDescent="0.2">
      <c r="A87" s="23" t="str">
        <f>D87&amp;"|"&amp;E87&amp;"|"&amp;G87&amp;"|"&amp;H87&amp;"|"&amp;L87&amp;"|"&amp;N87&amp;"|"&amp;U87</f>
        <v>1441|1440011|236|2025|40574380000192|3920|194356,62</v>
      </c>
      <c r="B87" s="23" t="str">
        <f>D87&amp;"|"&amp;E87&amp;"|"&amp;G87&amp;"|"&amp;H87&amp;"|"&amp;X87</f>
        <v>1441|1440011|236|2025|7904</v>
      </c>
      <c r="C87" s="28" t="str">
        <f>E87&amp;"|"&amp;X87</f>
        <v>1440011|7904</v>
      </c>
      <c r="D87" s="10">
        <v>1441</v>
      </c>
      <c r="E87" s="10">
        <v>1440011</v>
      </c>
      <c r="F87" s="36" t="str">
        <f>G87&amp;"/"&amp;H87</f>
        <v>236/2025</v>
      </c>
      <c r="G87" s="10">
        <v>236</v>
      </c>
      <c r="H87" s="10">
        <v>2025</v>
      </c>
      <c r="I87" s="36" t="str">
        <f>J87&amp;"."&amp;K87</f>
        <v>10.1</v>
      </c>
      <c r="J87" s="10">
        <v>10</v>
      </c>
      <c r="K87" s="10">
        <v>1</v>
      </c>
      <c r="L87" s="10">
        <v>40574380000192</v>
      </c>
      <c r="M87" s="11" t="s">
        <v>293</v>
      </c>
      <c r="N87" s="10">
        <v>3920</v>
      </c>
      <c r="O87" s="11" t="s">
        <v>169</v>
      </c>
      <c r="P87" s="9">
        <v>45996</v>
      </c>
      <c r="Q87" s="10">
        <v>11</v>
      </c>
      <c r="R87" s="3">
        <v>194356.62</v>
      </c>
      <c r="S87" s="3">
        <v>0</v>
      </c>
      <c r="T87" s="3">
        <v>0</v>
      </c>
      <c r="U87" s="33">
        <f>R87-S87-T87</f>
        <v>194356.62</v>
      </c>
      <c r="V87" s="9">
        <f>IF(X87&lt;&gt;"Liquidação Cancelada",VLOOKUP(B87,'BASE DE DADOS OPS'!$B$4:$P$9650,10,FALSE),"Liquidação Cancelada")</f>
        <v>46000</v>
      </c>
      <c r="W87" s="13">
        <f>IF(X87&lt;&gt;"Liquidação Cancelada",IF(ISBLANK(V87),"AGUARDANDO PAGAMENTO",NETWORKDAYS(P87,V87)-1),"Liquidação Cancelada")</f>
        <v>2</v>
      </c>
      <c r="X87" s="10">
        <f>VLOOKUP(A87,'BASE DE DADOS OPS'!$A$4:$P$9650,12,FALSE)</f>
        <v>7904</v>
      </c>
      <c r="Y87" s="4">
        <f>IF(X87&lt;&gt;"Liquidação Cancelada",VLOOKUP(B87,'BASE DE DADOS OPS'!$B$5:$P$9635,12,FALSE),"Liquidação Cancelada")</f>
        <v>194356.62</v>
      </c>
      <c r="Z87" s="4">
        <f>IF(X87&lt;&gt;"Liquidação Cancelada",VLOOKUP(B87,'BASE DE DADOS OPS'!$B$5:$P$9635,14,FALSE),"Liquidação Cancelada")</f>
        <v>9329.1200000000008</v>
      </c>
      <c r="AA87" s="4">
        <f>IF(X87&lt;&gt;"Liquidação Cancelada",VLOOKUP(B87,'BASE DE DADOS OPS'!$B$5:$P$9635,13,FALSE),"Liquidação Cancelada")</f>
        <v>185027.5</v>
      </c>
      <c r="AB87" s="4">
        <f>IF(X87&lt;&gt;"Liquidação Cancelada",Y87-Z87,"Liquidação Cancelada")</f>
        <v>185027.5</v>
      </c>
      <c r="AC87" s="3">
        <f>IF(X87&lt;&gt;"Liquidação Cancelada",(AA87-AB87)+(U87-Z87-AB87),"Liquidação Cancelada")</f>
        <v>0</v>
      </c>
      <c r="AD87" s="29"/>
    </row>
    <row r="88" spans="1:30" s="23" customFormat="1" ht="24.95" customHeight="1" x14ac:dyDescent="0.2">
      <c r="A88" s="23" t="str">
        <f>D88&amp;"|"&amp;E88&amp;"|"&amp;G88&amp;"|"&amp;H88&amp;"|"&amp;L88&amp;"|"&amp;N88&amp;"|"&amp;U88</f>
        <v>1441|1440011|237|2025|29315416000180|3920|2664,49</v>
      </c>
      <c r="B88" s="23" t="str">
        <f>D88&amp;"|"&amp;E88&amp;"|"&amp;G88&amp;"|"&amp;H88&amp;"|"&amp;X88</f>
        <v>1441|1440011|237|2025|7894</v>
      </c>
      <c r="C88" s="28" t="str">
        <f>E88&amp;"|"&amp;X88</f>
        <v>1440011|7894</v>
      </c>
      <c r="D88" s="10">
        <v>1441</v>
      </c>
      <c r="E88" s="10">
        <v>1440011</v>
      </c>
      <c r="F88" s="36" t="str">
        <f>G88&amp;"/"&amp;H88</f>
        <v>237/2025</v>
      </c>
      <c r="G88" s="10">
        <v>237</v>
      </c>
      <c r="H88" s="10">
        <v>2025</v>
      </c>
      <c r="I88" s="36" t="str">
        <f>J88&amp;"."&amp;K88</f>
        <v>10.1</v>
      </c>
      <c r="J88" s="10">
        <v>10</v>
      </c>
      <c r="K88" s="10">
        <v>1</v>
      </c>
      <c r="L88" s="10">
        <v>29315416000180</v>
      </c>
      <c r="M88" s="11" t="s">
        <v>294</v>
      </c>
      <c r="N88" s="10">
        <v>3920</v>
      </c>
      <c r="O88" s="11" t="s">
        <v>169</v>
      </c>
      <c r="P88" s="9">
        <v>45996</v>
      </c>
      <c r="Q88" s="10">
        <v>11</v>
      </c>
      <c r="R88" s="3">
        <v>2664.49</v>
      </c>
      <c r="S88" s="3">
        <v>0</v>
      </c>
      <c r="T88" s="3">
        <v>0</v>
      </c>
      <c r="U88" s="33">
        <f>R88-S88-T88</f>
        <v>2664.49</v>
      </c>
      <c r="V88" s="9">
        <f>IF(X88&lt;&gt;"Liquidação Cancelada",VLOOKUP(B88,'BASE DE DADOS OPS'!$B$4:$P$9650,10,FALSE),"Liquidação Cancelada")</f>
        <v>46000</v>
      </c>
      <c r="W88" s="13">
        <f>IF(X88&lt;&gt;"Liquidação Cancelada",IF(ISBLANK(V88),"AGUARDANDO PAGAMENTO",NETWORKDAYS(P88,V88)-1),"Liquidação Cancelada")</f>
        <v>2</v>
      </c>
      <c r="X88" s="10">
        <f>VLOOKUP(A88,'BASE DE DADOS OPS'!$A$4:$P$9650,12,FALSE)</f>
        <v>7894</v>
      </c>
      <c r="Y88" s="4">
        <f>IF(X88&lt;&gt;"Liquidação Cancelada",VLOOKUP(B88,'BASE DE DADOS OPS'!$B$5:$P$9635,12,FALSE),"Liquidação Cancelada")</f>
        <v>2664.4900000000002</v>
      </c>
      <c r="Z88" s="4">
        <f>IF(X88&lt;&gt;"Liquidação Cancelada",VLOOKUP(B88,'BASE DE DADOS OPS'!$B$5:$P$9635,14,FALSE),"Liquidação Cancelada")</f>
        <v>127.9</v>
      </c>
      <c r="AA88" s="4">
        <f>IF(X88&lt;&gt;"Liquidação Cancelada",VLOOKUP(B88,'BASE DE DADOS OPS'!$B$5:$P$9635,13,FALSE),"Liquidação Cancelada")</f>
        <v>2536.59</v>
      </c>
      <c r="AB88" s="4">
        <f>IF(X88&lt;&gt;"Liquidação Cancelada",Y88-Z88,"Liquidação Cancelada")</f>
        <v>2536.59</v>
      </c>
      <c r="AC88" s="3">
        <f>IF(X88&lt;&gt;"Liquidação Cancelada",(AA88-AB88)+(U88-Z88-AB88),"Liquidação Cancelada")</f>
        <v>-4.5474735088646412E-13</v>
      </c>
      <c r="AD88" s="29"/>
    </row>
    <row r="89" spans="1:30" s="23" customFormat="1" ht="24.95" customHeight="1" x14ac:dyDescent="0.2">
      <c r="A89" s="23" t="str">
        <f>D89&amp;"|"&amp;E89&amp;"|"&amp;G89&amp;"|"&amp;H89&amp;"|"&amp;L89&amp;"|"&amp;N89&amp;"|"&amp;U89</f>
        <v>1441|1440011|294|2025|58445252000104|3920|37200</v>
      </c>
      <c r="B89" s="23" t="str">
        <f>D89&amp;"|"&amp;E89&amp;"|"&amp;G89&amp;"|"&amp;H89&amp;"|"&amp;X89</f>
        <v>1441|1440011|294|2025|7946</v>
      </c>
      <c r="C89" s="28" t="str">
        <f>E89&amp;"|"&amp;X89</f>
        <v>1440011|7946</v>
      </c>
      <c r="D89" s="10">
        <v>1441</v>
      </c>
      <c r="E89" s="10">
        <v>1440011</v>
      </c>
      <c r="F89" s="36" t="str">
        <f>G89&amp;"/"&amp;H89</f>
        <v>294/2025</v>
      </c>
      <c r="G89" s="10">
        <v>294</v>
      </c>
      <c r="H89" s="10">
        <v>2025</v>
      </c>
      <c r="I89" s="36" t="str">
        <f>J89&amp;"."&amp;K89</f>
        <v>10.1</v>
      </c>
      <c r="J89" s="10">
        <v>10</v>
      </c>
      <c r="K89" s="10">
        <v>1</v>
      </c>
      <c r="L89" s="10">
        <v>58445252000104</v>
      </c>
      <c r="M89" s="11" t="s">
        <v>313</v>
      </c>
      <c r="N89" s="10">
        <v>3920</v>
      </c>
      <c r="O89" s="11" t="s">
        <v>169</v>
      </c>
      <c r="P89" s="9">
        <v>45996</v>
      </c>
      <c r="Q89" s="10">
        <v>6</v>
      </c>
      <c r="R89" s="3">
        <v>37200</v>
      </c>
      <c r="S89" s="3">
        <v>0</v>
      </c>
      <c r="T89" s="3">
        <v>0</v>
      </c>
      <c r="U89" s="33">
        <f>R89-S89-T89</f>
        <v>37200</v>
      </c>
      <c r="V89" s="9">
        <f>IF(X89&lt;&gt;"Liquidação Cancelada",VLOOKUP(B89,'BASE DE DADOS OPS'!$B$4:$P$9650,10,FALSE),"Liquidação Cancelada")</f>
        <v>46001</v>
      </c>
      <c r="W89" s="13">
        <f>IF(X89&lt;&gt;"Liquidação Cancelada",IF(ISBLANK(V89),"AGUARDANDO PAGAMENTO",NETWORKDAYS(P89,V89)-1),"Liquidação Cancelada")</f>
        <v>3</v>
      </c>
      <c r="X89" s="10">
        <f>VLOOKUP(A89,'BASE DE DADOS OPS'!$A$4:$P$9650,12,FALSE)</f>
        <v>7946</v>
      </c>
      <c r="Y89" s="4">
        <f>IF(X89&lt;&gt;"Liquidação Cancelada",VLOOKUP(B89,'BASE DE DADOS OPS'!$B$5:$P$9635,12,FALSE),"Liquidação Cancelada")</f>
        <v>37200</v>
      </c>
      <c r="Z89" s="4">
        <f>IF(X89&lt;&gt;"Liquidação Cancelada",VLOOKUP(B89,'BASE DE DADOS OPS'!$B$5:$P$9635,14,FALSE),"Liquidação Cancelada")</f>
        <v>1785.6</v>
      </c>
      <c r="AA89" s="4">
        <f>IF(X89&lt;&gt;"Liquidação Cancelada",VLOOKUP(B89,'BASE DE DADOS OPS'!$B$5:$P$9635,13,FALSE),"Liquidação Cancelada")</f>
        <v>35414.400000000001</v>
      </c>
      <c r="AB89" s="4">
        <f>IF(X89&lt;&gt;"Liquidação Cancelada",Y89-Z89,"Liquidação Cancelada")</f>
        <v>35414.400000000001</v>
      </c>
      <c r="AC89" s="3">
        <f>IF(X89&lt;&gt;"Liquidação Cancelada",(AA89-AB89)+(U89-Z89-AB89),"Liquidação Cancelada")</f>
        <v>0</v>
      </c>
      <c r="AD89" s="29"/>
    </row>
    <row r="90" spans="1:30" s="23" customFormat="1" ht="24.95" customHeight="1" x14ac:dyDescent="0.2">
      <c r="A90" s="23" t="str">
        <f>D90&amp;"|"&amp;E90&amp;"|"&amp;G90&amp;"|"&amp;H90&amp;"|"&amp;L90&amp;"|"&amp;N90&amp;"|"&amp;U90</f>
        <v>1441|1440011|317|2025|19201128000141|3702|131748,7</v>
      </c>
      <c r="B90" s="23" t="str">
        <f>D90&amp;"|"&amp;E90&amp;"|"&amp;G90&amp;"|"&amp;H90&amp;"|"&amp;X90</f>
        <v>1441|1440011|317|2025|7885</v>
      </c>
      <c r="C90" s="28" t="str">
        <f>E90&amp;"|"&amp;X90</f>
        <v>1440011|7885</v>
      </c>
      <c r="D90" s="10">
        <v>1441</v>
      </c>
      <c r="E90" s="10">
        <v>1440011</v>
      </c>
      <c r="F90" s="36" t="str">
        <f>G90&amp;"/"&amp;H90</f>
        <v>317/2025</v>
      </c>
      <c r="G90" s="10">
        <v>317</v>
      </c>
      <c r="H90" s="10">
        <v>2025</v>
      </c>
      <c r="I90" s="36" t="str">
        <f>J90&amp;"."&amp;K90</f>
        <v>10.1</v>
      </c>
      <c r="J90" s="10">
        <v>10</v>
      </c>
      <c r="K90" s="10">
        <v>1</v>
      </c>
      <c r="L90" s="10">
        <v>19201128000141</v>
      </c>
      <c r="M90" s="11" t="s">
        <v>315</v>
      </c>
      <c r="N90" s="10">
        <v>3702</v>
      </c>
      <c r="O90" s="11" t="s">
        <v>316</v>
      </c>
      <c r="P90" s="9">
        <v>45996</v>
      </c>
      <c r="Q90" s="10">
        <v>8</v>
      </c>
      <c r="R90" s="3">
        <v>131748.70000000001</v>
      </c>
      <c r="S90" s="3">
        <v>0</v>
      </c>
      <c r="T90" s="3">
        <v>0</v>
      </c>
      <c r="U90" s="33">
        <f>R90-S90-T90</f>
        <v>131748.70000000001</v>
      </c>
      <c r="V90" s="9">
        <f>IF(X90&lt;&gt;"Liquidação Cancelada",VLOOKUP(B90,'BASE DE DADOS OPS'!$B$4:$P$9650,10,FALSE),"Liquidação Cancelada")</f>
        <v>46000</v>
      </c>
      <c r="W90" s="13">
        <f>IF(X90&lt;&gt;"Liquidação Cancelada",IF(ISBLANK(V90),"AGUARDANDO PAGAMENTO",NETWORKDAYS(P90,V90)-1),"Liquidação Cancelada")</f>
        <v>2</v>
      </c>
      <c r="X90" s="10">
        <f>VLOOKUP(A90,'BASE DE DADOS OPS'!$A$4:$P$9650,12,FALSE)</f>
        <v>7885</v>
      </c>
      <c r="Y90" s="4">
        <f>IF(X90&lt;&gt;"Liquidação Cancelada",VLOOKUP(B90,'BASE DE DADOS OPS'!$B$5:$P$9635,12,FALSE),"Liquidação Cancelada")</f>
        <v>131748.70000000001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131748.70000000001</v>
      </c>
      <c r="AB90" s="4">
        <f>IF(X90&lt;&gt;"Liquidação Cancelada",Y90-Z90,"Liquidação Cancelada")</f>
        <v>131748.70000000001</v>
      </c>
      <c r="AC90" s="3">
        <f>IF(X90&lt;&gt;"Liquidação Cancelada",(AA90-AB90)+(U90-Z90-AB90),"Liquidação Cancelada")</f>
        <v>0</v>
      </c>
      <c r="AD90" s="29"/>
    </row>
    <row r="91" spans="1:30" s="23" customFormat="1" ht="24.95" customHeight="1" x14ac:dyDescent="0.2">
      <c r="A91" s="23" t="str">
        <f>D91&amp;"|"&amp;E91&amp;"|"&amp;G91&amp;"|"&amp;H91&amp;"|"&amp;L91&amp;"|"&amp;N91&amp;"|"&amp;U91</f>
        <v>1441|1440011|328|2025|68472099687|3611|22000</v>
      </c>
      <c r="B91" s="23" t="str">
        <f>D91&amp;"|"&amp;E91&amp;"|"&amp;G91&amp;"|"&amp;H91&amp;"|"&amp;X91</f>
        <v>1441|1440011|328|2025|8020</v>
      </c>
      <c r="C91" s="28" t="str">
        <f>E91&amp;"|"&amp;X91</f>
        <v>1440011|8020</v>
      </c>
      <c r="D91" s="10">
        <v>1441</v>
      </c>
      <c r="E91" s="10">
        <v>1440011</v>
      </c>
      <c r="F91" s="36" t="str">
        <f>G91&amp;"/"&amp;H91</f>
        <v>328/2025</v>
      </c>
      <c r="G91" s="10">
        <v>328</v>
      </c>
      <c r="H91" s="10">
        <v>2025</v>
      </c>
      <c r="I91" s="36" t="str">
        <f>J91&amp;"."&amp;K91</f>
        <v>10.1</v>
      </c>
      <c r="J91" s="10">
        <v>10</v>
      </c>
      <c r="K91" s="10">
        <v>1</v>
      </c>
      <c r="L91" s="10">
        <v>68472099687</v>
      </c>
      <c r="M91" s="11" t="s">
        <v>317</v>
      </c>
      <c r="N91" s="10">
        <v>3611</v>
      </c>
      <c r="O91" s="11" t="s">
        <v>169</v>
      </c>
      <c r="P91" s="9">
        <v>45996</v>
      </c>
      <c r="Q91" s="10">
        <v>6</v>
      </c>
      <c r="R91" s="3">
        <v>22000</v>
      </c>
      <c r="S91" s="3">
        <v>0</v>
      </c>
      <c r="T91" s="3">
        <v>0</v>
      </c>
      <c r="U91" s="33">
        <f>R91-S91-T91</f>
        <v>22000</v>
      </c>
      <c r="V91" s="9">
        <f>IF(X91&lt;&gt;"Liquidação Cancelada",VLOOKUP(B91,'BASE DE DADOS OPS'!$B$4:$P$9650,10,FALSE),"Liquidação Cancelada")</f>
        <v>46002</v>
      </c>
      <c r="W91" s="13">
        <f>IF(X91&lt;&gt;"Liquidação Cancelada",IF(ISBLANK(V91),"AGUARDANDO PAGAMENTO",NETWORKDAYS(P91,V91)-1),"Liquidação Cancelada")</f>
        <v>4</v>
      </c>
      <c r="X91" s="10">
        <f>VLOOKUP(A91,'BASE DE DADOS OPS'!$A$4:$P$9650,12,FALSE)</f>
        <v>8020</v>
      </c>
      <c r="Y91" s="4">
        <f>IF(X91&lt;&gt;"Liquidação Cancelada",VLOOKUP(B91,'BASE DE DADOS OPS'!$B$5:$P$9635,12,FALSE),"Liquidação Cancelada")</f>
        <v>22000</v>
      </c>
      <c r="Z91" s="4">
        <f>IF(X91&lt;&gt;"Liquidação Cancelada",VLOOKUP(B91,'BASE DE DADOS OPS'!$B$5:$P$9635,14,FALSE),"Liquidação Cancelada")</f>
        <v>4974.29</v>
      </c>
      <c r="AA91" s="4">
        <f>IF(X91&lt;&gt;"Liquidação Cancelada",VLOOKUP(B91,'BASE DE DADOS OPS'!$B$5:$P$9635,13,FALSE),"Liquidação Cancelada")</f>
        <v>17025.71</v>
      </c>
      <c r="AB91" s="4">
        <f>IF(X91&lt;&gt;"Liquidação Cancelada",Y91-Z91,"Liquidação Cancelada")</f>
        <v>17025.71</v>
      </c>
      <c r="AC91" s="3">
        <f>IF(X91&lt;&gt;"Liquidação Cancelada",(AA91-AB91)+(U91-Z91-AB91),"Liquidação Cancelada")</f>
        <v>0</v>
      </c>
      <c r="AD91" s="29"/>
    </row>
    <row r="92" spans="1:30" s="23" customFormat="1" ht="24.95" customHeight="1" x14ac:dyDescent="0.2">
      <c r="A92" s="23" t="str">
        <f>D92&amp;"|"&amp;E92&amp;"|"&amp;G92&amp;"|"&amp;H92&amp;"|"&amp;L92&amp;"|"&amp;N92&amp;"|"&amp;U92</f>
        <v>1441|1440011|356|2025|49463330615|3611|3781,14</v>
      </c>
      <c r="B92" s="23" t="str">
        <f>D92&amp;"|"&amp;E92&amp;"|"&amp;G92&amp;"|"&amp;H92&amp;"|"&amp;X92</f>
        <v>1441|1440011|356|2025|8038</v>
      </c>
      <c r="C92" s="28" t="str">
        <f>E92&amp;"|"&amp;X92</f>
        <v>1440011|8038</v>
      </c>
      <c r="D92" s="10">
        <v>1441</v>
      </c>
      <c r="E92" s="10">
        <v>1440011</v>
      </c>
      <c r="F92" s="36" t="str">
        <f>G92&amp;"/"&amp;H92</f>
        <v>356/2025</v>
      </c>
      <c r="G92" s="10">
        <v>356</v>
      </c>
      <c r="H92" s="10">
        <v>2025</v>
      </c>
      <c r="I92" s="36" t="str">
        <f>J92&amp;"."&amp;K92</f>
        <v>10.1</v>
      </c>
      <c r="J92" s="10">
        <v>10</v>
      </c>
      <c r="K92" s="10">
        <v>1</v>
      </c>
      <c r="L92" s="10">
        <v>49463330615</v>
      </c>
      <c r="M92" s="11" t="s">
        <v>323</v>
      </c>
      <c r="N92" s="10">
        <v>3611</v>
      </c>
      <c r="O92" s="11" t="s">
        <v>169</v>
      </c>
      <c r="P92" s="9">
        <v>45996</v>
      </c>
      <c r="Q92" s="10">
        <v>6</v>
      </c>
      <c r="R92" s="3">
        <v>3781.14</v>
      </c>
      <c r="S92" s="3">
        <v>0</v>
      </c>
      <c r="T92" s="3">
        <v>0</v>
      </c>
      <c r="U92" s="33">
        <f>R92-S92-T92</f>
        <v>3781.14</v>
      </c>
      <c r="V92" s="9">
        <f>IF(X92&lt;&gt;"Liquidação Cancelada",VLOOKUP(B92,'BASE DE DADOS OPS'!$B$4:$P$9650,10,FALSE),"Liquidação Cancelada")</f>
        <v>46002</v>
      </c>
      <c r="W92" s="13">
        <f>IF(X92&lt;&gt;"Liquidação Cancelada",IF(ISBLANK(V92),"AGUARDANDO PAGAMENTO",NETWORKDAYS(P92,V92)-1),"Liquidação Cancelada")</f>
        <v>4</v>
      </c>
      <c r="X92" s="10">
        <f>VLOOKUP(A92,'BASE DE DADOS OPS'!$A$4:$P$9650,12,FALSE)</f>
        <v>8038</v>
      </c>
      <c r="Y92" s="4">
        <f>IF(X92&lt;&gt;"Liquidação Cancelada",VLOOKUP(B92,'BASE DE DADOS OPS'!$B$5:$P$9635,12,FALSE),"Liquidação Cancelada")</f>
        <v>3781.14</v>
      </c>
      <c r="Z92" s="4">
        <f>IF(X92&lt;&gt;"Liquidação Cancelada",VLOOKUP(B92,'BASE DE DADOS OPS'!$B$5:$P$9635,14,FALSE),"Liquidação Cancelada")</f>
        <v>81.93</v>
      </c>
      <c r="AA92" s="4">
        <f>IF(X92&lt;&gt;"Liquidação Cancelada",VLOOKUP(B92,'BASE DE DADOS OPS'!$B$5:$P$9635,13,FALSE),"Liquidação Cancelada")</f>
        <v>3699.21</v>
      </c>
      <c r="AB92" s="4">
        <f>IF(X92&lt;&gt;"Liquidação Cancelada",Y92-Z92,"Liquidação Cancelada")</f>
        <v>3699.21</v>
      </c>
      <c r="AC92" s="3">
        <f>IF(X92&lt;&gt;"Liquidação Cancelada",(AA92-AB92)+(U92-Z92-AB92),"Liquidação Cancelada")</f>
        <v>0</v>
      </c>
      <c r="AD92" s="29"/>
    </row>
    <row r="93" spans="1:30" s="23" customFormat="1" ht="24.95" customHeight="1" x14ac:dyDescent="0.2">
      <c r="A93" s="23" t="str">
        <f>D93&amp;"|"&amp;E93&amp;"|"&amp;G93&amp;"|"&amp;H93&amp;"|"&amp;L93&amp;"|"&amp;N93&amp;"|"&amp;U93</f>
        <v>1441|1440011|367|2025|20655817000105|3920|9398,41</v>
      </c>
      <c r="B93" s="23" t="str">
        <f>D93&amp;"|"&amp;E93&amp;"|"&amp;G93&amp;"|"&amp;H93&amp;"|"&amp;X93</f>
        <v>1441|1440011|367|2025|7933</v>
      </c>
      <c r="C93" s="28" t="str">
        <f>E93&amp;"|"&amp;X93</f>
        <v>1440011|7933</v>
      </c>
      <c r="D93" s="10">
        <v>1441</v>
      </c>
      <c r="E93" s="10">
        <v>1440011</v>
      </c>
      <c r="F93" s="36" t="str">
        <f>G93&amp;"/"&amp;H93</f>
        <v>367/2025</v>
      </c>
      <c r="G93" s="10">
        <v>367</v>
      </c>
      <c r="H93" s="10">
        <v>2025</v>
      </c>
      <c r="I93" s="36" t="str">
        <f>J93&amp;"."&amp;K93</f>
        <v>10.1</v>
      </c>
      <c r="J93" s="10">
        <v>10</v>
      </c>
      <c r="K93" s="10">
        <v>1</v>
      </c>
      <c r="L93" s="10">
        <v>20655817000105</v>
      </c>
      <c r="M93" s="11" t="s">
        <v>326</v>
      </c>
      <c r="N93" s="10">
        <v>3920</v>
      </c>
      <c r="O93" s="11" t="s">
        <v>169</v>
      </c>
      <c r="P93" s="9">
        <v>45996</v>
      </c>
      <c r="Q93" s="10">
        <v>5</v>
      </c>
      <c r="R93" s="3">
        <v>9398.41</v>
      </c>
      <c r="S93" s="3">
        <v>0</v>
      </c>
      <c r="T93" s="3">
        <v>0</v>
      </c>
      <c r="U93" s="33">
        <f>R93-S93-T93</f>
        <v>9398.41</v>
      </c>
      <c r="V93" s="9">
        <f>IF(X93&lt;&gt;"Liquidação Cancelada",VLOOKUP(B93,'BASE DE DADOS OPS'!$B$4:$P$9650,10,FALSE),"Liquidação Cancelada")</f>
        <v>46001</v>
      </c>
      <c r="W93" s="13">
        <f>IF(X93&lt;&gt;"Liquidação Cancelada",IF(ISBLANK(V93),"AGUARDANDO PAGAMENTO",NETWORKDAYS(P93,V93)-1),"Liquidação Cancelada")</f>
        <v>3</v>
      </c>
      <c r="X93" s="10">
        <f>VLOOKUP(A93,'BASE DE DADOS OPS'!$A$4:$P$9650,12,FALSE)</f>
        <v>7933</v>
      </c>
      <c r="Y93" s="4">
        <f>IF(X93&lt;&gt;"Liquidação Cancelada",VLOOKUP(B93,'BASE DE DADOS OPS'!$B$5:$P$9635,12,FALSE),"Liquidação Cancelada")</f>
        <v>9398.4100000000017</v>
      </c>
      <c r="Z93" s="4">
        <f>IF(X93&lt;&gt;"Liquidação Cancelada",VLOOKUP(B93,'BASE DE DADOS OPS'!$B$5:$P$9635,14,FALSE),"Liquidação Cancelada")</f>
        <v>451.12</v>
      </c>
      <c r="AA93" s="4">
        <f>IF(X93&lt;&gt;"Liquidação Cancelada",VLOOKUP(B93,'BASE DE DADOS OPS'!$B$5:$P$9635,13,FALSE),"Liquidação Cancelada")</f>
        <v>8947.2900000000009</v>
      </c>
      <c r="AB93" s="4">
        <f>IF(X93&lt;&gt;"Liquidação Cancelada",Y93-Z93,"Liquidação Cancelada")</f>
        <v>8947.2900000000009</v>
      </c>
      <c r="AC93" s="3">
        <f>IF(X93&lt;&gt;"Liquidação Cancelada",(AA93-AB93)+(U93-Z93-AB93),"Liquidação Cancelada")</f>
        <v>-1.8189894035458565E-12</v>
      </c>
      <c r="AD93" s="29"/>
    </row>
    <row r="94" spans="1:30" s="23" customFormat="1" ht="24.95" customHeight="1" x14ac:dyDescent="0.2">
      <c r="A94" s="23" t="str">
        <f>D94&amp;"|"&amp;E94&amp;"|"&amp;G94&amp;"|"&amp;H94&amp;"|"&amp;L94&amp;"|"&amp;N94&amp;"|"&amp;U94</f>
        <v>1441|1440011|66|2025|14408503649|3611|6985,94</v>
      </c>
      <c r="B94" s="23" t="str">
        <f>D94&amp;"|"&amp;E94&amp;"|"&amp;G94&amp;"|"&amp;H94&amp;"|"&amp;X94</f>
        <v>1441|1440011|66|2025|8047</v>
      </c>
      <c r="C94" s="28" t="str">
        <f>E94&amp;"|"&amp;X94</f>
        <v>1440011|8047</v>
      </c>
      <c r="D94" s="10">
        <v>1441</v>
      </c>
      <c r="E94" s="10">
        <v>1440011</v>
      </c>
      <c r="F94" s="36" t="str">
        <f>G94&amp;"/"&amp;H94</f>
        <v>66/2025</v>
      </c>
      <c r="G94" s="10">
        <v>66</v>
      </c>
      <c r="H94" s="10">
        <v>2025</v>
      </c>
      <c r="I94" s="36" t="str">
        <f>J94&amp;"."&amp;K94</f>
        <v>10.1</v>
      </c>
      <c r="J94" s="10">
        <v>10</v>
      </c>
      <c r="K94" s="10">
        <v>1</v>
      </c>
      <c r="L94" s="10">
        <v>14408503649</v>
      </c>
      <c r="M94" s="11" t="s">
        <v>171</v>
      </c>
      <c r="N94" s="10">
        <v>3611</v>
      </c>
      <c r="O94" s="11" t="s">
        <v>169</v>
      </c>
      <c r="P94" s="9">
        <v>46000</v>
      </c>
      <c r="Q94" s="10">
        <v>11</v>
      </c>
      <c r="R94" s="3">
        <v>6985.94</v>
      </c>
      <c r="S94" s="3">
        <v>0</v>
      </c>
      <c r="T94" s="3">
        <v>0</v>
      </c>
      <c r="U94" s="33">
        <f>R94-S94-T94</f>
        <v>6985.94</v>
      </c>
      <c r="V94" s="9">
        <f>IF(X94&lt;&gt;"Liquidação Cancelada",VLOOKUP(B94,'BASE DE DADOS OPS'!$B$4:$P$9650,10,FALSE),"Liquidação Cancelada")</f>
        <v>46002</v>
      </c>
      <c r="W94" s="13">
        <f>IF(X94&lt;&gt;"Liquidação Cancelada",IF(ISBLANK(V94),"AGUARDANDO PAGAMENTO",NETWORKDAYS(P94,V94)-1),"Liquidação Cancelada")</f>
        <v>2</v>
      </c>
      <c r="X94" s="10">
        <f>VLOOKUP(A94,'BASE DE DADOS OPS'!$A$4:$P$9650,12,FALSE)</f>
        <v>8047</v>
      </c>
      <c r="Y94" s="4">
        <f>IF(X94&lt;&gt;"Liquidação Cancelada",VLOOKUP(B94,'BASE DE DADOS OPS'!$B$5:$P$9635,12,FALSE),"Liquidação Cancelada")</f>
        <v>6985.9400000000005</v>
      </c>
      <c r="Z94" s="4">
        <f>IF(X94&lt;&gt;"Liquidação Cancelada",VLOOKUP(B94,'BASE DE DADOS OPS'!$B$5:$P$9635,14,FALSE),"Liquidação Cancelada")</f>
        <v>845.42</v>
      </c>
      <c r="AA94" s="4">
        <f>IF(X94&lt;&gt;"Liquidação Cancelada",VLOOKUP(B94,'BASE DE DADOS OPS'!$B$5:$P$9635,13,FALSE),"Liquidação Cancelada")</f>
        <v>6140.52</v>
      </c>
      <c r="AB94" s="4">
        <f>IF(X94&lt;&gt;"Liquidação Cancelada",Y94-Z94,"Liquidação Cancelada")</f>
        <v>6140.52</v>
      </c>
      <c r="AC94" s="3">
        <f>IF(X94&lt;&gt;"Liquidação Cancelada",(AA94-AB94)+(U94-Z94-AB94),"Liquidação Cancelada")</f>
        <v>-9.0949470177292824E-13</v>
      </c>
      <c r="AD94" s="29"/>
    </row>
    <row r="95" spans="1:30" s="23" customFormat="1" ht="24.95" customHeight="1" x14ac:dyDescent="0.2">
      <c r="A95" s="23" t="str">
        <f>D95&amp;"|"&amp;E95&amp;"|"&amp;G95&amp;"|"&amp;H95&amp;"|"&amp;L95&amp;"|"&amp;N95&amp;"|"&amp;U95</f>
        <v>1441|1440011|80|2025|84374071687|3611|3508,65</v>
      </c>
      <c r="B95" s="23" t="str">
        <f>D95&amp;"|"&amp;E95&amp;"|"&amp;G95&amp;"|"&amp;H95&amp;"|"&amp;X95</f>
        <v>1441|1440011|80|2025|8063</v>
      </c>
      <c r="C95" s="28" t="str">
        <f>E95&amp;"|"&amp;X95</f>
        <v>1440011|8063</v>
      </c>
      <c r="D95" s="10">
        <v>1441</v>
      </c>
      <c r="E95" s="10">
        <v>1440011</v>
      </c>
      <c r="F95" s="36" t="str">
        <f>G95&amp;"/"&amp;H95</f>
        <v>80/2025</v>
      </c>
      <c r="G95" s="10">
        <v>80</v>
      </c>
      <c r="H95" s="10">
        <v>2025</v>
      </c>
      <c r="I95" s="36" t="str">
        <f>J95&amp;"."&amp;K95</f>
        <v>10.1</v>
      </c>
      <c r="J95" s="10">
        <v>10</v>
      </c>
      <c r="K95" s="10">
        <v>1</v>
      </c>
      <c r="L95" s="10">
        <v>84374071687</v>
      </c>
      <c r="M95" s="11" t="s">
        <v>184</v>
      </c>
      <c r="N95" s="10">
        <v>3611</v>
      </c>
      <c r="O95" s="11" t="s">
        <v>169</v>
      </c>
      <c r="P95" s="9">
        <v>46000</v>
      </c>
      <c r="Q95" s="10">
        <v>11</v>
      </c>
      <c r="R95" s="3">
        <v>3508.65</v>
      </c>
      <c r="S95" s="3">
        <v>0</v>
      </c>
      <c r="T95" s="3">
        <v>0</v>
      </c>
      <c r="U95" s="33">
        <f>R95-S95-T95</f>
        <v>3508.65</v>
      </c>
      <c r="V95" s="9">
        <f>IF(X95&lt;&gt;"Liquidação Cancelada",VLOOKUP(B95,'BASE DE DADOS OPS'!$B$4:$P$9650,10,FALSE),"Liquidação Cancelada")</f>
        <v>46002</v>
      </c>
      <c r="W95" s="13">
        <f>IF(X95&lt;&gt;"Liquidação Cancelada",IF(ISBLANK(V95),"AGUARDANDO PAGAMENTO",NETWORKDAYS(P95,V95)-1),"Liquidação Cancelada")</f>
        <v>2</v>
      </c>
      <c r="X95" s="10">
        <f>VLOOKUP(A95,'BASE DE DADOS OPS'!$A$4:$P$9650,12,FALSE)</f>
        <v>8063</v>
      </c>
      <c r="Y95" s="4">
        <f>IF(X95&lt;&gt;"Liquidação Cancelada",VLOOKUP(B95,'BASE DE DADOS OPS'!$B$5:$P$9635,12,FALSE),"Liquidação Cancelada")</f>
        <v>3508.65</v>
      </c>
      <c r="Z95" s="4">
        <f>IF(X95&lt;&gt;"Liquidação Cancelada",VLOOKUP(B95,'BASE DE DADOS OPS'!$B$5:$P$9635,14,FALSE),"Liquidação Cancelada")</f>
        <v>41.06</v>
      </c>
      <c r="AA95" s="4">
        <f>IF(X95&lt;&gt;"Liquidação Cancelada",VLOOKUP(B95,'BASE DE DADOS OPS'!$B$5:$P$9635,13,FALSE),"Liquidação Cancelada")</f>
        <v>3467.59</v>
      </c>
      <c r="AB95" s="4">
        <f>IF(X95&lt;&gt;"Liquidação Cancelada",Y95-Z95,"Liquidação Cancelada")</f>
        <v>3467.59</v>
      </c>
      <c r="AC95" s="3">
        <f>IF(X95&lt;&gt;"Liquidação Cancelada",(AA95-AB95)+(U95-Z95-AB95),"Liquidação Cancelada")</f>
        <v>0</v>
      </c>
      <c r="AD95" s="29"/>
    </row>
    <row r="96" spans="1:30" s="23" customFormat="1" ht="24.95" customHeight="1" x14ac:dyDescent="0.2">
      <c r="A96" s="23" t="str">
        <f>D96&amp;"|"&amp;E96&amp;"|"&amp;G96&amp;"|"&amp;H96&amp;"|"&amp;L96&amp;"|"&amp;N96&amp;"|"&amp;U96</f>
        <v>1441|1440011|85|2025|89330994687|3611|4056,31</v>
      </c>
      <c r="B96" s="23" t="str">
        <f>D96&amp;"|"&amp;E96&amp;"|"&amp;G96&amp;"|"&amp;H96&amp;"|"&amp;X96</f>
        <v>1441|1440011|85|2025|8060</v>
      </c>
      <c r="C96" s="28" t="str">
        <f>E96&amp;"|"&amp;X96</f>
        <v>1440011|8060</v>
      </c>
      <c r="D96" s="10">
        <v>1441</v>
      </c>
      <c r="E96" s="10">
        <v>1440011</v>
      </c>
      <c r="F96" s="36" t="str">
        <f>G96&amp;"/"&amp;H96</f>
        <v>85/2025</v>
      </c>
      <c r="G96" s="10">
        <v>85</v>
      </c>
      <c r="H96" s="10">
        <v>2025</v>
      </c>
      <c r="I96" s="36" t="str">
        <f>J96&amp;"."&amp;K96</f>
        <v>10.1</v>
      </c>
      <c r="J96" s="10">
        <v>10</v>
      </c>
      <c r="K96" s="10">
        <v>1</v>
      </c>
      <c r="L96" s="10">
        <v>89330994687</v>
      </c>
      <c r="M96" s="11" t="s">
        <v>188</v>
      </c>
      <c r="N96" s="10">
        <v>3611</v>
      </c>
      <c r="O96" s="11" t="s">
        <v>169</v>
      </c>
      <c r="P96" s="9">
        <v>46000</v>
      </c>
      <c r="Q96" s="10">
        <v>11</v>
      </c>
      <c r="R96" s="3">
        <v>4056.31</v>
      </c>
      <c r="S96" s="3">
        <v>0</v>
      </c>
      <c r="T96" s="3">
        <v>0</v>
      </c>
      <c r="U96" s="33">
        <f>R96-S96-T96</f>
        <v>4056.31</v>
      </c>
      <c r="V96" s="9">
        <f>IF(X96&lt;&gt;"Liquidação Cancelada",VLOOKUP(B96,'BASE DE DADOS OPS'!$B$4:$P$9650,10,FALSE),"Liquidação Cancelada")</f>
        <v>46002</v>
      </c>
      <c r="W96" s="13">
        <f>IF(X96&lt;&gt;"Liquidação Cancelada",IF(ISBLANK(V96),"AGUARDANDO PAGAMENTO",NETWORKDAYS(P96,V96)-1),"Liquidação Cancelada")</f>
        <v>2</v>
      </c>
      <c r="X96" s="10">
        <f>VLOOKUP(A96,'BASE DE DADOS OPS'!$A$4:$P$9650,12,FALSE)</f>
        <v>8060</v>
      </c>
      <c r="Y96" s="4">
        <f>IF(X96&lt;&gt;"Liquidação Cancelada",VLOOKUP(B96,'BASE DE DADOS OPS'!$B$5:$P$9635,12,FALSE),"Liquidação Cancelada")</f>
        <v>4056.31</v>
      </c>
      <c r="Z96" s="4">
        <f>IF(X96&lt;&gt;"Liquidação Cancelada",VLOOKUP(B96,'BASE DE DADOS OPS'!$B$5:$P$9635,14,FALSE),"Liquidação Cancelada")</f>
        <v>123.21</v>
      </c>
      <c r="AA96" s="4">
        <f>IF(X96&lt;&gt;"Liquidação Cancelada",VLOOKUP(B96,'BASE DE DADOS OPS'!$B$5:$P$9635,13,FALSE),"Liquidação Cancelada")</f>
        <v>3933.1</v>
      </c>
      <c r="AB96" s="4">
        <f>IF(X96&lt;&gt;"Liquidação Cancelada",Y96-Z96,"Liquidação Cancelada")</f>
        <v>3933.1</v>
      </c>
      <c r="AC96" s="3">
        <f>IF(X96&lt;&gt;"Liquidação Cancelada",(AA96-AB96)+(U96-Z96-AB96),"Liquidação Cancelada")</f>
        <v>0</v>
      </c>
      <c r="AD96" s="29"/>
    </row>
    <row r="97" spans="1:30" s="23" customFormat="1" ht="24.95" customHeight="1" x14ac:dyDescent="0.2">
      <c r="A97" s="23" t="str">
        <f>D97&amp;"|"&amp;E97&amp;"|"&amp;G97&amp;"|"&amp;H97&amp;"|"&amp;L97&amp;"|"&amp;N97&amp;"|"&amp;U97</f>
        <v>1441|1440011|86|2025|76809528920|3611|1228,25</v>
      </c>
      <c r="B97" s="23" t="str">
        <f>D97&amp;"|"&amp;E97&amp;"|"&amp;G97&amp;"|"&amp;H97&amp;"|"&amp;X97</f>
        <v>1441|1440011|86|2025|8071</v>
      </c>
      <c r="C97" s="28" t="str">
        <f>E97&amp;"|"&amp;X97</f>
        <v>1440011|8071</v>
      </c>
      <c r="D97" s="10">
        <v>1441</v>
      </c>
      <c r="E97" s="10">
        <v>1440011</v>
      </c>
      <c r="F97" s="36" t="str">
        <f>G97&amp;"/"&amp;H97</f>
        <v>86/2025</v>
      </c>
      <c r="G97" s="10">
        <v>86</v>
      </c>
      <c r="H97" s="10">
        <v>2025</v>
      </c>
      <c r="I97" s="36" t="str">
        <f>J97&amp;"."&amp;K97</f>
        <v>10.1</v>
      </c>
      <c r="J97" s="10">
        <v>10</v>
      </c>
      <c r="K97" s="10">
        <v>1</v>
      </c>
      <c r="L97" s="10">
        <v>76809528920</v>
      </c>
      <c r="M97" s="11" t="s">
        <v>189</v>
      </c>
      <c r="N97" s="10">
        <v>3611</v>
      </c>
      <c r="O97" s="11" t="s">
        <v>169</v>
      </c>
      <c r="P97" s="9">
        <v>46000</v>
      </c>
      <c r="Q97" s="10">
        <v>12</v>
      </c>
      <c r="R97" s="3">
        <v>1228.25</v>
      </c>
      <c r="S97" s="3">
        <v>0</v>
      </c>
      <c r="T97" s="3">
        <v>0</v>
      </c>
      <c r="U97" s="33">
        <f>R97-S97-T97</f>
        <v>1228.25</v>
      </c>
      <c r="V97" s="9">
        <f>IF(X97&lt;&gt;"Liquidação Cancelada",VLOOKUP(B97,'BASE DE DADOS OPS'!$B$4:$P$9650,10,FALSE),"Liquidação Cancelada")</f>
        <v>46002</v>
      </c>
      <c r="W97" s="13">
        <f>IF(X97&lt;&gt;"Liquidação Cancelada",IF(ISBLANK(V97),"AGUARDANDO PAGAMENTO",NETWORKDAYS(P97,V97)-1),"Liquidação Cancelada")</f>
        <v>2</v>
      </c>
      <c r="X97" s="10">
        <f>VLOOKUP(A97,'BASE DE DADOS OPS'!$A$4:$P$9650,12,FALSE)</f>
        <v>8071</v>
      </c>
      <c r="Y97" s="4">
        <f>IF(X97&lt;&gt;"Liquidação Cancelada",VLOOKUP(B97,'BASE DE DADOS OPS'!$B$5:$P$9635,12,FALSE),"Liquidação Cancelada")</f>
        <v>1228.25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1228.25</v>
      </c>
      <c r="AB97" s="4">
        <f>IF(X97&lt;&gt;"Liquidação Cancelada",Y97-Z97,"Liquidação Cancelada")</f>
        <v>1228.25</v>
      </c>
      <c r="AC97" s="3">
        <f>IF(X97&lt;&gt;"Liquidação Cancelada",(AA97-AB97)+(U97-Z97-AB97),"Liquidação Cancelada")</f>
        <v>0</v>
      </c>
      <c r="AD97" s="29"/>
    </row>
    <row r="98" spans="1:30" s="23" customFormat="1" ht="24.95" customHeight="1" x14ac:dyDescent="0.2">
      <c r="A98" s="23" t="str">
        <f>D98&amp;"|"&amp;E98&amp;"|"&amp;G98&amp;"|"&amp;H98&amp;"|"&amp;L98&amp;"|"&amp;N98&amp;"|"&amp;U98</f>
        <v>1441|1440011|87|2025|17709692000144|3920|30679,36</v>
      </c>
      <c r="B98" s="23" t="str">
        <f>D98&amp;"|"&amp;E98&amp;"|"&amp;G98&amp;"|"&amp;H98&amp;"|"&amp;X98</f>
        <v>1441|1440011|87|2025|8055</v>
      </c>
      <c r="C98" s="28" t="str">
        <f>E98&amp;"|"&amp;X98</f>
        <v>1440011|8055</v>
      </c>
      <c r="D98" s="10">
        <v>1441</v>
      </c>
      <c r="E98" s="10">
        <v>1440011</v>
      </c>
      <c r="F98" s="36" t="str">
        <f>G98&amp;"/"&amp;H98</f>
        <v>87/2025</v>
      </c>
      <c r="G98" s="10">
        <v>87</v>
      </c>
      <c r="H98" s="10">
        <v>2025</v>
      </c>
      <c r="I98" s="36" t="str">
        <f>J98&amp;"."&amp;K98</f>
        <v>10.1</v>
      </c>
      <c r="J98" s="10">
        <v>10</v>
      </c>
      <c r="K98" s="10">
        <v>1</v>
      </c>
      <c r="L98" s="10">
        <v>17709692000144</v>
      </c>
      <c r="M98" s="11" t="s">
        <v>190</v>
      </c>
      <c r="N98" s="10">
        <v>3920</v>
      </c>
      <c r="O98" s="11" t="s">
        <v>169</v>
      </c>
      <c r="P98" s="9">
        <v>46000</v>
      </c>
      <c r="Q98" s="10">
        <v>11</v>
      </c>
      <c r="R98" s="3">
        <v>30679.360000000001</v>
      </c>
      <c r="S98" s="3">
        <v>0</v>
      </c>
      <c r="T98" s="3">
        <v>0</v>
      </c>
      <c r="U98" s="33">
        <f>R98-S98-T98</f>
        <v>30679.360000000001</v>
      </c>
      <c r="V98" s="9">
        <f>IF(X98&lt;&gt;"Liquidação Cancelada",VLOOKUP(B98,'BASE DE DADOS OPS'!$B$4:$P$9650,10,FALSE),"Liquidação Cancelada")</f>
        <v>46002</v>
      </c>
      <c r="W98" s="13">
        <f>IF(X98&lt;&gt;"Liquidação Cancelada",IF(ISBLANK(V98),"AGUARDANDO PAGAMENTO",NETWORKDAYS(P98,V98)-1),"Liquidação Cancelada")</f>
        <v>2</v>
      </c>
      <c r="X98" s="10">
        <f>VLOOKUP(A98,'BASE DE DADOS OPS'!$A$4:$P$9650,12,FALSE)</f>
        <v>8055</v>
      </c>
      <c r="Y98" s="4">
        <f>IF(X98&lt;&gt;"Liquidação Cancelada",VLOOKUP(B98,'BASE DE DADOS OPS'!$B$5:$P$9635,12,FALSE),"Liquidação Cancelada")</f>
        <v>30679.360000000001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30679.360000000001</v>
      </c>
      <c r="AB98" s="4">
        <f>IF(X98&lt;&gt;"Liquidação Cancelada",Y98-Z98,"Liquidação Cancelada")</f>
        <v>30679.360000000001</v>
      </c>
      <c r="AC98" s="3">
        <f>IF(X98&lt;&gt;"Liquidação Cancelada",(AA98-AB98)+(U98-Z98-AB98),"Liquidação Cancelada")</f>
        <v>0</v>
      </c>
      <c r="AD98" s="29"/>
    </row>
    <row r="99" spans="1:30" s="23" customFormat="1" ht="24.95" customHeight="1" x14ac:dyDescent="0.2">
      <c r="A99" s="23" t="str">
        <f>D99&amp;"|"&amp;E99&amp;"|"&amp;G99&amp;"|"&amp;H99&amp;"|"&amp;L99&amp;"|"&amp;N99&amp;"|"&amp;U99</f>
        <v>1441|1440011|88|2025|62895958653|3611|1552,3</v>
      </c>
      <c r="B99" s="23" t="str">
        <f>D99&amp;"|"&amp;E99&amp;"|"&amp;G99&amp;"|"&amp;H99&amp;"|"&amp;X99</f>
        <v>1441|1440011|88|2025|8041</v>
      </c>
      <c r="C99" s="28" t="str">
        <f>E99&amp;"|"&amp;X99</f>
        <v>1440011|8041</v>
      </c>
      <c r="D99" s="10">
        <v>1441</v>
      </c>
      <c r="E99" s="10">
        <v>1440011</v>
      </c>
      <c r="F99" s="36" t="str">
        <f>G99&amp;"/"&amp;H99</f>
        <v>88/2025</v>
      </c>
      <c r="G99" s="10">
        <v>88</v>
      </c>
      <c r="H99" s="10">
        <v>2025</v>
      </c>
      <c r="I99" s="36" t="str">
        <f>J99&amp;"."&amp;K99</f>
        <v>10.1</v>
      </c>
      <c r="J99" s="10">
        <v>10</v>
      </c>
      <c r="K99" s="10">
        <v>1</v>
      </c>
      <c r="L99" s="10">
        <v>62895958653</v>
      </c>
      <c r="M99" s="11" t="s">
        <v>191</v>
      </c>
      <c r="N99" s="10">
        <v>3611</v>
      </c>
      <c r="O99" s="11" t="s">
        <v>169</v>
      </c>
      <c r="P99" s="9">
        <v>46000</v>
      </c>
      <c r="Q99" s="10">
        <v>11</v>
      </c>
      <c r="R99" s="3">
        <v>1552.3</v>
      </c>
      <c r="S99" s="3">
        <v>0</v>
      </c>
      <c r="T99" s="3">
        <v>0</v>
      </c>
      <c r="U99" s="33">
        <f>R99-S99-T99</f>
        <v>1552.3</v>
      </c>
      <c r="V99" s="9">
        <f>IF(X99&lt;&gt;"Liquidação Cancelada",VLOOKUP(B99,'BASE DE DADOS OPS'!$B$4:$P$9650,10,FALSE),"Liquidação Cancelada")</f>
        <v>46002</v>
      </c>
      <c r="W99" s="13">
        <f>IF(X99&lt;&gt;"Liquidação Cancelada",IF(ISBLANK(V99),"AGUARDANDO PAGAMENTO",NETWORKDAYS(P99,V99)-1),"Liquidação Cancelada")</f>
        <v>2</v>
      </c>
      <c r="X99" s="10">
        <f>VLOOKUP(A99,'BASE DE DADOS OPS'!$A$4:$P$9650,12,FALSE)</f>
        <v>8041</v>
      </c>
      <c r="Y99" s="4">
        <f>IF(X99&lt;&gt;"Liquidação Cancelada",VLOOKUP(B99,'BASE DE DADOS OPS'!$B$5:$P$9635,12,FALSE),"Liquidação Cancelada")</f>
        <v>1552.3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1552.3</v>
      </c>
      <c r="AB99" s="4">
        <f>IF(X99&lt;&gt;"Liquidação Cancelada",Y99-Z99,"Liquidação Cancelada")</f>
        <v>1552.3</v>
      </c>
      <c r="AC99" s="3">
        <f>IF(X99&lt;&gt;"Liquidação Cancelada",(AA99-AB99)+(U99-Z99-AB99),"Liquidação Cancelada")</f>
        <v>0</v>
      </c>
      <c r="AD99" s="29"/>
    </row>
    <row r="100" spans="1:30" s="23" customFormat="1" ht="24.95" customHeight="1" x14ac:dyDescent="0.2">
      <c r="A100" s="23" t="str">
        <f>D100&amp;"|"&amp;E100&amp;"|"&amp;G100&amp;"|"&amp;H100&amp;"|"&amp;L100&amp;"|"&amp;N100&amp;"|"&amp;U100</f>
        <v>1441|1440011|89|2025|62897306653|3611|1552,31</v>
      </c>
      <c r="B100" s="23" t="str">
        <f>D100&amp;"|"&amp;E100&amp;"|"&amp;G100&amp;"|"&amp;H100&amp;"|"&amp;X100</f>
        <v>1441|1440011|89|2025|8044</v>
      </c>
      <c r="C100" s="28" t="str">
        <f>E100&amp;"|"&amp;X100</f>
        <v>1440011|8044</v>
      </c>
      <c r="D100" s="10">
        <v>1441</v>
      </c>
      <c r="E100" s="10">
        <v>1440011</v>
      </c>
      <c r="F100" s="36" t="str">
        <f>G100&amp;"/"&amp;H100</f>
        <v>89/2025</v>
      </c>
      <c r="G100" s="10">
        <v>89</v>
      </c>
      <c r="H100" s="10">
        <v>2025</v>
      </c>
      <c r="I100" s="36" t="str">
        <f>J100&amp;"."&amp;K100</f>
        <v>10.1</v>
      </c>
      <c r="J100" s="10">
        <v>10</v>
      </c>
      <c r="K100" s="10">
        <v>1</v>
      </c>
      <c r="L100" s="10">
        <v>62897306653</v>
      </c>
      <c r="M100" s="11" t="s">
        <v>192</v>
      </c>
      <c r="N100" s="10">
        <v>3611</v>
      </c>
      <c r="O100" s="11" t="s">
        <v>169</v>
      </c>
      <c r="P100" s="9">
        <v>46000</v>
      </c>
      <c r="Q100" s="10">
        <v>11</v>
      </c>
      <c r="R100" s="3">
        <v>1552.31</v>
      </c>
      <c r="S100" s="3">
        <v>0</v>
      </c>
      <c r="T100" s="3">
        <v>0</v>
      </c>
      <c r="U100" s="33">
        <f>R100-S100-T100</f>
        <v>1552.31</v>
      </c>
      <c r="V100" s="9">
        <f>IF(X100&lt;&gt;"Liquidação Cancelada",VLOOKUP(B100,'BASE DE DADOS OPS'!$B$4:$P$9650,10,FALSE),"Liquidação Cancelada")</f>
        <v>46002</v>
      </c>
      <c r="W100" s="13">
        <f>IF(X100&lt;&gt;"Liquidação Cancelada",IF(ISBLANK(V100),"AGUARDANDO PAGAMENTO",NETWORKDAYS(P100,V100)-1),"Liquidação Cancelada")</f>
        <v>2</v>
      </c>
      <c r="X100" s="10">
        <f>VLOOKUP(A100,'BASE DE DADOS OPS'!$A$4:$P$9650,12,FALSE)</f>
        <v>8044</v>
      </c>
      <c r="Y100" s="4">
        <f>IF(X100&lt;&gt;"Liquidação Cancelada",VLOOKUP(B100,'BASE DE DADOS OPS'!$B$5:$P$9635,12,FALSE),"Liquidação Cancelada")</f>
        <v>1552.31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1552.31</v>
      </c>
      <c r="AB100" s="4">
        <f>IF(X100&lt;&gt;"Liquidação Cancelada",Y100-Z100,"Liquidação Cancelada")</f>
        <v>1552.31</v>
      </c>
      <c r="AC100" s="3">
        <f>IF(X100&lt;&gt;"Liquidação Cancelada",(AA100-AB100)+(U100-Z100-AB100),"Liquidação Cancelada")</f>
        <v>0</v>
      </c>
      <c r="AD100" s="29"/>
    </row>
    <row r="101" spans="1:30" s="23" customFormat="1" ht="24.95" customHeight="1" x14ac:dyDescent="0.2">
      <c r="A101" s="23" t="str">
        <f>D101&amp;"|"&amp;E101&amp;"|"&amp;G101&amp;"|"&amp;H101&amp;"|"&amp;L101&amp;"|"&amp;N101&amp;"|"&amp;U101</f>
        <v>1441|1440011|90|2025|54565707691|3611|1552,3</v>
      </c>
      <c r="B101" s="23" t="str">
        <f>D101&amp;"|"&amp;E101&amp;"|"&amp;G101&amp;"|"&amp;H101&amp;"|"&amp;X101</f>
        <v>1441|1440011|90|2025|8043</v>
      </c>
      <c r="C101" s="28" t="str">
        <f>E101&amp;"|"&amp;X101</f>
        <v>1440011|8043</v>
      </c>
      <c r="D101" s="10">
        <v>1441</v>
      </c>
      <c r="E101" s="10">
        <v>1440011</v>
      </c>
      <c r="F101" s="36" t="str">
        <f>G101&amp;"/"&amp;H101</f>
        <v>90/2025</v>
      </c>
      <c r="G101" s="10">
        <v>90</v>
      </c>
      <c r="H101" s="10">
        <v>2025</v>
      </c>
      <c r="I101" s="36" t="str">
        <f>J101&amp;"."&amp;K101</f>
        <v>10.1</v>
      </c>
      <c r="J101" s="10">
        <v>10</v>
      </c>
      <c r="K101" s="10">
        <v>1</v>
      </c>
      <c r="L101" s="10">
        <v>54565707691</v>
      </c>
      <c r="M101" s="11" t="s">
        <v>193</v>
      </c>
      <c r="N101" s="10">
        <v>3611</v>
      </c>
      <c r="O101" s="11" t="s">
        <v>169</v>
      </c>
      <c r="P101" s="9">
        <v>46000</v>
      </c>
      <c r="Q101" s="10">
        <v>11</v>
      </c>
      <c r="R101" s="3">
        <v>1552.3</v>
      </c>
      <c r="S101" s="3">
        <v>0</v>
      </c>
      <c r="T101" s="3">
        <v>0</v>
      </c>
      <c r="U101" s="33">
        <f>R101-S101-T101</f>
        <v>1552.3</v>
      </c>
      <c r="V101" s="9">
        <f>IF(X101&lt;&gt;"Liquidação Cancelada",VLOOKUP(B101,'BASE DE DADOS OPS'!$B$4:$P$9650,10,FALSE),"Liquidação Cancelada")</f>
        <v>46002</v>
      </c>
      <c r="W101" s="13">
        <f>IF(X101&lt;&gt;"Liquidação Cancelada",IF(ISBLANK(V101),"AGUARDANDO PAGAMENTO",NETWORKDAYS(P101,V101)-1),"Liquidação Cancelada")</f>
        <v>2</v>
      </c>
      <c r="X101" s="10">
        <f>VLOOKUP(A101,'BASE DE DADOS OPS'!$A$4:$P$9650,12,FALSE)</f>
        <v>8043</v>
      </c>
      <c r="Y101" s="4">
        <f>IF(X101&lt;&gt;"Liquidação Cancelada",VLOOKUP(B101,'BASE DE DADOS OPS'!$B$5:$P$9635,12,FALSE),"Liquidação Cancelada")</f>
        <v>1552.3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1552.3</v>
      </c>
      <c r="AB101" s="4">
        <f>IF(X101&lt;&gt;"Liquidação Cancelada",Y101-Z101,"Liquidação Cancelada")</f>
        <v>1552.3</v>
      </c>
      <c r="AC101" s="3">
        <f>IF(X101&lt;&gt;"Liquidação Cancelada",(AA101-AB101)+(U101-Z101-AB101),"Liquidação Cancelada")</f>
        <v>0</v>
      </c>
      <c r="AD101" s="29"/>
    </row>
    <row r="102" spans="1:30" s="23" customFormat="1" ht="24.95" customHeight="1" x14ac:dyDescent="0.2">
      <c r="A102" s="23" t="str">
        <f>D102&amp;"|"&amp;E102&amp;"|"&amp;G102&amp;"|"&amp;H102&amp;"|"&amp;L102&amp;"|"&amp;N102&amp;"|"&amp;U102</f>
        <v>1441|1440011|92|2025|24046590653|3611|6438,35</v>
      </c>
      <c r="B102" s="23" t="str">
        <f>D102&amp;"|"&amp;E102&amp;"|"&amp;G102&amp;"|"&amp;H102&amp;"|"&amp;X102</f>
        <v>1441|1440011|92|2025|8018</v>
      </c>
      <c r="C102" s="28" t="str">
        <f>E102&amp;"|"&amp;X102</f>
        <v>1440011|8018</v>
      </c>
      <c r="D102" s="10">
        <v>1441</v>
      </c>
      <c r="E102" s="10">
        <v>1440011</v>
      </c>
      <c r="F102" s="36" t="str">
        <f>G102&amp;"/"&amp;H102</f>
        <v>92/2025</v>
      </c>
      <c r="G102" s="10">
        <v>92</v>
      </c>
      <c r="H102" s="10">
        <v>2025</v>
      </c>
      <c r="I102" s="36" t="str">
        <f>J102&amp;"."&amp;K102</f>
        <v>10.1</v>
      </c>
      <c r="J102" s="10">
        <v>10</v>
      </c>
      <c r="K102" s="10">
        <v>1</v>
      </c>
      <c r="L102" s="10">
        <v>24046590653</v>
      </c>
      <c r="M102" s="11" t="s">
        <v>194</v>
      </c>
      <c r="N102" s="10">
        <v>3611</v>
      </c>
      <c r="O102" s="11" t="s">
        <v>169</v>
      </c>
      <c r="P102" s="9">
        <v>46000</v>
      </c>
      <c r="Q102" s="10">
        <v>11</v>
      </c>
      <c r="R102" s="3">
        <v>6438.35</v>
      </c>
      <c r="S102" s="3">
        <v>0</v>
      </c>
      <c r="T102" s="3">
        <v>0</v>
      </c>
      <c r="U102" s="33">
        <f>R102-S102-T102</f>
        <v>6438.35</v>
      </c>
      <c r="V102" s="9">
        <f>IF(X102&lt;&gt;"Liquidação Cancelada",VLOOKUP(B102,'BASE DE DADOS OPS'!$B$4:$P$9650,10,FALSE),"Liquidação Cancelada")</f>
        <v>46002</v>
      </c>
      <c r="W102" s="13">
        <f>IF(X102&lt;&gt;"Liquidação Cancelada",IF(ISBLANK(V102),"AGUARDANDO PAGAMENTO",NETWORKDAYS(P102,V102)-1),"Liquidação Cancelada")</f>
        <v>2</v>
      </c>
      <c r="X102" s="10">
        <f>VLOOKUP(A102,'BASE DE DADOS OPS'!$A$4:$P$9650,12,FALSE)</f>
        <v>8018</v>
      </c>
      <c r="Y102" s="4">
        <f>IF(X102&lt;&gt;"Liquidação Cancelada",VLOOKUP(B102,'BASE DE DADOS OPS'!$B$5:$P$9635,12,FALSE),"Liquidação Cancelada")</f>
        <v>6438.35</v>
      </c>
      <c r="Z102" s="4">
        <f>IF(X102&lt;&gt;"Liquidação Cancelada",VLOOKUP(B102,'BASE DE DADOS OPS'!$B$5:$P$9635,14,FALSE),"Liquidação Cancelada")</f>
        <v>694.84</v>
      </c>
      <c r="AA102" s="4">
        <f>IF(X102&lt;&gt;"Liquidação Cancelada",VLOOKUP(B102,'BASE DE DADOS OPS'!$B$5:$P$9635,13,FALSE),"Liquidação Cancelada")</f>
        <v>5743.51</v>
      </c>
      <c r="AB102" s="4">
        <f>IF(X102&lt;&gt;"Liquidação Cancelada",Y102-Z102,"Liquidação Cancelada")</f>
        <v>5743.51</v>
      </c>
      <c r="AC102" s="3">
        <f>IF(X102&lt;&gt;"Liquidação Cancelada",(AA102-AB102)+(U102-Z102-AB102),"Liquidação Cancelada")</f>
        <v>0</v>
      </c>
      <c r="AD102" s="29"/>
    </row>
    <row r="103" spans="1:30" s="23" customFormat="1" ht="24.95" customHeight="1" x14ac:dyDescent="0.2">
      <c r="A103" s="23" t="str">
        <f>D103&amp;"|"&amp;E103&amp;"|"&amp;G103&amp;"|"&amp;H103&amp;"|"&amp;L103&amp;"|"&amp;N103&amp;"|"&amp;U103</f>
        <v>1441|1440011|98|2025|58352910604|3611|6985,94</v>
      </c>
      <c r="B103" s="23" t="str">
        <f>D103&amp;"|"&amp;E103&amp;"|"&amp;G103&amp;"|"&amp;H103&amp;"|"&amp;X103</f>
        <v>1441|1440011|98|2025|8048</v>
      </c>
      <c r="C103" s="28" t="str">
        <f>E103&amp;"|"&amp;X103</f>
        <v>1440011|8048</v>
      </c>
      <c r="D103" s="10">
        <v>1441</v>
      </c>
      <c r="E103" s="10">
        <v>1440011</v>
      </c>
      <c r="F103" s="36" t="str">
        <f>G103&amp;"/"&amp;H103</f>
        <v>98/2025</v>
      </c>
      <c r="G103" s="10">
        <v>98</v>
      </c>
      <c r="H103" s="10">
        <v>2025</v>
      </c>
      <c r="I103" s="36" t="str">
        <f>J103&amp;"."&amp;K103</f>
        <v>10.1</v>
      </c>
      <c r="J103" s="10">
        <v>10</v>
      </c>
      <c r="K103" s="10">
        <v>1</v>
      </c>
      <c r="L103" s="10">
        <v>58352910604</v>
      </c>
      <c r="M103" s="11" t="s">
        <v>199</v>
      </c>
      <c r="N103" s="10">
        <v>3611</v>
      </c>
      <c r="O103" s="11" t="s">
        <v>169</v>
      </c>
      <c r="P103" s="9">
        <v>46000</v>
      </c>
      <c r="Q103" s="10">
        <v>11</v>
      </c>
      <c r="R103" s="3">
        <v>6985.94</v>
      </c>
      <c r="S103" s="3">
        <v>0</v>
      </c>
      <c r="T103" s="3">
        <v>0</v>
      </c>
      <c r="U103" s="33">
        <f>R103-S103-T103</f>
        <v>6985.94</v>
      </c>
      <c r="V103" s="9">
        <f>IF(X103&lt;&gt;"Liquidação Cancelada",VLOOKUP(B103,'BASE DE DADOS OPS'!$B$4:$P$9650,10,FALSE),"Liquidação Cancelada")</f>
        <v>46002</v>
      </c>
      <c r="W103" s="13">
        <f>IF(X103&lt;&gt;"Liquidação Cancelada",IF(ISBLANK(V103),"AGUARDANDO PAGAMENTO",NETWORKDAYS(P103,V103)-1),"Liquidação Cancelada")</f>
        <v>2</v>
      </c>
      <c r="X103" s="10">
        <f>VLOOKUP(A103,'BASE DE DADOS OPS'!$A$4:$P$9650,12,FALSE)</f>
        <v>8048</v>
      </c>
      <c r="Y103" s="4">
        <f>IF(X103&lt;&gt;"Liquidação Cancelada",VLOOKUP(B103,'BASE DE DADOS OPS'!$B$5:$P$9635,12,FALSE),"Liquidação Cancelada")</f>
        <v>6985.9400000000005</v>
      </c>
      <c r="Z103" s="4">
        <f>IF(X103&lt;&gt;"Liquidação Cancelada",VLOOKUP(B103,'BASE DE DADOS OPS'!$B$5:$P$9635,14,FALSE),"Liquidação Cancelada")</f>
        <v>845.42</v>
      </c>
      <c r="AA103" s="4">
        <f>IF(X103&lt;&gt;"Liquidação Cancelada",VLOOKUP(B103,'BASE DE DADOS OPS'!$B$5:$P$9635,13,FALSE),"Liquidação Cancelada")</f>
        <v>6140.52</v>
      </c>
      <c r="AB103" s="4">
        <f>IF(X103&lt;&gt;"Liquidação Cancelada",Y103-Z103,"Liquidação Cancelada")</f>
        <v>6140.52</v>
      </c>
      <c r="AC103" s="3">
        <f>IF(X103&lt;&gt;"Liquidação Cancelada",(AA103-AB103)+(U103-Z103-AB103),"Liquidação Cancelada")</f>
        <v>-9.0949470177292824E-13</v>
      </c>
      <c r="AD103" s="29"/>
    </row>
    <row r="104" spans="1:30" s="23" customFormat="1" ht="24.95" customHeight="1" x14ac:dyDescent="0.2">
      <c r="A104" s="23" t="str">
        <f>D104&amp;"|"&amp;E104&amp;"|"&amp;G104&amp;"|"&amp;H104&amp;"|"&amp;L104&amp;"|"&amp;N104&amp;"|"&amp;U104</f>
        <v>1441|1440011|100|2025|96572523691|3611|9223,33</v>
      </c>
      <c r="B104" s="23" t="str">
        <f>D104&amp;"|"&amp;E104&amp;"|"&amp;G104&amp;"|"&amp;H104&amp;"|"&amp;X104</f>
        <v>1441|1440011|100|2025|8053</v>
      </c>
      <c r="C104" s="28" t="str">
        <f>E104&amp;"|"&amp;X104</f>
        <v>1440011|8053</v>
      </c>
      <c r="D104" s="10">
        <v>1441</v>
      </c>
      <c r="E104" s="10">
        <v>1440011</v>
      </c>
      <c r="F104" s="36" t="str">
        <f>G104&amp;"/"&amp;H104</f>
        <v>100/2025</v>
      </c>
      <c r="G104" s="10">
        <v>100</v>
      </c>
      <c r="H104" s="10">
        <v>2025</v>
      </c>
      <c r="I104" s="36" t="str">
        <f>J104&amp;"."&amp;K104</f>
        <v>10.1</v>
      </c>
      <c r="J104" s="10">
        <v>10</v>
      </c>
      <c r="K104" s="10">
        <v>1</v>
      </c>
      <c r="L104" s="10">
        <v>96572523691</v>
      </c>
      <c r="M104" s="11" t="s">
        <v>201</v>
      </c>
      <c r="N104" s="10">
        <v>3611</v>
      </c>
      <c r="O104" s="11" t="s">
        <v>169</v>
      </c>
      <c r="P104" s="9">
        <v>46000</v>
      </c>
      <c r="Q104" s="10">
        <v>11</v>
      </c>
      <c r="R104" s="3">
        <v>9223.33</v>
      </c>
      <c r="S104" s="3">
        <v>0</v>
      </c>
      <c r="T104" s="3">
        <v>0</v>
      </c>
      <c r="U104" s="33">
        <f>R104-S104-T104</f>
        <v>9223.33</v>
      </c>
      <c r="V104" s="9">
        <f>IF(X104&lt;&gt;"Liquidação Cancelada",VLOOKUP(B104,'BASE DE DADOS OPS'!$B$4:$P$9650,10,FALSE),"Liquidação Cancelada")</f>
        <v>46002</v>
      </c>
      <c r="W104" s="13">
        <f>IF(X104&lt;&gt;"Liquidação Cancelada",IF(ISBLANK(V104),"AGUARDANDO PAGAMENTO",NETWORKDAYS(P104,V104)-1),"Liquidação Cancelada")</f>
        <v>2</v>
      </c>
      <c r="X104" s="10">
        <f>VLOOKUP(A104,'BASE DE DADOS OPS'!$A$4:$P$9650,12,FALSE)</f>
        <v>8053</v>
      </c>
      <c r="Y104" s="4">
        <f>IF(X104&lt;&gt;"Liquidação Cancelada",VLOOKUP(B104,'BASE DE DADOS OPS'!$B$5:$P$9635,12,FALSE),"Liquidação Cancelada")</f>
        <v>9223.33</v>
      </c>
      <c r="Z104" s="4">
        <f>IF(X104&lt;&gt;"Liquidação Cancelada",VLOOKUP(B104,'BASE DE DADOS OPS'!$B$5:$P$9635,14,FALSE),"Liquidação Cancelada")</f>
        <v>1460.71</v>
      </c>
      <c r="AA104" s="4">
        <f>IF(X104&lt;&gt;"Liquidação Cancelada",VLOOKUP(B104,'BASE DE DADOS OPS'!$B$5:$P$9635,13,FALSE),"Liquidação Cancelada")</f>
        <v>7762.62</v>
      </c>
      <c r="AB104" s="4">
        <f>IF(X104&lt;&gt;"Liquidação Cancelada",Y104-Z104,"Liquidação Cancelada")</f>
        <v>7762.62</v>
      </c>
      <c r="AC104" s="3">
        <f>IF(X104&lt;&gt;"Liquidação Cancelada",(AA104-AB104)+(U104-Z104-AB104),"Liquidação Cancelada")</f>
        <v>0</v>
      </c>
      <c r="AD104" s="29"/>
    </row>
    <row r="105" spans="1:30" s="23" customFormat="1" ht="24.95" customHeight="1" x14ac:dyDescent="0.2">
      <c r="A105" s="23" t="str">
        <f>D105&amp;"|"&amp;E105&amp;"|"&amp;G105&amp;"|"&amp;H105&amp;"|"&amp;L105&amp;"|"&amp;N105&amp;"|"&amp;U105</f>
        <v>1441|1440011|101|2025|16618025672|3611|3698,77</v>
      </c>
      <c r="B105" s="23" t="str">
        <f>D105&amp;"|"&amp;E105&amp;"|"&amp;G105&amp;"|"&amp;H105&amp;"|"&amp;X105</f>
        <v>1441|1440011|101|2025|7958</v>
      </c>
      <c r="C105" s="28" t="str">
        <f>E105&amp;"|"&amp;X105</f>
        <v>1440011|7958</v>
      </c>
      <c r="D105" s="10">
        <v>1441</v>
      </c>
      <c r="E105" s="10">
        <v>1440011</v>
      </c>
      <c r="F105" s="36" t="str">
        <f>G105&amp;"/"&amp;H105</f>
        <v>101/2025</v>
      </c>
      <c r="G105" s="10">
        <v>101</v>
      </c>
      <c r="H105" s="10">
        <v>2025</v>
      </c>
      <c r="I105" s="36" t="str">
        <f>J105&amp;"."&amp;K105</f>
        <v>10.1</v>
      </c>
      <c r="J105" s="10">
        <v>10</v>
      </c>
      <c r="K105" s="10">
        <v>1</v>
      </c>
      <c r="L105" s="10">
        <v>16618025672</v>
      </c>
      <c r="M105" s="11" t="s">
        <v>202</v>
      </c>
      <c r="N105" s="10">
        <v>3611</v>
      </c>
      <c r="O105" s="11" t="s">
        <v>169</v>
      </c>
      <c r="P105" s="9">
        <v>46000</v>
      </c>
      <c r="Q105" s="10">
        <v>11</v>
      </c>
      <c r="R105" s="3">
        <v>3698.77</v>
      </c>
      <c r="S105" s="3">
        <v>0</v>
      </c>
      <c r="T105" s="3">
        <v>0</v>
      </c>
      <c r="U105" s="33">
        <f>R105-S105-T105</f>
        <v>3698.77</v>
      </c>
      <c r="V105" s="9">
        <f>IF(X105&lt;&gt;"Liquidação Cancelada",VLOOKUP(B105,'BASE DE DADOS OPS'!$B$4:$P$9650,10,FALSE),"Liquidação Cancelada")</f>
        <v>46001</v>
      </c>
      <c r="W105" s="13">
        <f>IF(X105&lt;&gt;"Liquidação Cancelada",IF(ISBLANK(V105),"AGUARDANDO PAGAMENTO",NETWORKDAYS(P105,V105)-1),"Liquidação Cancelada")</f>
        <v>1</v>
      </c>
      <c r="X105" s="10">
        <f>VLOOKUP(A105,'BASE DE DADOS OPS'!$A$4:$P$9650,12,FALSE)</f>
        <v>7958</v>
      </c>
      <c r="Y105" s="4">
        <f>IF(X105&lt;&gt;"Liquidação Cancelada",VLOOKUP(B105,'BASE DE DADOS OPS'!$B$5:$P$9635,12,FALSE),"Liquidação Cancelada")</f>
        <v>3698.77</v>
      </c>
      <c r="Z105" s="4">
        <f>IF(X105&lt;&gt;"Liquidação Cancelada",VLOOKUP(B105,'BASE DE DADOS OPS'!$B$5:$P$9635,14,FALSE),"Liquidação Cancelada")</f>
        <v>69.58</v>
      </c>
      <c r="AA105" s="4">
        <f>IF(X105&lt;&gt;"Liquidação Cancelada",VLOOKUP(B105,'BASE DE DADOS OPS'!$B$5:$P$9635,13,FALSE),"Liquidação Cancelada")</f>
        <v>3629.19</v>
      </c>
      <c r="AB105" s="4">
        <f>IF(X105&lt;&gt;"Liquidação Cancelada",Y105-Z105,"Liquidação Cancelada")</f>
        <v>3629.19</v>
      </c>
      <c r="AC105" s="3">
        <f>IF(X105&lt;&gt;"Liquidação Cancelada",(AA105-AB105)+(U105-Z105-AB105),"Liquidação Cancelada")</f>
        <v>0</v>
      </c>
      <c r="AD105" s="29"/>
    </row>
    <row r="106" spans="1:30" s="23" customFormat="1" ht="24.95" customHeight="1" x14ac:dyDescent="0.2">
      <c r="A106" s="23" t="str">
        <f>D106&amp;"|"&amp;E106&amp;"|"&amp;G106&amp;"|"&amp;H106&amp;"|"&amp;L106&amp;"|"&amp;N106&amp;"|"&amp;U106</f>
        <v>1441|1440011|102|2025|56445180604|3611|3288,52</v>
      </c>
      <c r="B106" s="23" t="str">
        <f>D106&amp;"|"&amp;E106&amp;"|"&amp;G106&amp;"|"&amp;H106&amp;"|"&amp;X106</f>
        <v>1441|1440011|102|2025|7989</v>
      </c>
      <c r="C106" s="28" t="str">
        <f>E106&amp;"|"&amp;X106</f>
        <v>1440011|7989</v>
      </c>
      <c r="D106" s="10">
        <v>1441</v>
      </c>
      <c r="E106" s="10">
        <v>1440011</v>
      </c>
      <c r="F106" s="36" t="str">
        <f>G106&amp;"/"&amp;H106</f>
        <v>102/2025</v>
      </c>
      <c r="G106" s="10">
        <v>102</v>
      </c>
      <c r="H106" s="10">
        <v>2025</v>
      </c>
      <c r="I106" s="36" t="str">
        <f>J106&amp;"."&amp;K106</f>
        <v>10.1</v>
      </c>
      <c r="J106" s="10">
        <v>10</v>
      </c>
      <c r="K106" s="10">
        <v>1</v>
      </c>
      <c r="L106" s="10">
        <v>56445180604</v>
      </c>
      <c r="M106" s="11" t="s">
        <v>203</v>
      </c>
      <c r="N106" s="10">
        <v>3611</v>
      </c>
      <c r="O106" s="11" t="s">
        <v>169</v>
      </c>
      <c r="P106" s="9">
        <v>46000</v>
      </c>
      <c r="Q106" s="10">
        <v>11</v>
      </c>
      <c r="R106" s="3">
        <v>3288.52</v>
      </c>
      <c r="S106" s="3">
        <v>0</v>
      </c>
      <c r="T106" s="3">
        <v>0</v>
      </c>
      <c r="U106" s="33">
        <f>R106-S106-T106</f>
        <v>3288.52</v>
      </c>
      <c r="V106" s="9">
        <f>IF(X106&lt;&gt;"Liquidação Cancelada",VLOOKUP(B106,'BASE DE DADOS OPS'!$B$4:$P$9650,10,FALSE),"Liquidação Cancelada")</f>
        <v>46001</v>
      </c>
      <c r="W106" s="13">
        <f>IF(X106&lt;&gt;"Liquidação Cancelada",IF(ISBLANK(V106),"AGUARDANDO PAGAMENTO",NETWORKDAYS(P106,V106)-1),"Liquidação Cancelada")</f>
        <v>1</v>
      </c>
      <c r="X106" s="10">
        <f>VLOOKUP(A106,'BASE DE DADOS OPS'!$A$4:$P$9650,12,FALSE)</f>
        <v>7989</v>
      </c>
      <c r="Y106" s="4">
        <f>IF(X106&lt;&gt;"Liquidação Cancelada",VLOOKUP(B106,'BASE DE DADOS OPS'!$B$5:$P$9635,12,FALSE),"Liquidação Cancelada")</f>
        <v>3288.52</v>
      </c>
      <c r="Z106" s="4">
        <f>IF(X106&lt;&gt;"Liquidação Cancelada",VLOOKUP(B106,'BASE DE DADOS OPS'!$B$5:$P$9635,14,FALSE),"Liquidação Cancelada")</f>
        <v>18.940000000000001</v>
      </c>
      <c r="AA106" s="4">
        <f>IF(X106&lt;&gt;"Liquidação Cancelada",VLOOKUP(B106,'BASE DE DADOS OPS'!$B$5:$P$9635,13,FALSE),"Liquidação Cancelada")</f>
        <v>3269.58</v>
      </c>
      <c r="AB106" s="4">
        <f>IF(X106&lt;&gt;"Liquidação Cancelada",Y106-Z106,"Liquidação Cancelada")</f>
        <v>3269.58</v>
      </c>
      <c r="AC106" s="3">
        <f>IF(X106&lt;&gt;"Liquidação Cancelada",(AA106-AB106)+(U106-Z106-AB106),"Liquidação Cancelada")</f>
        <v>0</v>
      </c>
      <c r="AD106" s="29"/>
    </row>
    <row r="107" spans="1:30" s="23" customFormat="1" ht="24.95" customHeight="1" x14ac:dyDescent="0.2">
      <c r="A107" s="23" t="str">
        <f>D107&amp;"|"&amp;E107&amp;"|"&amp;G107&amp;"|"&amp;H107&amp;"|"&amp;L107&amp;"|"&amp;N107&amp;"|"&amp;U107</f>
        <v>1441|1440011|108|2025|20660570610|3611|13721,82</v>
      </c>
      <c r="B107" s="23" t="str">
        <f>D107&amp;"|"&amp;E107&amp;"|"&amp;G107&amp;"|"&amp;H107&amp;"|"&amp;X107</f>
        <v>1441|1440011|108|2025|8022</v>
      </c>
      <c r="C107" s="28" t="str">
        <f>E107&amp;"|"&amp;X107</f>
        <v>1440011|8022</v>
      </c>
      <c r="D107" s="10">
        <v>1441</v>
      </c>
      <c r="E107" s="10">
        <v>1440011</v>
      </c>
      <c r="F107" s="36" t="str">
        <f>G107&amp;"/"&amp;H107</f>
        <v>108/2025</v>
      </c>
      <c r="G107" s="10">
        <v>108</v>
      </c>
      <c r="H107" s="10">
        <v>2025</v>
      </c>
      <c r="I107" s="36" t="str">
        <f>J107&amp;"."&amp;K107</f>
        <v>10.1</v>
      </c>
      <c r="J107" s="10">
        <v>10</v>
      </c>
      <c r="K107" s="10">
        <v>1</v>
      </c>
      <c r="L107" s="10">
        <v>20660570610</v>
      </c>
      <c r="M107" s="11" t="s">
        <v>209</v>
      </c>
      <c r="N107" s="10">
        <v>3611</v>
      </c>
      <c r="O107" s="11" t="s">
        <v>169</v>
      </c>
      <c r="P107" s="9">
        <v>46000</v>
      </c>
      <c r="Q107" s="10">
        <v>13</v>
      </c>
      <c r="R107" s="3">
        <v>13721.82</v>
      </c>
      <c r="S107" s="3">
        <v>0</v>
      </c>
      <c r="T107" s="3">
        <v>0</v>
      </c>
      <c r="U107" s="33">
        <f>R107-S107-T107</f>
        <v>13721.82</v>
      </c>
      <c r="V107" s="9">
        <f>IF(X107&lt;&gt;"Liquidação Cancelada",VLOOKUP(B107,'BASE DE DADOS OPS'!$B$4:$P$9650,10,FALSE),"Liquidação Cancelada")</f>
        <v>46002</v>
      </c>
      <c r="W107" s="13">
        <f>IF(X107&lt;&gt;"Liquidação Cancelada",IF(ISBLANK(V107),"AGUARDANDO PAGAMENTO",NETWORKDAYS(P107,V107)-1),"Liquidação Cancelada")</f>
        <v>2</v>
      </c>
      <c r="X107" s="10">
        <f>VLOOKUP(A107,'BASE DE DADOS OPS'!$A$4:$P$9650,12,FALSE)</f>
        <v>8022</v>
      </c>
      <c r="Y107" s="4">
        <f>IF(X107&lt;&gt;"Liquidação Cancelada",VLOOKUP(B107,'BASE DE DADOS OPS'!$B$5:$P$9635,12,FALSE),"Liquidação Cancelada")</f>
        <v>13721.82</v>
      </c>
      <c r="Z107" s="4">
        <f>IF(X107&lt;&gt;"Liquidação Cancelada",VLOOKUP(B107,'BASE DE DADOS OPS'!$B$5:$P$9635,14,FALSE),"Liquidação Cancelada")</f>
        <v>2697.79</v>
      </c>
      <c r="AA107" s="4">
        <f>IF(X107&lt;&gt;"Liquidação Cancelada",VLOOKUP(B107,'BASE DE DADOS OPS'!$B$5:$P$9635,13,FALSE),"Liquidação Cancelada")</f>
        <v>11024.03</v>
      </c>
      <c r="AB107" s="4">
        <f>IF(X107&lt;&gt;"Liquidação Cancelada",Y107-Z107,"Liquidação Cancelada")</f>
        <v>11024.029999999999</v>
      </c>
      <c r="AC107" s="3">
        <f>IF(X107&lt;&gt;"Liquidação Cancelada",(AA107-AB107)+(U107-Z107-AB107),"Liquidação Cancelada")</f>
        <v>1.8189894035458565E-12</v>
      </c>
      <c r="AD107" s="29"/>
    </row>
    <row r="108" spans="1:30" s="23" customFormat="1" ht="24.95" customHeight="1" x14ac:dyDescent="0.2">
      <c r="A108" s="23" t="str">
        <f>D108&amp;"|"&amp;E108&amp;"|"&amp;G108&amp;"|"&amp;H108&amp;"|"&amp;L108&amp;"|"&amp;N108&amp;"|"&amp;U108</f>
        <v>1441|1440011|122|2025|86784552687|3611|5403,59</v>
      </c>
      <c r="B108" s="23" t="str">
        <f>D108&amp;"|"&amp;E108&amp;"|"&amp;G108&amp;"|"&amp;H108&amp;"|"&amp;X108</f>
        <v>1441|1440011|122|2025|8068</v>
      </c>
      <c r="C108" s="28" t="str">
        <f>E108&amp;"|"&amp;X108</f>
        <v>1440011|8068</v>
      </c>
      <c r="D108" s="10">
        <v>1441</v>
      </c>
      <c r="E108" s="10">
        <v>1440011</v>
      </c>
      <c r="F108" s="36" t="str">
        <f>G108&amp;"/"&amp;H108</f>
        <v>122/2025</v>
      </c>
      <c r="G108" s="10">
        <v>122</v>
      </c>
      <c r="H108" s="10">
        <v>2025</v>
      </c>
      <c r="I108" s="36" t="str">
        <f>J108&amp;"."&amp;K108</f>
        <v>10.1</v>
      </c>
      <c r="J108" s="10">
        <v>10</v>
      </c>
      <c r="K108" s="10">
        <v>1</v>
      </c>
      <c r="L108" s="10">
        <v>86784552687</v>
      </c>
      <c r="M108" s="11" t="s">
        <v>222</v>
      </c>
      <c r="N108" s="10">
        <v>3611</v>
      </c>
      <c r="O108" s="11" t="s">
        <v>169</v>
      </c>
      <c r="P108" s="9">
        <v>46000</v>
      </c>
      <c r="Q108" s="10">
        <v>11</v>
      </c>
      <c r="R108" s="3">
        <v>5403.59</v>
      </c>
      <c r="S108" s="3">
        <v>0</v>
      </c>
      <c r="T108" s="3">
        <v>0</v>
      </c>
      <c r="U108" s="33">
        <f>R108-S108-T108</f>
        <v>5403.59</v>
      </c>
      <c r="V108" s="9">
        <f>IF(X108&lt;&gt;"Liquidação Cancelada",VLOOKUP(B108,'BASE DE DADOS OPS'!$B$4:$P$9650,10,FALSE),"Liquidação Cancelada")</f>
        <v>46002</v>
      </c>
      <c r="W108" s="13">
        <f>IF(X108&lt;&gt;"Liquidação Cancelada",IF(ISBLANK(V108),"AGUARDANDO PAGAMENTO",NETWORKDAYS(P108,V108)-1),"Liquidação Cancelada")</f>
        <v>2</v>
      </c>
      <c r="X108" s="10">
        <f>VLOOKUP(A108,'BASE DE DADOS OPS'!$A$4:$P$9650,12,FALSE)</f>
        <v>8068</v>
      </c>
      <c r="Y108" s="4">
        <f>IF(X108&lt;&gt;"Liquidação Cancelada",VLOOKUP(B108,'BASE DE DADOS OPS'!$B$5:$P$9635,12,FALSE),"Liquidação Cancelada")</f>
        <v>5403.59</v>
      </c>
      <c r="Z108" s="4">
        <f>IF(X108&lt;&gt;"Liquidação Cancelada",VLOOKUP(B108,'BASE DE DADOS OPS'!$B$5:$P$9635,14,FALSE),"Liquidação Cancelada")</f>
        <v>410.28</v>
      </c>
      <c r="AA108" s="4">
        <f>IF(X108&lt;&gt;"Liquidação Cancelada",VLOOKUP(B108,'BASE DE DADOS OPS'!$B$5:$P$9635,13,FALSE),"Liquidação Cancelada")</f>
        <v>4993.3100000000004</v>
      </c>
      <c r="AB108" s="4">
        <f>IF(X108&lt;&gt;"Liquidação Cancelada",Y108-Z108,"Liquidação Cancelada")</f>
        <v>4993.3100000000004</v>
      </c>
      <c r="AC108" s="3">
        <f>IF(X108&lt;&gt;"Liquidação Cancelada",(AA108-AB108)+(U108-Z108-AB108),"Liquidação Cancelada")</f>
        <v>0</v>
      </c>
      <c r="AD108" s="29"/>
    </row>
    <row r="109" spans="1:30" s="23" customFormat="1" ht="24.95" customHeight="1" x14ac:dyDescent="0.2">
      <c r="A109" s="23" t="str">
        <f>D109&amp;"|"&amp;E109&amp;"|"&amp;G109&amp;"|"&amp;H109&amp;"|"&amp;L109&amp;"|"&amp;N109&amp;"|"&amp;U109</f>
        <v>1441|1440011|124|2025|10212674650|3611|3871,15</v>
      </c>
      <c r="B109" s="23" t="str">
        <f>D109&amp;"|"&amp;E109&amp;"|"&amp;G109&amp;"|"&amp;H109&amp;"|"&amp;X109</f>
        <v>1441|1440011|124|2025|8075</v>
      </c>
      <c r="C109" s="28" t="str">
        <f>E109&amp;"|"&amp;X109</f>
        <v>1440011|8075</v>
      </c>
      <c r="D109" s="10">
        <v>1441</v>
      </c>
      <c r="E109" s="10">
        <v>1440011</v>
      </c>
      <c r="F109" s="36" t="str">
        <f>G109&amp;"/"&amp;H109</f>
        <v>124/2025</v>
      </c>
      <c r="G109" s="10">
        <v>124</v>
      </c>
      <c r="H109" s="10">
        <v>2025</v>
      </c>
      <c r="I109" s="36" t="str">
        <f>J109&amp;"."&amp;K109</f>
        <v>10.1</v>
      </c>
      <c r="J109" s="10">
        <v>10</v>
      </c>
      <c r="K109" s="10">
        <v>1</v>
      </c>
      <c r="L109" s="10">
        <v>10212674650</v>
      </c>
      <c r="M109" s="11" t="s">
        <v>223</v>
      </c>
      <c r="N109" s="10">
        <v>3611</v>
      </c>
      <c r="O109" s="11" t="s">
        <v>169</v>
      </c>
      <c r="P109" s="9">
        <v>46000</v>
      </c>
      <c r="Q109" s="10">
        <v>11</v>
      </c>
      <c r="R109" s="3">
        <v>3871.15</v>
      </c>
      <c r="S109" s="3">
        <v>0</v>
      </c>
      <c r="T109" s="3">
        <v>0</v>
      </c>
      <c r="U109" s="33">
        <f>R109-S109-T109</f>
        <v>3871.15</v>
      </c>
      <c r="V109" s="9">
        <f>IF(X109&lt;&gt;"Liquidação Cancelada",VLOOKUP(B109,'BASE DE DADOS OPS'!$B$4:$P$9650,10,FALSE),"Liquidação Cancelada")</f>
        <v>46002</v>
      </c>
      <c r="W109" s="13">
        <f>IF(X109&lt;&gt;"Liquidação Cancelada",IF(ISBLANK(V109),"AGUARDANDO PAGAMENTO",NETWORKDAYS(P109,V109)-1),"Liquidação Cancelada")</f>
        <v>2</v>
      </c>
      <c r="X109" s="10">
        <f>VLOOKUP(A109,'BASE DE DADOS OPS'!$A$4:$P$9650,12,FALSE)</f>
        <v>8075</v>
      </c>
      <c r="Y109" s="4">
        <f>IF(X109&lt;&gt;"Liquidação Cancelada",VLOOKUP(B109,'BASE DE DADOS OPS'!$B$5:$P$9635,12,FALSE),"Liquidação Cancelada")</f>
        <v>3871.1499999999996</v>
      </c>
      <c r="Z109" s="4">
        <f>IF(X109&lt;&gt;"Liquidação Cancelada",VLOOKUP(B109,'BASE DE DADOS OPS'!$B$5:$P$9635,14,FALSE),"Liquidação Cancelada")</f>
        <v>95.43</v>
      </c>
      <c r="AA109" s="4">
        <f>IF(X109&lt;&gt;"Liquidação Cancelada",VLOOKUP(B109,'BASE DE DADOS OPS'!$B$5:$P$9635,13,FALSE),"Liquidação Cancelada")</f>
        <v>3775.72</v>
      </c>
      <c r="AB109" s="4">
        <f>IF(X109&lt;&gt;"Liquidação Cancelada",Y109-Z109,"Liquidação Cancelada")</f>
        <v>3775.72</v>
      </c>
      <c r="AC109" s="3">
        <f>IF(X109&lt;&gt;"Liquidação Cancelada",(AA109-AB109)+(U109-Z109-AB109),"Liquidação Cancelada")</f>
        <v>4.5474735088646412E-13</v>
      </c>
      <c r="AD109" s="29"/>
    </row>
    <row r="110" spans="1:30" s="23" customFormat="1" ht="24.95" customHeight="1" x14ac:dyDescent="0.2">
      <c r="A110" s="23" t="str">
        <f>D110&amp;"|"&amp;E110&amp;"|"&amp;G110&amp;"|"&amp;H110&amp;"|"&amp;L110&amp;"|"&amp;N110&amp;"|"&amp;U110</f>
        <v>1441|1440011|125|2025|62297406649|3611|1955,33</v>
      </c>
      <c r="B110" s="23" t="str">
        <f>D110&amp;"|"&amp;E110&amp;"|"&amp;G110&amp;"|"&amp;H110&amp;"|"&amp;X110</f>
        <v>1441|1440011|125|2025|8054</v>
      </c>
      <c r="C110" s="28" t="str">
        <f>E110&amp;"|"&amp;X110</f>
        <v>1440011|8054</v>
      </c>
      <c r="D110" s="10">
        <v>1441</v>
      </c>
      <c r="E110" s="10">
        <v>1440011</v>
      </c>
      <c r="F110" s="36" t="str">
        <f>G110&amp;"/"&amp;H110</f>
        <v>125/2025</v>
      </c>
      <c r="G110" s="10">
        <v>125</v>
      </c>
      <c r="H110" s="10">
        <v>2025</v>
      </c>
      <c r="I110" s="36" t="str">
        <f>J110&amp;"."&amp;K110</f>
        <v>10.1</v>
      </c>
      <c r="J110" s="10">
        <v>10</v>
      </c>
      <c r="K110" s="10">
        <v>1</v>
      </c>
      <c r="L110" s="10">
        <v>62297406649</v>
      </c>
      <c r="M110" s="11" t="s">
        <v>224</v>
      </c>
      <c r="N110" s="10">
        <v>3611</v>
      </c>
      <c r="O110" s="11" t="s">
        <v>169</v>
      </c>
      <c r="P110" s="9">
        <v>46000</v>
      </c>
      <c r="Q110" s="10">
        <v>11</v>
      </c>
      <c r="R110" s="3">
        <v>1955.33</v>
      </c>
      <c r="S110" s="3">
        <v>0</v>
      </c>
      <c r="T110" s="3">
        <v>0</v>
      </c>
      <c r="U110" s="33">
        <f>R110-S110-T110</f>
        <v>1955.33</v>
      </c>
      <c r="V110" s="9">
        <f>IF(X110&lt;&gt;"Liquidação Cancelada",VLOOKUP(B110,'BASE DE DADOS OPS'!$B$4:$P$9650,10,FALSE),"Liquidação Cancelada")</f>
        <v>46002</v>
      </c>
      <c r="W110" s="13">
        <f>IF(X110&lt;&gt;"Liquidação Cancelada",IF(ISBLANK(V110),"AGUARDANDO PAGAMENTO",NETWORKDAYS(P110,V110)-1),"Liquidação Cancelada")</f>
        <v>2</v>
      </c>
      <c r="X110" s="10">
        <f>VLOOKUP(A110,'BASE DE DADOS OPS'!$A$4:$P$9650,12,FALSE)</f>
        <v>8054</v>
      </c>
      <c r="Y110" s="4">
        <f>IF(X110&lt;&gt;"Liquidação Cancelada",VLOOKUP(B110,'BASE DE DADOS OPS'!$B$5:$P$9635,12,FALSE),"Liquidação Cancelada")</f>
        <v>1955.33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1955.33</v>
      </c>
      <c r="AB110" s="4">
        <f>IF(X110&lt;&gt;"Liquidação Cancelada",Y110-Z110,"Liquidação Cancelada")</f>
        <v>1955.33</v>
      </c>
      <c r="AC110" s="3">
        <f>IF(X110&lt;&gt;"Liquidação Cancelada",(AA110-AB110)+(U110-Z110-AB110),"Liquidação Cancelada")</f>
        <v>0</v>
      </c>
      <c r="AD110" s="29"/>
    </row>
    <row r="111" spans="1:30" s="23" customFormat="1" ht="24.95" customHeight="1" x14ac:dyDescent="0.2">
      <c r="A111" s="23" t="str">
        <f>D111&amp;"|"&amp;E111&amp;"|"&amp;G111&amp;"|"&amp;H111&amp;"|"&amp;L111&amp;"|"&amp;N111&amp;"|"&amp;U111</f>
        <v>1441|1440011|127|2025|98321560687|3611|3480,75</v>
      </c>
      <c r="B111" s="23" t="str">
        <f>D111&amp;"|"&amp;E111&amp;"|"&amp;G111&amp;"|"&amp;H111&amp;"|"&amp;X111</f>
        <v>1441|1440011|127|2025|8049</v>
      </c>
      <c r="C111" s="28" t="str">
        <f>E111&amp;"|"&amp;X111</f>
        <v>1440011|8049</v>
      </c>
      <c r="D111" s="10">
        <v>1441</v>
      </c>
      <c r="E111" s="10">
        <v>1440011</v>
      </c>
      <c r="F111" s="36" t="str">
        <f>G111&amp;"/"&amp;H111</f>
        <v>127/2025</v>
      </c>
      <c r="G111" s="10">
        <v>127</v>
      </c>
      <c r="H111" s="10">
        <v>2025</v>
      </c>
      <c r="I111" s="36" t="str">
        <f>J111&amp;"."&amp;K111</f>
        <v>10.1</v>
      </c>
      <c r="J111" s="10">
        <v>10</v>
      </c>
      <c r="K111" s="10">
        <v>1</v>
      </c>
      <c r="L111" s="10">
        <v>98321560687</v>
      </c>
      <c r="M111" s="11" t="s">
        <v>226</v>
      </c>
      <c r="N111" s="10">
        <v>3611</v>
      </c>
      <c r="O111" s="11" t="s">
        <v>169</v>
      </c>
      <c r="P111" s="9">
        <v>46000</v>
      </c>
      <c r="Q111" s="10">
        <v>11</v>
      </c>
      <c r="R111" s="3">
        <v>3480.75</v>
      </c>
      <c r="S111" s="3">
        <v>0</v>
      </c>
      <c r="T111" s="3">
        <v>0</v>
      </c>
      <c r="U111" s="33">
        <f>R111-S111-T111</f>
        <v>3480.75</v>
      </c>
      <c r="V111" s="9">
        <f>IF(X111&lt;&gt;"Liquidação Cancelada",VLOOKUP(B111,'BASE DE DADOS OPS'!$B$4:$P$9650,10,FALSE),"Liquidação Cancelada")</f>
        <v>46002</v>
      </c>
      <c r="W111" s="13">
        <f>IF(X111&lt;&gt;"Liquidação Cancelada",IF(ISBLANK(V111),"AGUARDANDO PAGAMENTO",NETWORKDAYS(P111,V111)-1),"Liquidação Cancelada")</f>
        <v>2</v>
      </c>
      <c r="X111" s="10">
        <f>VLOOKUP(A111,'BASE DE DADOS OPS'!$A$4:$P$9650,12,FALSE)</f>
        <v>8049</v>
      </c>
      <c r="Y111" s="4">
        <f>IF(X111&lt;&gt;"Liquidação Cancelada",VLOOKUP(B111,'BASE DE DADOS OPS'!$B$5:$P$9635,12,FALSE),"Liquidação Cancelada")</f>
        <v>3480.75</v>
      </c>
      <c r="Z111" s="4">
        <f>IF(X111&lt;&gt;"Liquidação Cancelada",VLOOKUP(B111,'BASE DE DADOS OPS'!$B$5:$P$9635,14,FALSE),"Liquidação Cancelada")</f>
        <v>36.869999999999997</v>
      </c>
      <c r="AA111" s="4">
        <f>IF(X111&lt;&gt;"Liquidação Cancelada",VLOOKUP(B111,'BASE DE DADOS OPS'!$B$5:$P$9635,13,FALSE),"Liquidação Cancelada")</f>
        <v>3443.88</v>
      </c>
      <c r="AB111" s="4">
        <f>IF(X111&lt;&gt;"Liquidação Cancelada",Y111-Z111,"Liquidação Cancelada")</f>
        <v>3443.88</v>
      </c>
      <c r="AC111" s="3">
        <f>IF(X111&lt;&gt;"Liquidação Cancelada",(AA111-AB111)+(U111-Z111-AB111),"Liquidação Cancelada")</f>
        <v>0</v>
      </c>
      <c r="AD111" s="29"/>
    </row>
    <row r="112" spans="1:30" s="23" customFormat="1" ht="24.95" customHeight="1" x14ac:dyDescent="0.2">
      <c r="A112" s="23" t="str">
        <f>D112&amp;"|"&amp;E112&amp;"|"&amp;G112&amp;"|"&amp;H112&amp;"|"&amp;L112&amp;"|"&amp;N112&amp;"|"&amp;U112</f>
        <v>1441|1440011|128|2025|56653212653|3611|2109,82</v>
      </c>
      <c r="B112" s="23" t="str">
        <f>D112&amp;"|"&amp;E112&amp;"|"&amp;G112&amp;"|"&amp;H112&amp;"|"&amp;X112</f>
        <v>1441|1440011|128|2025|8050</v>
      </c>
      <c r="C112" s="28" t="str">
        <f>E112&amp;"|"&amp;X112</f>
        <v>1440011|8050</v>
      </c>
      <c r="D112" s="10">
        <v>1441</v>
      </c>
      <c r="E112" s="10">
        <v>1440011</v>
      </c>
      <c r="F112" s="36" t="str">
        <f>G112&amp;"/"&amp;H112</f>
        <v>128/2025</v>
      </c>
      <c r="G112" s="10">
        <v>128</v>
      </c>
      <c r="H112" s="10">
        <v>2025</v>
      </c>
      <c r="I112" s="36" t="str">
        <f>J112&amp;"."&amp;K112</f>
        <v>10.1</v>
      </c>
      <c r="J112" s="10">
        <v>10</v>
      </c>
      <c r="K112" s="10">
        <v>1</v>
      </c>
      <c r="L112" s="10">
        <v>56653212653</v>
      </c>
      <c r="M112" s="11" t="s">
        <v>227</v>
      </c>
      <c r="N112" s="10">
        <v>3611</v>
      </c>
      <c r="O112" s="11" t="s">
        <v>169</v>
      </c>
      <c r="P112" s="9">
        <v>46000</v>
      </c>
      <c r="Q112" s="10">
        <v>11</v>
      </c>
      <c r="R112" s="3">
        <v>2109.8200000000002</v>
      </c>
      <c r="S112" s="3">
        <v>0</v>
      </c>
      <c r="T112" s="3">
        <v>0</v>
      </c>
      <c r="U112" s="33">
        <f>R112-S112-T112</f>
        <v>2109.8200000000002</v>
      </c>
      <c r="V112" s="9">
        <f>IF(X112&lt;&gt;"Liquidação Cancelada",VLOOKUP(B112,'BASE DE DADOS OPS'!$B$4:$P$9650,10,FALSE),"Liquidação Cancelada")</f>
        <v>46002</v>
      </c>
      <c r="W112" s="13">
        <f>IF(X112&lt;&gt;"Liquidação Cancelada",IF(ISBLANK(V112),"AGUARDANDO PAGAMENTO",NETWORKDAYS(P112,V112)-1),"Liquidação Cancelada")</f>
        <v>2</v>
      </c>
      <c r="X112" s="10">
        <f>VLOOKUP(A112,'BASE DE DADOS OPS'!$A$4:$P$9650,12,FALSE)</f>
        <v>8050</v>
      </c>
      <c r="Y112" s="4">
        <f>IF(X112&lt;&gt;"Liquidação Cancelada",VLOOKUP(B112,'BASE DE DADOS OPS'!$B$5:$P$9635,12,FALSE),"Liquidação Cancelada")</f>
        <v>2109.8200000000002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2109.8200000000002</v>
      </c>
      <c r="AB112" s="4">
        <f>IF(X112&lt;&gt;"Liquidação Cancelada",Y112-Z112,"Liquidação Cancelada")</f>
        <v>2109.8200000000002</v>
      </c>
      <c r="AC112" s="3">
        <f>IF(X112&lt;&gt;"Liquidação Cancelada",(AA112-AB112)+(U112-Z112-AB112),"Liquidação Cancelada")</f>
        <v>0</v>
      </c>
      <c r="AD112" s="29"/>
    </row>
    <row r="113" spans="1:30" s="23" customFormat="1" ht="24.95" customHeight="1" x14ac:dyDescent="0.2">
      <c r="A113" s="23" t="str">
        <f>D113&amp;"|"&amp;E113&amp;"|"&amp;G113&amp;"|"&amp;H113&amp;"|"&amp;L113&amp;"|"&amp;N113&amp;"|"&amp;U113</f>
        <v>1441|1440011|130|2025|59424451687|3611|3205,95</v>
      </c>
      <c r="B113" s="23" t="str">
        <f>D113&amp;"|"&amp;E113&amp;"|"&amp;G113&amp;"|"&amp;H113&amp;"|"&amp;X113</f>
        <v>1441|1440011|130|2025|8015</v>
      </c>
      <c r="C113" s="28" t="str">
        <f>E113&amp;"|"&amp;X113</f>
        <v>1440011|8015</v>
      </c>
      <c r="D113" s="10">
        <v>1441</v>
      </c>
      <c r="E113" s="10">
        <v>1440011</v>
      </c>
      <c r="F113" s="36" t="str">
        <f>G113&amp;"/"&amp;H113</f>
        <v>130/2025</v>
      </c>
      <c r="G113" s="10">
        <v>130</v>
      </c>
      <c r="H113" s="10">
        <v>2025</v>
      </c>
      <c r="I113" s="36" t="str">
        <f>J113&amp;"."&amp;K113</f>
        <v>10.1</v>
      </c>
      <c r="J113" s="10">
        <v>10</v>
      </c>
      <c r="K113" s="10">
        <v>1</v>
      </c>
      <c r="L113" s="10">
        <v>59424451687</v>
      </c>
      <c r="M113" s="11" t="s">
        <v>229</v>
      </c>
      <c r="N113" s="10">
        <v>3611</v>
      </c>
      <c r="O113" s="11" t="s">
        <v>169</v>
      </c>
      <c r="P113" s="9">
        <v>46000</v>
      </c>
      <c r="Q113" s="10">
        <v>11</v>
      </c>
      <c r="R113" s="3">
        <v>3205.95</v>
      </c>
      <c r="S113" s="3">
        <v>0</v>
      </c>
      <c r="T113" s="3">
        <v>0</v>
      </c>
      <c r="U113" s="33">
        <f>R113-S113-T113</f>
        <v>3205.95</v>
      </c>
      <c r="V113" s="9">
        <f>IF(X113&lt;&gt;"Liquidação Cancelada",VLOOKUP(B113,'BASE DE DADOS OPS'!$B$4:$P$9650,10,FALSE),"Liquidação Cancelada")</f>
        <v>46002</v>
      </c>
      <c r="W113" s="13">
        <f>IF(X113&lt;&gt;"Liquidação Cancelada",IF(ISBLANK(V113),"AGUARDANDO PAGAMENTO",NETWORKDAYS(P113,V113)-1),"Liquidação Cancelada")</f>
        <v>2</v>
      </c>
      <c r="X113" s="10">
        <f>VLOOKUP(A113,'BASE DE DADOS OPS'!$A$4:$P$9650,12,FALSE)</f>
        <v>8015</v>
      </c>
      <c r="Y113" s="4">
        <f>IF(X113&lt;&gt;"Liquidação Cancelada",VLOOKUP(B113,'BASE DE DADOS OPS'!$B$5:$P$9635,12,FALSE),"Liquidação Cancelada")</f>
        <v>3205.95</v>
      </c>
      <c r="Z113" s="4">
        <f>IF(X113&lt;&gt;"Liquidação Cancelada",VLOOKUP(B113,'BASE DE DADOS OPS'!$B$5:$P$9635,14,FALSE),"Liquidação Cancelada")</f>
        <v>12.75</v>
      </c>
      <c r="AA113" s="4">
        <f>IF(X113&lt;&gt;"Liquidação Cancelada",VLOOKUP(B113,'BASE DE DADOS OPS'!$B$5:$P$9635,13,FALSE),"Liquidação Cancelada")</f>
        <v>3193.2</v>
      </c>
      <c r="AB113" s="4">
        <f>IF(X113&lt;&gt;"Liquidação Cancelada",Y113-Z113,"Liquidação Cancelada")</f>
        <v>3193.2</v>
      </c>
      <c r="AC113" s="3">
        <f>IF(X113&lt;&gt;"Liquidação Cancelada",(AA113-AB113)+(U113-Z113-AB113),"Liquidação Cancelada")</f>
        <v>0</v>
      </c>
      <c r="AD113" s="29"/>
    </row>
    <row r="114" spans="1:30" s="23" customFormat="1" ht="24.95" customHeight="1" x14ac:dyDescent="0.2">
      <c r="A114" s="23" t="str">
        <f>D114&amp;"|"&amp;E114&amp;"|"&amp;G114&amp;"|"&amp;H114&amp;"|"&amp;L114&amp;"|"&amp;N114&amp;"|"&amp;U114</f>
        <v>1441|1440011|133|2025|69209960653|3611|2113,32</v>
      </c>
      <c r="B114" s="23" t="str">
        <f>D114&amp;"|"&amp;E114&amp;"|"&amp;G114&amp;"|"&amp;H114&amp;"|"&amp;X114</f>
        <v>1441|1440011|133|2025|8056</v>
      </c>
      <c r="C114" s="28" t="str">
        <f>E114&amp;"|"&amp;X114</f>
        <v>1440011|8056</v>
      </c>
      <c r="D114" s="10">
        <v>1441</v>
      </c>
      <c r="E114" s="10">
        <v>1440011</v>
      </c>
      <c r="F114" s="36" t="str">
        <f>G114&amp;"/"&amp;H114</f>
        <v>133/2025</v>
      </c>
      <c r="G114" s="10">
        <v>133</v>
      </c>
      <c r="H114" s="10">
        <v>2025</v>
      </c>
      <c r="I114" s="36" t="str">
        <f>J114&amp;"."&amp;K114</f>
        <v>10.1</v>
      </c>
      <c r="J114" s="10">
        <v>10</v>
      </c>
      <c r="K114" s="10">
        <v>1</v>
      </c>
      <c r="L114" s="10">
        <v>69209960653</v>
      </c>
      <c r="M114" s="11" t="s">
        <v>231</v>
      </c>
      <c r="N114" s="10">
        <v>3611</v>
      </c>
      <c r="O114" s="11" t="s">
        <v>169</v>
      </c>
      <c r="P114" s="9">
        <v>46000</v>
      </c>
      <c r="Q114" s="10">
        <v>11</v>
      </c>
      <c r="R114" s="3">
        <v>2113.3200000000002</v>
      </c>
      <c r="S114" s="3">
        <v>0</v>
      </c>
      <c r="T114" s="3">
        <v>0</v>
      </c>
      <c r="U114" s="33">
        <f>R114-S114-T114</f>
        <v>2113.3200000000002</v>
      </c>
      <c r="V114" s="9">
        <f>IF(X114&lt;&gt;"Liquidação Cancelada",VLOOKUP(B114,'BASE DE DADOS OPS'!$B$4:$P$9650,10,FALSE),"Liquidação Cancelada")</f>
        <v>46002</v>
      </c>
      <c r="W114" s="13">
        <f>IF(X114&lt;&gt;"Liquidação Cancelada",IF(ISBLANK(V114),"AGUARDANDO PAGAMENTO",NETWORKDAYS(P114,V114)-1),"Liquidação Cancelada")</f>
        <v>2</v>
      </c>
      <c r="X114" s="10">
        <f>VLOOKUP(A114,'BASE DE DADOS OPS'!$A$4:$P$9650,12,FALSE)</f>
        <v>8056</v>
      </c>
      <c r="Y114" s="4">
        <f>IF(X114&lt;&gt;"Liquidação Cancelada",VLOOKUP(B114,'BASE DE DADOS OPS'!$B$5:$P$9635,12,FALSE),"Liquidação Cancelada")</f>
        <v>2113.3200000000002</v>
      </c>
      <c r="Z114" s="4">
        <f>IF(X114&lt;&gt;"Liquidação Cancelada",VLOOKUP(B114,'BASE DE DADOS OPS'!$B$5:$P$9635,14,FALSE),"Liquidação Cancelada")</f>
        <v>0</v>
      </c>
      <c r="AA114" s="4">
        <f>IF(X114&lt;&gt;"Liquidação Cancelada",VLOOKUP(B114,'BASE DE DADOS OPS'!$B$5:$P$9635,13,FALSE),"Liquidação Cancelada")</f>
        <v>2113.3200000000002</v>
      </c>
      <c r="AB114" s="4">
        <f>IF(X114&lt;&gt;"Liquidação Cancelada",Y114-Z114,"Liquidação Cancelada")</f>
        <v>2113.3200000000002</v>
      </c>
      <c r="AC114" s="3">
        <f>IF(X114&lt;&gt;"Liquidação Cancelada",(AA114-AB114)+(U114-Z114-AB114),"Liquidação Cancelada")</f>
        <v>0</v>
      </c>
      <c r="AD114" s="29"/>
    </row>
    <row r="115" spans="1:30" s="23" customFormat="1" ht="24.95" customHeight="1" x14ac:dyDescent="0.2">
      <c r="A115" s="23" t="str">
        <f>D115&amp;"|"&amp;E115&amp;"|"&amp;G115&amp;"|"&amp;H115&amp;"|"&amp;L115&amp;"|"&amp;N115&amp;"|"&amp;U115</f>
        <v>1441|1440011|138|2025|54710693668|3611|9554,1</v>
      </c>
      <c r="B115" s="23" t="str">
        <f>D115&amp;"|"&amp;E115&amp;"|"&amp;G115&amp;"|"&amp;H115&amp;"|"&amp;X115</f>
        <v>1441|1440011|138|2025|8067</v>
      </c>
      <c r="C115" s="28" t="str">
        <f>E115&amp;"|"&amp;X115</f>
        <v>1440011|8067</v>
      </c>
      <c r="D115" s="10">
        <v>1441</v>
      </c>
      <c r="E115" s="10">
        <v>1440011</v>
      </c>
      <c r="F115" s="36" t="str">
        <f>G115&amp;"/"&amp;H115</f>
        <v>138/2025</v>
      </c>
      <c r="G115" s="10">
        <v>138</v>
      </c>
      <c r="H115" s="10">
        <v>2025</v>
      </c>
      <c r="I115" s="36" t="str">
        <f>J115&amp;"."&amp;K115</f>
        <v>10.1</v>
      </c>
      <c r="J115" s="10">
        <v>10</v>
      </c>
      <c r="K115" s="10">
        <v>1</v>
      </c>
      <c r="L115" s="10">
        <v>54710693668</v>
      </c>
      <c r="M115" s="11" t="s">
        <v>233</v>
      </c>
      <c r="N115" s="10">
        <v>3611</v>
      </c>
      <c r="O115" s="11" t="s">
        <v>169</v>
      </c>
      <c r="P115" s="9">
        <v>46000</v>
      </c>
      <c r="Q115" s="10">
        <v>11</v>
      </c>
      <c r="R115" s="3">
        <v>9554.1</v>
      </c>
      <c r="S115" s="3">
        <v>0</v>
      </c>
      <c r="T115" s="3">
        <v>0</v>
      </c>
      <c r="U115" s="33">
        <f>R115-S115-T115</f>
        <v>9554.1</v>
      </c>
      <c r="V115" s="9">
        <f>IF(X115&lt;&gt;"Liquidação Cancelada",VLOOKUP(B115,'BASE DE DADOS OPS'!$B$4:$P$9650,10,FALSE),"Liquidação Cancelada")</f>
        <v>46002</v>
      </c>
      <c r="W115" s="13">
        <f>IF(X115&lt;&gt;"Liquidação Cancelada",IF(ISBLANK(V115),"AGUARDANDO PAGAMENTO",NETWORKDAYS(P115,V115)-1),"Liquidação Cancelada")</f>
        <v>2</v>
      </c>
      <c r="X115" s="10">
        <f>VLOOKUP(A115,'BASE DE DADOS OPS'!$A$4:$P$9650,12,FALSE)</f>
        <v>8067</v>
      </c>
      <c r="Y115" s="4">
        <f>IF(X115&lt;&gt;"Liquidação Cancelada",VLOOKUP(B115,'BASE DE DADOS OPS'!$B$5:$P$9635,12,FALSE),"Liquidação Cancelada")</f>
        <v>9554.1</v>
      </c>
      <c r="Z115" s="4">
        <f>IF(X115&lt;&gt;"Liquidação Cancelada",VLOOKUP(B115,'BASE DE DADOS OPS'!$B$5:$P$9635,14,FALSE),"Liquidação Cancelada")</f>
        <v>1551.67</v>
      </c>
      <c r="AA115" s="4">
        <f>IF(X115&lt;&gt;"Liquidação Cancelada",VLOOKUP(B115,'BASE DE DADOS OPS'!$B$5:$P$9635,13,FALSE),"Liquidação Cancelada")</f>
        <v>8002.43</v>
      </c>
      <c r="AB115" s="4">
        <f>IF(X115&lt;&gt;"Liquidação Cancelada",Y115-Z115,"Liquidação Cancelada")</f>
        <v>8002.43</v>
      </c>
      <c r="AC115" s="3">
        <f>IF(X115&lt;&gt;"Liquidação Cancelada",(AA115-AB115)+(U115-Z115-AB115),"Liquidação Cancelada")</f>
        <v>0</v>
      </c>
      <c r="AD115" s="29"/>
    </row>
    <row r="116" spans="1:30" s="23" customFormat="1" ht="24.95" customHeight="1" x14ac:dyDescent="0.2">
      <c r="A116" s="23" t="str">
        <f>D116&amp;"|"&amp;E116&amp;"|"&amp;G116&amp;"|"&amp;H116&amp;"|"&amp;L116&amp;"|"&amp;N116&amp;"|"&amp;U116</f>
        <v>1441|1440011|139|2025|12964038000163|3920|6267,59</v>
      </c>
      <c r="B116" s="23" t="str">
        <f>D116&amp;"|"&amp;E116&amp;"|"&amp;G116&amp;"|"&amp;H116&amp;"|"&amp;X116</f>
        <v>1441|1440011|139|2025|8066</v>
      </c>
      <c r="C116" s="28" t="str">
        <f>E116&amp;"|"&amp;X116</f>
        <v>1440011|8066</v>
      </c>
      <c r="D116" s="10">
        <v>1441</v>
      </c>
      <c r="E116" s="10">
        <v>1440011</v>
      </c>
      <c r="F116" s="36" t="str">
        <f>G116&amp;"/"&amp;H116</f>
        <v>139/2025</v>
      </c>
      <c r="G116" s="10">
        <v>139</v>
      </c>
      <c r="H116" s="10">
        <v>2025</v>
      </c>
      <c r="I116" s="36" t="str">
        <f>J116&amp;"."&amp;K116</f>
        <v>10.1</v>
      </c>
      <c r="J116" s="10">
        <v>10</v>
      </c>
      <c r="K116" s="10">
        <v>1</v>
      </c>
      <c r="L116" s="10">
        <v>12964038000163</v>
      </c>
      <c r="M116" s="11" t="s">
        <v>234</v>
      </c>
      <c r="N116" s="10">
        <v>3920</v>
      </c>
      <c r="O116" s="11" t="s">
        <v>169</v>
      </c>
      <c r="P116" s="9">
        <v>46000</v>
      </c>
      <c r="Q116" s="10">
        <v>11</v>
      </c>
      <c r="R116" s="3">
        <v>6267.59</v>
      </c>
      <c r="S116" s="3">
        <v>0</v>
      </c>
      <c r="T116" s="3">
        <v>0</v>
      </c>
      <c r="U116" s="33">
        <f>R116-S116-T116</f>
        <v>6267.59</v>
      </c>
      <c r="V116" s="9">
        <f>IF(X116&lt;&gt;"Liquidação Cancelada",VLOOKUP(B116,'BASE DE DADOS OPS'!$B$4:$P$9650,10,FALSE),"Liquidação Cancelada")</f>
        <v>46002</v>
      </c>
      <c r="W116" s="13">
        <f>IF(X116&lt;&gt;"Liquidação Cancelada",IF(ISBLANK(V116),"AGUARDANDO PAGAMENTO",NETWORKDAYS(P116,V116)-1),"Liquidação Cancelada")</f>
        <v>2</v>
      </c>
      <c r="X116" s="10">
        <f>VLOOKUP(A116,'BASE DE DADOS OPS'!$A$4:$P$9650,12,FALSE)</f>
        <v>8066</v>
      </c>
      <c r="Y116" s="4">
        <f>IF(X116&lt;&gt;"Liquidação Cancelada",VLOOKUP(B116,'BASE DE DADOS OPS'!$B$5:$P$9635,12,FALSE),"Liquidação Cancelada")</f>
        <v>6267.59</v>
      </c>
      <c r="Z116" s="4">
        <f>IF(X116&lt;&gt;"Liquidação Cancelada",VLOOKUP(B116,'BASE DE DADOS OPS'!$B$5:$P$9635,14,FALSE),"Liquidação Cancelada")</f>
        <v>300.83999999999997</v>
      </c>
      <c r="AA116" s="4">
        <f>IF(X116&lt;&gt;"Liquidação Cancelada",VLOOKUP(B116,'BASE DE DADOS OPS'!$B$5:$P$9635,13,FALSE),"Liquidação Cancelada")</f>
        <v>5966.75</v>
      </c>
      <c r="AB116" s="4">
        <f>IF(X116&lt;&gt;"Liquidação Cancelada",Y116-Z116,"Liquidação Cancelada")</f>
        <v>5966.75</v>
      </c>
      <c r="AC116" s="3">
        <f>IF(X116&lt;&gt;"Liquidação Cancelada",(AA116-AB116)+(U116-Z116-AB116),"Liquidação Cancelada")</f>
        <v>0</v>
      </c>
      <c r="AD116" s="29"/>
    </row>
    <row r="117" spans="1:30" s="23" customFormat="1" ht="24.95" customHeight="1" x14ac:dyDescent="0.2">
      <c r="A117" s="23" t="str">
        <f>D117&amp;"|"&amp;E117&amp;"|"&amp;G117&amp;"|"&amp;H117&amp;"|"&amp;L117&amp;"|"&amp;N117&amp;"|"&amp;U117</f>
        <v>1441|1440011|140|2025|15226019000128|3920|8264,61</v>
      </c>
      <c r="B117" s="23" t="str">
        <f>D117&amp;"|"&amp;E117&amp;"|"&amp;G117&amp;"|"&amp;H117&amp;"|"&amp;X117</f>
        <v>1441|1440011|140|2025|8074</v>
      </c>
      <c r="C117" s="28" t="str">
        <f>E117&amp;"|"&amp;X117</f>
        <v>1440011|8074</v>
      </c>
      <c r="D117" s="10">
        <v>1441</v>
      </c>
      <c r="E117" s="10">
        <v>1440011</v>
      </c>
      <c r="F117" s="36" t="str">
        <f>G117&amp;"/"&amp;H117</f>
        <v>140/2025</v>
      </c>
      <c r="G117" s="10">
        <v>140</v>
      </c>
      <c r="H117" s="10">
        <v>2025</v>
      </c>
      <c r="I117" s="36" t="str">
        <f>J117&amp;"."&amp;K117</f>
        <v>10.1</v>
      </c>
      <c r="J117" s="10">
        <v>10</v>
      </c>
      <c r="K117" s="10">
        <v>1</v>
      </c>
      <c r="L117" s="10">
        <v>15226019000128</v>
      </c>
      <c r="M117" s="11" t="s">
        <v>235</v>
      </c>
      <c r="N117" s="10">
        <v>3920</v>
      </c>
      <c r="O117" s="11" t="s">
        <v>169</v>
      </c>
      <c r="P117" s="9">
        <v>46000</v>
      </c>
      <c r="Q117" s="10">
        <v>11</v>
      </c>
      <c r="R117" s="3">
        <v>8264.61</v>
      </c>
      <c r="S117" s="3">
        <v>0</v>
      </c>
      <c r="T117" s="3">
        <v>0</v>
      </c>
      <c r="U117" s="33">
        <f>R117-S117-T117</f>
        <v>8264.61</v>
      </c>
      <c r="V117" s="9">
        <f>IF(X117&lt;&gt;"Liquidação Cancelada",VLOOKUP(B117,'BASE DE DADOS OPS'!$B$4:$P$9650,10,FALSE),"Liquidação Cancelada")</f>
        <v>46002</v>
      </c>
      <c r="W117" s="13">
        <f>IF(X117&lt;&gt;"Liquidação Cancelada",IF(ISBLANK(V117),"AGUARDANDO PAGAMENTO",NETWORKDAYS(P117,V117)-1),"Liquidação Cancelada")</f>
        <v>2</v>
      </c>
      <c r="X117" s="10">
        <f>VLOOKUP(A117,'BASE DE DADOS OPS'!$A$4:$P$9650,12,FALSE)</f>
        <v>8074</v>
      </c>
      <c r="Y117" s="4">
        <f>IF(X117&lt;&gt;"Liquidação Cancelada",VLOOKUP(B117,'BASE DE DADOS OPS'!$B$5:$P$9635,12,FALSE),"Liquidação Cancelada")</f>
        <v>8264.61</v>
      </c>
      <c r="Z117" s="4">
        <f>IF(X117&lt;&gt;"Liquidação Cancelada",VLOOKUP(B117,'BASE DE DADOS OPS'!$B$5:$P$9635,14,FALSE),"Liquidação Cancelada")</f>
        <v>1197.06</v>
      </c>
      <c r="AA117" s="4">
        <f>IF(X117&lt;&gt;"Liquidação Cancelada",VLOOKUP(B117,'BASE DE DADOS OPS'!$B$5:$P$9635,13,FALSE),"Liquidação Cancelada")</f>
        <v>7067.55</v>
      </c>
      <c r="AB117" s="4">
        <f>IF(X117&lt;&gt;"Liquidação Cancelada",Y117-Z117,"Liquidação Cancelada")</f>
        <v>7067.5500000000011</v>
      </c>
      <c r="AC117" s="3">
        <f>IF(X117&lt;&gt;"Liquidação Cancelada",(AA117-AB117)+(U117-Z117-AB117),"Liquidação Cancelada")</f>
        <v>-9.0949470177292824E-13</v>
      </c>
      <c r="AD117" s="29"/>
    </row>
    <row r="118" spans="1:30" s="23" customFormat="1" ht="24.95" customHeight="1" x14ac:dyDescent="0.2">
      <c r="A118" s="23" t="str">
        <f>D118&amp;"|"&amp;E118&amp;"|"&amp;G118&amp;"|"&amp;H118&amp;"|"&amp;L118&amp;"|"&amp;N118&amp;"|"&amp;U118</f>
        <v>1441|1440011|142|2025|87992400763|3611|8404,11</v>
      </c>
      <c r="B118" s="23" t="str">
        <f>D118&amp;"|"&amp;E118&amp;"|"&amp;G118&amp;"|"&amp;H118&amp;"|"&amp;X118</f>
        <v>1441|1440011|142|2025|8081</v>
      </c>
      <c r="C118" s="28" t="str">
        <f>E118&amp;"|"&amp;X118</f>
        <v>1440011|8081</v>
      </c>
      <c r="D118" s="10">
        <v>1441</v>
      </c>
      <c r="E118" s="10">
        <v>1440011</v>
      </c>
      <c r="F118" s="36" t="str">
        <f>G118&amp;"/"&amp;H118</f>
        <v>142/2025</v>
      </c>
      <c r="G118" s="10">
        <v>142</v>
      </c>
      <c r="H118" s="10">
        <v>2025</v>
      </c>
      <c r="I118" s="36" t="str">
        <f>J118&amp;"."&amp;K118</f>
        <v>10.1</v>
      </c>
      <c r="J118" s="10">
        <v>10</v>
      </c>
      <c r="K118" s="10">
        <v>1</v>
      </c>
      <c r="L118" s="10">
        <v>87992400763</v>
      </c>
      <c r="M118" s="11" t="s">
        <v>237</v>
      </c>
      <c r="N118" s="10">
        <v>3611</v>
      </c>
      <c r="O118" s="11" t="s">
        <v>169</v>
      </c>
      <c r="P118" s="9">
        <v>46000</v>
      </c>
      <c r="Q118" s="10">
        <v>11</v>
      </c>
      <c r="R118" s="3">
        <v>8404.11</v>
      </c>
      <c r="S118" s="3">
        <v>0</v>
      </c>
      <c r="T118" s="3">
        <v>0</v>
      </c>
      <c r="U118" s="33">
        <f>R118-S118-T118</f>
        <v>8404.11</v>
      </c>
      <c r="V118" s="9">
        <f>IF(X118&lt;&gt;"Liquidação Cancelada",VLOOKUP(B118,'BASE DE DADOS OPS'!$B$4:$P$9650,10,FALSE),"Liquidação Cancelada")</f>
        <v>46002</v>
      </c>
      <c r="W118" s="13">
        <f>IF(X118&lt;&gt;"Liquidação Cancelada",IF(ISBLANK(V118),"AGUARDANDO PAGAMENTO",NETWORKDAYS(P118,V118)-1),"Liquidação Cancelada")</f>
        <v>2</v>
      </c>
      <c r="X118" s="10">
        <f>VLOOKUP(A118,'BASE DE DADOS OPS'!$A$4:$P$9650,12,FALSE)</f>
        <v>8081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>IF(X118&lt;&gt;"Liquidação Cancelada",Y118-Z118,"Liquidação Cancelada")</f>
        <v>7168.6900000000005</v>
      </c>
      <c r="AC118" s="3">
        <f>IF(X118&lt;&gt;"Liquidação Cancelada",(AA118-AB118)+(U118-Z118-AB118),"Liquidação Cancelada")</f>
        <v>-9.0949470177292824E-13</v>
      </c>
      <c r="AD118" s="29"/>
    </row>
    <row r="119" spans="1:30" s="23" customFormat="1" ht="24.95" customHeight="1" x14ac:dyDescent="0.2">
      <c r="A119" s="23" t="str">
        <f>D119&amp;"|"&amp;E119&amp;"|"&amp;G119&amp;"|"&amp;H119&amp;"|"&amp;L119&amp;"|"&amp;N119&amp;"|"&amp;U119</f>
        <v>1441|1440011|143|2025|51801027668|3611|5458,84</v>
      </c>
      <c r="B119" s="23" t="str">
        <f>D119&amp;"|"&amp;E119&amp;"|"&amp;G119&amp;"|"&amp;H119&amp;"|"&amp;X119</f>
        <v>1441|1440011|143|2025|8045</v>
      </c>
      <c r="C119" s="28" t="str">
        <f>E119&amp;"|"&amp;X119</f>
        <v>1440011|8045</v>
      </c>
      <c r="D119" s="10">
        <v>1441</v>
      </c>
      <c r="E119" s="10">
        <v>1440011</v>
      </c>
      <c r="F119" s="36" t="str">
        <f>G119&amp;"/"&amp;H119</f>
        <v>143/2025</v>
      </c>
      <c r="G119" s="10">
        <v>143</v>
      </c>
      <c r="H119" s="10">
        <v>2025</v>
      </c>
      <c r="I119" s="36" t="str">
        <f>J119&amp;"."&amp;K119</f>
        <v>10.1</v>
      </c>
      <c r="J119" s="10">
        <v>10</v>
      </c>
      <c r="K119" s="10">
        <v>1</v>
      </c>
      <c r="L119" s="10">
        <v>51801027668</v>
      </c>
      <c r="M119" s="11" t="s">
        <v>238</v>
      </c>
      <c r="N119" s="10">
        <v>3611</v>
      </c>
      <c r="O119" s="11" t="s">
        <v>169</v>
      </c>
      <c r="P119" s="9">
        <v>46000</v>
      </c>
      <c r="Q119" s="10">
        <v>11</v>
      </c>
      <c r="R119" s="3">
        <v>5458.84</v>
      </c>
      <c r="S119" s="3">
        <v>0</v>
      </c>
      <c r="T119" s="3">
        <v>0</v>
      </c>
      <c r="U119" s="33">
        <f>R119-S119-T119</f>
        <v>5458.84</v>
      </c>
      <c r="V119" s="9">
        <f>IF(X119&lt;&gt;"Liquidação Cancelada",VLOOKUP(B119,'BASE DE DADOS OPS'!$B$4:$P$9650,10,FALSE),"Liquidação Cancelada")</f>
        <v>46002</v>
      </c>
      <c r="W119" s="13">
        <f>IF(X119&lt;&gt;"Liquidação Cancelada",IF(ISBLANK(V119),"AGUARDANDO PAGAMENTO",NETWORKDAYS(P119,V119)-1),"Liquidação Cancelada")</f>
        <v>2</v>
      </c>
      <c r="X119" s="10">
        <f>VLOOKUP(A119,'BASE DE DADOS OPS'!$A$4:$P$9650,12,FALSE)</f>
        <v>8045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>IF(X119&lt;&gt;"Liquidação Cancelada",Y119-Z119,"Liquidação Cancelada")</f>
        <v>5033.37</v>
      </c>
      <c r="AC119" s="3">
        <f>IF(X119&lt;&gt;"Liquidação Cancelada",(AA119-AB119)+(U119-Z119-AB119),"Liquidação Cancelada")</f>
        <v>0</v>
      </c>
      <c r="AD119" s="29"/>
    </row>
    <row r="120" spans="1:30" s="23" customFormat="1" ht="24.95" customHeight="1" x14ac:dyDescent="0.2">
      <c r="A120" s="23" t="str">
        <f>D120&amp;"|"&amp;E120&amp;"|"&amp;G120&amp;"|"&amp;H120&amp;"|"&amp;L120&amp;"|"&amp;N120&amp;"|"&amp;U120</f>
        <v>1441|1440011|144|2025|2895180679|3611|5278,01</v>
      </c>
      <c r="B120" s="23" t="str">
        <f>D120&amp;"|"&amp;E120&amp;"|"&amp;G120&amp;"|"&amp;H120&amp;"|"&amp;X120</f>
        <v>1441|1440011|144|2025|8069</v>
      </c>
      <c r="C120" s="28" t="str">
        <f>E120&amp;"|"&amp;X120</f>
        <v>1440011|8069</v>
      </c>
      <c r="D120" s="10">
        <v>1441</v>
      </c>
      <c r="E120" s="10">
        <v>1440011</v>
      </c>
      <c r="F120" s="36" t="str">
        <f>G120&amp;"/"&amp;H120</f>
        <v>144/2025</v>
      </c>
      <c r="G120" s="10">
        <v>144</v>
      </c>
      <c r="H120" s="10">
        <v>2025</v>
      </c>
      <c r="I120" s="36" t="str">
        <f>J120&amp;"."&amp;K120</f>
        <v>10.1</v>
      </c>
      <c r="J120" s="10">
        <v>10</v>
      </c>
      <c r="K120" s="10">
        <v>1</v>
      </c>
      <c r="L120" s="10">
        <v>2895180679</v>
      </c>
      <c r="M120" s="11" t="s">
        <v>239</v>
      </c>
      <c r="N120" s="10">
        <v>3611</v>
      </c>
      <c r="O120" s="11" t="s">
        <v>169</v>
      </c>
      <c r="P120" s="9">
        <v>46000</v>
      </c>
      <c r="Q120" s="10">
        <v>11</v>
      </c>
      <c r="R120" s="3">
        <v>5278.01</v>
      </c>
      <c r="S120" s="3">
        <v>0</v>
      </c>
      <c r="T120" s="3">
        <v>0</v>
      </c>
      <c r="U120" s="33">
        <f>R120-S120-T120</f>
        <v>5278.01</v>
      </c>
      <c r="V120" s="9">
        <f>IF(X120&lt;&gt;"Liquidação Cancelada",VLOOKUP(B120,'BASE DE DADOS OPS'!$B$4:$P$9650,10,FALSE),"Liquidação Cancelada")</f>
        <v>46002</v>
      </c>
      <c r="W120" s="13">
        <f>IF(X120&lt;&gt;"Liquidação Cancelada",IF(ISBLANK(V120),"AGUARDANDO PAGAMENTO",NETWORKDAYS(P120,V120)-1),"Liquidação Cancelada")</f>
        <v>2</v>
      </c>
      <c r="X120" s="10">
        <f>VLOOKUP(A120,'BASE DE DADOS OPS'!$A$4:$P$9650,12,FALSE)</f>
        <v>8069</v>
      </c>
      <c r="Y120" s="4">
        <f>IF(X120&lt;&gt;"Liquidação Cancelada",VLOOKUP(B120,'BASE DE DADOS OPS'!$B$5:$P$9635,12,FALSE),"Liquidação Cancelada")</f>
        <v>5278.01</v>
      </c>
      <c r="Z120" s="4">
        <f>IF(X120&lt;&gt;"Liquidação Cancelada",VLOOKUP(B120,'BASE DE DADOS OPS'!$B$5:$P$9635,14,FALSE),"Liquidação Cancelada")</f>
        <v>375.74</v>
      </c>
      <c r="AA120" s="4">
        <f>IF(X120&lt;&gt;"Liquidação Cancelada",VLOOKUP(B120,'BASE DE DADOS OPS'!$B$5:$P$9635,13,FALSE),"Liquidação Cancelada")</f>
        <v>4902.2700000000004</v>
      </c>
      <c r="AB120" s="4">
        <f>IF(X120&lt;&gt;"Liquidação Cancelada",Y120-Z120,"Liquidação Cancelada")</f>
        <v>4902.2700000000004</v>
      </c>
      <c r="AC120" s="3">
        <f>IF(X120&lt;&gt;"Liquidação Cancelada",(AA120-AB120)+(U120-Z120-AB120),"Liquidação Cancelada")</f>
        <v>0</v>
      </c>
      <c r="AD120" s="29"/>
    </row>
    <row r="121" spans="1:30" s="23" customFormat="1" ht="24.95" customHeight="1" x14ac:dyDescent="0.2">
      <c r="A121" s="23" t="str">
        <f>D121&amp;"|"&amp;E121&amp;"|"&amp;G121&amp;"|"&amp;H121&amp;"|"&amp;L121&amp;"|"&amp;N121&amp;"|"&amp;U121</f>
        <v>1441|1440011|145|2025|95644954668|3611|9985,08</v>
      </c>
      <c r="B121" s="23" t="str">
        <f>D121&amp;"|"&amp;E121&amp;"|"&amp;G121&amp;"|"&amp;H121&amp;"|"&amp;X121</f>
        <v>1441|1440011|145|2025|8059</v>
      </c>
      <c r="C121" s="28" t="str">
        <f>E121&amp;"|"&amp;X121</f>
        <v>1440011|8059</v>
      </c>
      <c r="D121" s="10">
        <v>1441</v>
      </c>
      <c r="E121" s="10">
        <v>1440011</v>
      </c>
      <c r="F121" s="36" t="str">
        <f>G121&amp;"/"&amp;H121</f>
        <v>145/2025</v>
      </c>
      <c r="G121" s="10">
        <v>145</v>
      </c>
      <c r="H121" s="10">
        <v>2025</v>
      </c>
      <c r="I121" s="36" t="str">
        <f>J121&amp;"."&amp;K121</f>
        <v>10.1</v>
      </c>
      <c r="J121" s="10">
        <v>10</v>
      </c>
      <c r="K121" s="10">
        <v>1</v>
      </c>
      <c r="L121" s="10">
        <v>95644954668</v>
      </c>
      <c r="M121" s="11" t="s">
        <v>240</v>
      </c>
      <c r="N121" s="10">
        <v>3611</v>
      </c>
      <c r="O121" s="11" t="s">
        <v>169</v>
      </c>
      <c r="P121" s="9">
        <v>46000</v>
      </c>
      <c r="Q121" s="10">
        <v>11</v>
      </c>
      <c r="R121" s="3">
        <v>9985.08</v>
      </c>
      <c r="S121" s="3">
        <v>0</v>
      </c>
      <c r="T121" s="3">
        <v>0</v>
      </c>
      <c r="U121" s="33">
        <f>R121-S121-T121</f>
        <v>9985.08</v>
      </c>
      <c r="V121" s="9">
        <f>IF(X121&lt;&gt;"Liquidação Cancelada",VLOOKUP(B121,'BASE DE DADOS OPS'!$B$4:$P$9650,10,FALSE),"Liquidação Cancelada")</f>
        <v>46002</v>
      </c>
      <c r="W121" s="13">
        <f>IF(X121&lt;&gt;"Liquidação Cancelada",IF(ISBLANK(V121),"AGUARDANDO PAGAMENTO",NETWORKDAYS(P121,V121)-1),"Liquidação Cancelada")</f>
        <v>2</v>
      </c>
      <c r="X121" s="10">
        <f>VLOOKUP(A121,'BASE DE DADOS OPS'!$A$4:$P$9650,12,FALSE)</f>
        <v>8059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>IF(X121&lt;&gt;"Liquidação Cancelada",Y121-Z121,"Liquidação Cancelada")</f>
        <v>8314.89</v>
      </c>
      <c r="AC121" s="3">
        <f>IF(X121&lt;&gt;"Liquidação Cancelada",(AA121-AB121)+(U121-Z121-AB121),"Liquidação Cancelada")</f>
        <v>0</v>
      </c>
      <c r="AD121" s="29"/>
    </row>
    <row r="122" spans="1:30" s="23" customFormat="1" ht="24.95" customHeight="1" x14ac:dyDescent="0.2">
      <c r="A122" s="23" t="str">
        <f>D122&amp;"|"&amp;E122&amp;"|"&amp;G122&amp;"|"&amp;H122&amp;"|"&amp;L122&amp;"|"&amp;N122&amp;"|"&amp;U122</f>
        <v>1441|1440011|147|2025|41733882000181|3920|8824,38</v>
      </c>
      <c r="B122" s="23" t="str">
        <f>D122&amp;"|"&amp;E122&amp;"|"&amp;G122&amp;"|"&amp;H122&amp;"|"&amp;X122</f>
        <v>1441|1440011|147|2025|8061</v>
      </c>
      <c r="C122" s="28" t="str">
        <f>E122&amp;"|"&amp;X122</f>
        <v>1440011|8061</v>
      </c>
      <c r="D122" s="10">
        <v>1441</v>
      </c>
      <c r="E122" s="10">
        <v>1440011</v>
      </c>
      <c r="F122" s="36" t="str">
        <f>G122&amp;"/"&amp;H122</f>
        <v>147/2025</v>
      </c>
      <c r="G122" s="10">
        <v>147</v>
      </c>
      <c r="H122" s="10">
        <v>2025</v>
      </c>
      <c r="I122" s="36" t="str">
        <f>J122&amp;"."&amp;K122</f>
        <v>10.1</v>
      </c>
      <c r="J122" s="10">
        <v>10</v>
      </c>
      <c r="K122" s="10">
        <v>1</v>
      </c>
      <c r="L122" s="10">
        <v>41733882000181</v>
      </c>
      <c r="M122" s="11" t="s">
        <v>241</v>
      </c>
      <c r="N122" s="10">
        <v>3920</v>
      </c>
      <c r="O122" s="11" t="s">
        <v>169</v>
      </c>
      <c r="P122" s="9">
        <v>46000</v>
      </c>
      <c r="Q122" s="10">
        <v>11</v>
      </c>
      <c r="R122" s="3">
        <v>8824.3799999999992</v>
      </c>
      <c r="S122" s="3">
        <v>0</v>
      </c>
      <c r="T122" s="3">
        <v>0</v>
      </c>
      <c r="U122" s="33">
        <f>R122-S122-T122</f>
        <v>8824.3799999999992</v>
      </c>
      <c r="V122" s="9">
        <f>IF(X122&lt;&gt;"Liquidação Cancelada",VLOOKUP(B122,'BASE DE DADOS OPS'!$B$4:$P$9650,10,FALSE),"Liquidação Cancelada")</f>
        <v>46002</v>
      </c>
      <c r="W122" s="13">
        <f>IF(X122&lt;&gt;"Liquidação Cancelada",IF(ISBLANK(V122),"AGUARDANDO PAGAMENTO",NETWORKDAYS(P122,V122)-1),"Liquidação Cancelada")</f>
        <v>2</v>
      </c>
      <c r="X122" s="10">
        <f>VLOOKUP(A122,'BASE DE DADOS OPS'!$A$4:$P$9650,12,FALSE)</f>
        <v>8061</v>
      </c>
      <c r="Y122" s="4">
        <f>IF(X122&lt;&gt;"Liquidação Cancelada",VLOOKUP(B122,'BASE DE DADOS OPS'!$B$5:$P$9635,12,FALSE),"Liquidação Cancelada")</f>
        <v>8824.3799999999992</v>
      </c>
      <c r="Z122" s="4">
        <f>IF(X122&lt;&gt;"Liquidação Cancelada",VLOOKUP(B122,'BASE DE DADOS OPS'!$B$5:$P$9635,14,FALSE),"Liquidação Cancelada")</f>
        <v>423.57</v>
      </c>
      <c r="AA122" s="4">
        <f>IF(X122&lt;&gt;"Liquidação Cancelada",VLOOKUP(B122,'BASE DE DADOS OPS'!$B$5:$P$9635,13,FALSE),"Liquidação Cancelada")</f>
        <v>8400.81</v>
      </c>
      <c r="AB122" s="4">
        <f>IF(X122&lt;&gt;"Liquidação Cancelada",Y122-Z122,"Liquidação Cancelada")</f>
        <v>8400.81</v>
      </c>
      <c r="AC122" s="3">
        <f>IF(X122&lt;&gt;"Liquidação Cancelada",(AA122-AB122)+(U122-Z122-AB122),"Liquidação Cancelada")</f>
        <v>0</v>
      </c>
      <c r="AD122" s="29"/>
    </row>
    <row r="123" spans="1:30" s="23" customFormat="1" ht="24.95" customHeight="1" x14ac:dyDescent="0.2">
      <c r="A123" s="23" t="str">
        <f>D123&amp;"|"&amp;E123&amp;"|"&amp;G123&amp;"|"&amp;H123&amp;"|"&amp;L123&amp;"|"&amp;N123&amp;"|"&amp;U123</f>
        <v>1441|1440011|148|2025|23732170000166|3920|16007,38</v>
      </c>
      <c r="B123" s="23" t="str">
        <f>D123&amp;"|"&amp;E123&amp;"|"&amp;G123&amp;"|"&amp;H123&amp;"|"&amp;X123</f>
        <v>1441|1440011|148|2025|8062</v>
      </c>
      <c r="C123" s="28" t="str">
        <f>E123&amp;"|"&amp;X123</f>
        <v>1440011|8062</v>
      </c>
      <c r="D123" s="10">
        <v>1441</v>
      </c>
      <c r="E123" s="10">
        <v>1440011</v>
      </c>
      <c r="F123" s="36" t="str">
        <f>G123&amp;"/"&amp;H123</f>
        <v>148/2025</v>
      </c>
      <c r="G123" s="10">
        <v>148</v>
      </c>
      <c r="H123" s="10">
        <v>2025</v>
      </c>
      <c r="I123" s="36" t="str">
        <f>J123&amp;"."&amp;K123</f>
        <v>10.1</v>
      </c>
      <c r="J123" s="10">
        <v>10</v>
      </c>
      <c r="K123" s="10">
        <v>1</v>
      </c>
      <c r="L123" s="10">
        <v>23732170000166</v>
      </c>
      <c r="M123" s="11" t="s">
        <v>242</v>
      </c>
      <c r="N123" s="10">
        <v>3920</v>
      </c>
      <c r="O123" s="11" t="s">
        <v>169</v>
      </c>
      <c r="P123" s="9">
        <v>46000</v>
      </c>
      <c r="Q123" s="10">
        <v>11</v>
      </c>
      <c r="R123" s="3">
        <v>16007.38</v>
      </c>
      <c r="S123" s="3">
        <v>0</v>
      </c>
      <c r="T123" s="3">
        <v>0</v>
      </c>
      <c r="U123" s="33">
        <f>R123-S123-T123</f>
        <v>16007.38</v>
      </c>
      <c r="V123" s="9">
        <f>IF(X123&lt;&gt;"Liquidação Cancelada",VLOOKUP(B123,'BASE DE DADOS OPS'!$B$4:$P$9650,10,FALSE),"Liquidação Cancelada")</f>
        <v>46002</v>
      </c>
      <c r="W123" s="13">
        <f>IF(X123&lt;&gt;"Liquidação Cancelada",IF(ISBLANK(V123),"AGUARDANDO PAGAMENTO",NETWORKDAYS(P123,V123)-1),"Liquidação Cancelada")</f>
        <v>2</v>
      </c>
      <c r="X123" s="10">
        <f>VLOOKUP(A123,'BASE DE DADOS OPS'!$A$4:$P$9650,12,FALSE)</f>
        <v>8062</v>
      </c>
      <c r="Y123" s="4">
        <f>IF(X123&lt;&gt;"Liquidação Cancelada",VLOOKUP(B123,'BASE DE DADOS OPS'!$B$5:$P$9635,12,FALSE),"Liquidação Cancelada")</f>
        <v>16007.380000000001</v>
      </c>
      <c r="Z123" s="4">
        <f>IF(X123&lt;&gt;"Liquidação Cancelada",VLOOKUP(B123,'BASE DE DADOS OPS'!$B$5:$P$9635,14,FALSE),"Liquidação Cancelada")</f>
        <v>768.35</v>
      </c>
      <c r="AA123" s="4">
        <f>IF(X123&lt;&gt;"Liquidação Cancelada",VLOOKUP(B123,'BASE DE DADOS OPS'!$B$5:$P$9635,13,FALSE),"Liquidação Cancelada")</f>
        <v>15239.03</v>
      </c>
      <c r="AB123" s="4">
        <f>IF(X123&lt;&gt;"Liquidação Cancelada",Y123-Z123,"Liquidação Cancelada")</f>
        <v>15239.03</v>
      </c>
      <c r="AC123" s="3">
        <f>IF(X123&lt;&gt;"Liquidação Cancelada",(AA123-AB123)+(U123-Z123-AB123),"Liquidação Cancelada")</f>
        <v>-1.8189894035458565E-12</v>
      </c>
      <c r="AD123" s="29"/>
    </row>
    <row r="124" spans="1:30" s="23" customFormat="1" ht="24.95" customHeight="1" x14ac:dyDescent="0.2">
      <c r="A124" s="23" t="str">
        <f>D124&amp;"|"&amp;E124&amp;"|"&amp;G124&amp;"|"&amp;H124&amp;"|"&amp;L124&amp;"|"&amp;N124&amp;"|"&amp;U124</f>
        <v>1441|1440011|150|2025|22510183000128|3920|14294,6</v>
      </c>
      <c r="B124" s="23" t="str">
        <f>D124&amp;"|"&amp;E124&amp;"|"&amp;G124&amp;"|"&amp;H124&amp;"|"&amp;X124</f>
        <v>1441|1440011|150|2025|7988</v>
      </c>
      <c r="C124" s="28" t="str">
        <f>E124&amp;"|"&amp;X124</f>
        <v>1440011|7988</v>
      </c>
      <c r="D124" s="10">
        <v>1441</v>
      </c>
      <c r="E124" s="10">
        <v>1440011</v>
      </c>
      <c r="F124" s="36" t="str">
        <f>G124&amp;"/"&amp;H124</f>
        <v>150/2025</v>
      </c>
      <c r="G124" s="10">
        <v>150</v>
      </c>
      <c r="H124" s="10">
        <v>2025</v>
      </c>
      <c r="I124" s="36" t="str">
        <f>J124&amp;"."&amp;K124</f>
        <v>10.1</v>
      </c>
      <c r="J124" s="10">
        <v>10</v>
      </c>
      <c r="K124" s="10">
        <v>1</v>
      </c>
      <c r="L124" s="10">
        <v>22510183000128</v>
      </c>
      <c r="M124" s="11" t="s">
        <v>243</v>
      </c>
      <c r="N124" s="10">
        <v>3920</v>
      </c>
      <c r="O124" s="11" t="s">
        <v>169</v>
      </c>
      <c r="P124" s="9">
        <v>46000</v>
      </c>
      <c r="Q124" s="10">
        <v>11</v>
      </c>
      <c r="R124" s="3">
        <v>14294.6</v>
      </c>
      <c r="S124" s="3">
        <v>0</v>
      </c>
      <c r="T124" s="3">
        <v>0</v>
      </c>
      <c r="U124" s="33">
        <f>R124-S124-T124</f>
        <v>14294.6</v>
      </c>
      <c r="V124" s="9">
        <f>IF(X124&lt;&gt;"Liquidação Cancelada",VLOOKUP(B124,'BASE DE DADOS OPS'!$B$4:$P$9650,10,FALSE),"Liquidação Cancelada")</f>
        <v>46001</v>
      </c>
      <c r="W124" s="13">
        <f>IF(X124&lt;&gt;"Liquidação Cancelada",IF(ISBLANK(V124),"AGUARDANDO PAGAMENTO",NETWORKDAYS(P124,V124)-1),"Liquidação Cancelada")</f>
        <v>1</v>
      </c>
      <c r="X124" s="10">
        <f>VLOOKUP(A124,'BASE DE DADOS OPS'!$A$4:$P$9650,12,FALSE)</f>
        <v>7988</v>
      </c>
      <c r="Y124" s="4">
        <f>IF(X124&lt;&gt;"Liquidação Cancelada",VLOOKUP(B124,'BASE DE DADOS OPS'!$B$5:$P$9635,12,FALSE),"Liquidação Cancelada")</f>
        <v>14294.599999999999</v>
      </c>
      <c r="Z124" s="4">
        <f>IF(X124&lt;&gt;"Liquidação Cancelada",VLOOKUP(B124,'BASE DE DADOS OPS'!$B$5:$P$9635,14,FALSE),"Liquidação Cancelada")</f>
        <v>686.14</v>
      </c>
      <c r="AA124" s="4">
        <f>IF(X124&lt;&gt;"Liquidação Cancelada",VLOOKUP(B124,'BASE DE DADOS OPS'!$B$5:$P$9635,13,FALSE),"Liquidação Cancelada")</f>
        <v>13608.46</v>
      </c>
      <c r="AB124" s="4">
        <f>IF(X124&lt;&gt;"Liquidação Cancelada",Y124-Z124,"Liquidação Cancelada")</f>
        <v>13608.46</v>
      </c>
      <c r="AC124" s="3">
        <f>IF(X124&lt;&gt;"Liquidação Cancelada",(AA124-AB124)+(U124-Z124-AB124),"Liquidação Cancelada")</f>
        <v>1.8189894035458565E-12</v>
      </c>
      <c r="AD124" s="29"/>
    </row>
    <row r="125" spans="1:30" s="23" customFormat="1" ht="24.95" customHeight="1" x14ac:dyDescent="0.2">
      <c r="A125" s="23" t="str">
        <f>D125&amp;"|"&amp;E125&amp;"|"&amp;G125&amp;"|"&amp;H125&amp;"|"&amp;L125&amp;"|"&amp;N125&amp;"|"&amp;U125</f>
        <v>1441|1440011|151|2025|38437345000180|3920|10978,47</v>
      </c>
      <c r="B125" s="23" t="str">
        <f>D125&amp;"|"&amp;E125&amp;"|"&amp;G125&amp;"|"&amp;H125&amp;"|"&amp;X125</f>
        <v>1441|1440011|151|2025|8051</v>
      </c>
      <c r="C125" s="28" t="str">
        <f>E125&amp;"|"&amp;X125</f>
        <v>1440011|8051</v>
      </c>
      <c r="D125" s="10">
        <v>1441</v>
      </c>
      <c r="E125" s="10">
        <v>1440011</v>
      </c>
      <c r="F125" s="36" t="str">
        <f>G125&amp;"/"&amp;H125</f>
        <v>151/2025</v>
      </c>
      <c r="G125" s="10">
        <v>151</v>
      </c>
      <c r="H125" s="10">
        <v>2025</v>
      </c>
      <c r="I125" s="36" t="str">
        <f>J125&amp;"."&amp;K125</f>
        <v>10.1</v>
      </c>
      <c r="J125" s="10">
        <v>10</v>
      </c>
      <c r="K125" s="10">
        <v>1</v>
      </c>
      <c r="L125" s="10">
        <v>38437345000180</v>
      </c>
      <c r="M125" s="11" t="s">
        <v>244</v>
      </c>
      <c r="N125" s="10">
        <v>3920</v>
      </c>
      <c r="O125" s="11" t="s">
        <v>169</v>
      </c>
      <c r="P125" s="9">
        <v>46000</v>
      </c>
      <c r="Q125" s="10">
        <v>11</v>
      </c>
      <c r="R125" s="3">
        <v>10978.47</v>
      </c>
      <c r="S125" s="3">
        <v>0</v>
      </c>
      <c r="T125" s="3">
        <v>0</v>
      </c>
      <c r="U125" s="33">
        <f>R125-S125-T125</f>
        <v>10978.47</v>
      </c>
      <c r="V125" s="9">
        <f>IF(X125&lt;&gt;"Liquidação Cancelada",VLOOKUP(B125,'BASE DE DADOS OPS'!$B$4:$P$9650,10,FALSE),"Liquidação Cancelada")</f>
        <v>46002</v>
      </c>
      <c r="W125" s="13">
        <f>IF(X125&lt;&gt;"Liquidação Cancelada",IF(ISBLANK(V125),"AGUARDANDO PAGAMENTO",NETWORKDAYS(P125,V125)-1),"Liquidação Cancelada")</f>
        <v>2</v>
      </c>
      <c r="X125" s="10">
        <f>VLOOKUP(A125,'BASE DE DADOS OPS'!$A$4:$P$9650,12,FALSE)</f>
        <v>8051</v>
      </c>
      <c r="Y125" s="4">
        <f>IF(X125&lt;&gt;"Liquidação Cancelada",VLOOKUP(B125,'BASE DE DADOS OPS'!$B$5:$P$9635,12,FALSE),"Liquidação Cancelada")</f>
        <v>10978.47</v>
      </c>
      <c r="Z125" s="4">
        <f>IF(X125&lt;&gt;"Liquidação Cancelada",VLOOKUP(B125,'BASE DE DADOS OPS'!$B$5:$P$9635,14,FALSE),"Liquidação Cancelada")</f>
        <v>526.97</v>
      </c>
      <c r="AA125" s="4">
        <f>IF(X125&lt;&gt;"Liquidação Cancelada",VLOOKUP(B125,'BASE DE DADOS OPS'!$B$5:$P$9635,13,FALSE),"Liquidação Cancelada")</f>
        <v>10451.5</v>
      </c>
      <c r="AB125" s="4">
        <f>IF(X125&lt;&gt;"Liquidação Cancelada",Y125-Z125,"Liquidação Cancelada")</f>
        <v>10451.5</v>
      </c>
      <c r="AC125" s="3">
        <f>IF(X125&lt;&gt;"Liquidação Cancelada",(AA125-AB125)+(U125-Z125-AB125),"Liquidação Cancelada")</f>
        <v>0</v>
      </c>
      <c r="AD125" s="29"/>
    </row>
    <row r="126" spans="1:30" s="23" customFormat="1" ht="66" customHeight="1" x14ac:dyDescent="0.2">
      <c r="A126" s="23" t="str">
        <f>D126&amp;"|"&amp;E126&amp;"|"&amp;G126&amp;"|"&amp;H126&amp;"|"&amp;L126&amp;"|"&amp;N126&amp;"|"&amp;U126</f>
        <v>1441|1440011|152|2025|14165537000116|3920|8404,1</v>
      </c>
      <c r="B126" s="23" t="str">
        <f>D126&amp;"|"&amp;E126&amp;"|"&amp;G126&amp;"|"&amp;H126&amp;"|"&amp;X126</f>
        <v>1441|1440011|152|2025|8082</v>
      </c>
      <c r="C126" s="28" t="str">
        <f>E126&amp;"|"&amp;X126</f>
        <v>1440011|8082</v>
      </c>
      <c r="D126" s="10">
        <v>1441</v>
      </c>
      <c r="E126" s="10">
        <v>1440011</v>
      </c>
      <c r="F126" s="36" t="str">
        <f>G126&amp;"/"&amp;H126</f>
        <v>152/2025</v>
      </c>
      <c r="G126" s="10">
        <v>152</v>
      </c>
      <c r="H126" s="10">
        <v>2025</v>
      </c>
      <c r="I126" s="36" t="str">
        <f>J126&amp;"."&amp;K126</f>
        <v>10.1</v>
      </c>
      <c r="J126" s="10">
        <v>10</v>
      </c>
      <c r="K126" s="10">
        <v>1</v>
      </c>
      <c r="L126" s="10">
        <v>14165537000116</v>
      </c>
      <c r="M126" s="11" t="s">
        <v>245</v>
      </c>
      <c r="N126" s="10">
        <v>3920</v>
      </c>
      <c r="O126" s="11" t="s">
        <v>169</v>
      </c>
      <c r="P126" s="9">
        <v>46000</v>
      </c>
      <c r="Q126" s="10">
        <v>11</v>
      </c>
      <c r="R126" s="3">
        <v>8404.1</v>
      </c>
      <c r="S126" s="3">
        <v>0</v>
      </c>
      <c r="T126" s="3">
        <v>0</v>
      </c>
      <c r="U126" s="33">
        <f>R126-S126-T126</f>
        <v>8404.1</v>
      </c>
      <c r="V126" s="9">
        <f>IF(X126&lt;&gt;"Liquidação Cancelada",VLOOKUP(B126,'BASE DE DADOS OPS'!$B$4:$P$9650,10,FALSE),"Liquidação Cancelada")</f>
        <v>46002</v>
      </c>
      <c r="W126" s="13">
        <f>IF(X126&lt;&gt;"Liquidação Cancelada",IF(ISBLANK(V126),"AGUARDANDO PAGAMENTO",NETWORKDAYS(P126,V126)-1),"Liquidação Cancelada")</f>
        <v>2</v>
      </c>
      <c r="X126" s="10">
        <f>VLOOKUP(A126,'BASE DE DADOS OPS'!$A$4:$P$9650,12,FALSE)</f>
        <v>8082</v>
      </c>
      <c r="Y126" s="4">
        <f>IF(X126&lt;&gt;"Liquidação Cancelada",VLOOKUP(B126,'BASE DE DADOS OPS'!$B$5:$P$9635,12,FALSE),"Liquidação Cancelada")</f>
        <v>8404.1</v>
      </c>
      <c r="Z126" s="4">
        <f>IF(X126&lt;&gt;"Liquidação Cancelada",VLOOKUP(B126,'BASE DE DADOS OPS'!$B$5:$P$9635,14,FALSE),"Liquidação Cancelada")</f>
        <v>403.4</v>
      </c>
      <c r="AA126" s="4">
        <f>IF(X126&lt;&gt;"Liquidação Cancelada",VLOOKUP(B126,'BASE DE DADOS OPS'!$B$5:$P$9635,13,FALSE),"Liquidação Cancelada")</f>
        <v>8000.7</v>
      </c>
      <c r="AB126" s="4">
        <f>IF(X126&lt;&gt;"Liquidação Cancelada",Y126-Z126,"Liquidação Cancelada")</f>
        <v>8000.7000000000007</v>
      </c>
      <c r="AC126" s="3">
        <f>IF(X126&lt;&gt;"Liquidação Cancelada",(AA126-AB126)+(U126-Z126-AB126),"Liquidação Cancelada")</f>
        <v>-9.0949470177292824E-13</v>
      </c>
      <c r="AD126" s="29"/>
    </row>
    <row r="127" spans="1:30" s="23" customFormat="1" ht="24.95" customHeight="1" x14ac:dyDescent="0.2">
      <c r="A127" s="23" t="str">
        <f>D127&amp;"|"&amp;E127&amp;"|"&amp;G127&amp;"|"&amp;H127&amp;"|"&amp;L127&amp;"|"&amp;N127&amp;"|"&amp;U127</f>
        <v>1441|1440011|154|2025|38236252000197|3920|26220,15</v>
      </c>
      <c r="B127" s="23" t="str">
        <f>D127&amp;"|"&amp;E127&amp;"|"&amp;G127&amp;"|"&amp;H127&amp;"|"&amp;X127</f>
        <v>1441|1440011|154|2025|8058</v>
      </c>
      <c r="C127" s="28" t="str">
        <f>E127&amp;"|"&amp;X127</f>
        <v>1440011|8058</v>
      </c>
      <c r="D127" s="10">
        <v>1441</v>
      </c>
      <c r="E127" s="10">
        <v>1440011</v>
      </c>
      <c r="F127" s="36" t="str">
        <f>G127&amp;"/"&amp;H127</f>
        <v>154/2025</v>
      </c>
      <c r="G127" s="10">
        <v>154</v>
      </c>
      <c r="H127" s="10">
        <v>2025</v>
      </c>
      <c r="I127" s="36" t="str">
        <f>J127&amp;"."&amp;K127</f>
        <v>10.1</v>
      </c>
      <c r="J127" s="10">
        <v>10</v>
      </c>
      <c r="K127" s="10">
        <v>1</v>
      </c>
      <c r="L127" s="10">
        <v>38236252000197</v>
      </c>
      <c r="M127" s="11" t="s">
        <v>247</v>
      </c>
      <c r="N127" s="10">
        <v>3920</v>
      </c>
      <c r="O127" s="11" t="s">
        <v>169</v>
      </c>
      <c r="P127" s="9">
        <v>46000</v>
      </c>
      <c r="Q127" s="10">
        <v>11</v>
      </c>
      <c r="R127" s="3">
        <v>26220.15</v>
      </c>
      <c r="S127" s="3">
        <v>0</v>
      </c>
      <c r="T127" s="3">
        <v>0</v>
      </c>
      <c r="U127" s="33">
        <f>R127-S127-T127</f>
        <v>26220.15</v>
      </c>
      <c r="V127" s="9">
        <f>IF(X127&lt;&gt;"Liquidação Cancelada",VLOOKUP(B127,'BASE DE DADOS OPS'!$B$4:$P$9650,10,FALSE),"Liquidação Cancelada")</f>
        <v>46002</v>
      </c>
      <c r="W127" s="13">
        <f>IF(X127&lt;&gt;"Liquidação Cancelada",IF(ISBLANK(V127),"AGUARDANDO PAGAMENTO",NETWORKDAYS(P127,V127)-1),"Liquidação Cancelada")</f>
        <v>2</v>
      </c>
      <c r="X127" s="10">
        <f>VLOOKUP(A127,'BASE DE DADOS OPS'!$A$4:$P$9650,12,FALSE)</f>
        <v>8058</v>
      </c>
      <c r="Y127" s="4">
        <f>IF(X127&lt;&gt;"Liquidação Cancelada",VLOOKUP(B127,'BASE DE DADOS OPS'!$B$5:$P$9635,12,FALSE),"Liquidação Cancelada")</f>
        <v>26220.15</v>
      </c>
      <c r="Z127" s="4">
        <f>IF(X127&lt;&gt;"Liquidação Cancelada",VLOOKUP(B127,'BASE DE DADOS OPS'!$B$5:$P$9635,14,FALSE),"Liquidação Cancelada")</f>
        <v>1258.57</v>
      </c>
      <c r="AA127" s="4">
        <f>IF(X127&lt;&gt;"Liquidação Cancelada",VLOOKUP(B127,'BASE DE DADOS OPS'!$B$5:$P$9635,13,FALSE),"Liquidação Cancelada")</f>
        <v>24961.58</v>
      </c>
      <c r="AB127" s="4">
        <f>IF(X127&lt;&gt;"Liquidação Cancelada",Y127-Z127,"Liquidação Cancelada")</f>
        <v>24961.58</v>
      </c>
      <c r="AC127" s="3">
        <f>IF(X127&lt;&gt;"Liquidação Cancelada",(AA127-AB127)+(U127-Z127-AB127),"Liquidação Cancelada")</f>
        <v>0</v>
      </c>
      <c r="AD127" s="29"/>
    </row>
    <row r="128" spans="1:30" s="23" customFormat="1" ht="24.95" customHeight="1" x14ac:dyDescent="0.2">
      <c r="A128" s="23" t="str">
        <f>D128&amp;"|"&amp;E128&amp;"|"&amp;G128&amp;"|"&amp;H128&amp;"|"&amp;L128&amp;"|"&amp;N128&amp;"|"&amp;U128</f>
        <v>1441|1440011|155|2025|34975444000164|3920|42953,91</v>
      </c>
      <c r="B128" s="23" t="str">
        <f>D128&amp;"|"&amp;E128&amp;"|"&amp;G128&amp;"|"&amp;H128&amp;"|"&amp;X128</f>
        <v>1441|1440011|155|2025|8021</v>
      </c>
      <c r="C128" s="28" t="str">
        <f>E128&amp;"|"&amp;X128</f>
        <v>1440011|8021</v>
      </c>
      <c r="D128" s="10">
        <v>1441</v>
      </c>
      <c r="E128" s="10">
        <v>1440011</v>
      </c>
      <c r="F128" s="36" t="str">
        <f>G128&amp;"/"&amp;H128</f>
        <v>155/2025</v>
      </c>
      <c r="G128" s="10">
        <v>155</v>
      </c>
      <c r="H128" s="10">
        <v>2025</v>
      </c>
      <c r="I128" s="36" t="str">
        <f>J128&amp;"."&amp;K128</f>
        <v>10.1</v>
      </c>
      <c r="J128" s="10">
        <v>10</v>
      </c>
      <c r="K128" s="10">
        <v>1</v>
      </c>
      <c r="L128" s="10">
        <v>34975444000164</v>
      </c>
      <c r="M128" s="11" t="s">
        <v>248</v>
      </c>
      <c r="N128" s="10">
        <v>3920</v>
      </c>
      <c r="O128" s="11" t="s">
        <v>169</v>
      </c>
      <c r="P128" s="9">
        <v>46000</v>
      </c>
      <c r="Q128" s="10">
        <v>16</v>
      </c>
      <c r="R128" s="3">
        <v>42953.91</v>
      </c>
      <c r="S128" s="3">
        <v>0</v>
      </c>
      <c r="T128" s="3">
        <v>0</v>
      </c>
      <c r="U128" s="33">
        <f>R128-S128-T128</f>
        <v>42953.91</v>
      </c>
      <c r="V128" s="9">
        <f>IF(X128&lt;&gt;"Liquidação Cancelada",VLOOKUP(B128,'BASE DE DADOS OPS'!$B$4:$P$9650,10,FALSE),"Liquidação Cancelada")</f>
        <v>46002</v>
      </c>
      <c r="W128" s="13">
        <f>IF(X128&lt;&gt;"Liquidação Cancelada",IF(ISBLANK(V128),"AGUARDANDO PAGAMENTO",NETWORKDAYS(P128,V128)-1),"Liquidação Cancelada")</f>
        <v>2</v>
      </c>
      <c r="X128" s="10">
        <f>VLOOKUP(A128,'BASE DE DADOS OPS'!$A$4:$P$9650,12,FALSE)</f>
        <v>8021</v>
      </c>
      <c r="Y128" s="4">
        <f>IF(X128&lt;&gt;"Liquidação Cancelada",VLOOKUP(B128,'BASE DE DADOS OPS'!$B$5:$P$9635,12,FALSE),"Liquidação Cancelada")</f>
        <v>42953.91</v>
      </c>
      <c r="Z128" s="4">
        <f>IF(X128&lt;&gt;"Liquidação Cancelada",VLOOKUP(B128,'BASE DE DADOS OPS'!$B$5:$P$9635,14,FALSE),"Liquidação Cancelada")</f>
        <v>2061.79</v>
      </c>
      <c r="AA128" s="4">
        <f>IF(X128&lt;&gt;"Liquidação Cancelada",VLOOKUP(B128,'BASE DE DADOS OPS'!$B$5:$P$9635,13,FALSE),"Liquidação Cancelada")</f>
        <v>40892.120000000003</v>
      </c>
      <c r="AB128" s="4">
        <f>IF(X128&lt;&gt;"Liquidação Cancelada",Y128-Z128,"Liquidação Cancelada")</f>
        <v>40892.120000000003</v>
      </c>
      <c r="AC128" s="3">
        <f>IF(X128&lt;&gt;"Liquidação Cancelada",(AA128-AB128)+(U128-Z128-AB128),"Liquidação Cancelada")</f>
        <v>0</v>
      </c>
      <c r="AD128" s="29"/>
    </row>
    <row r="129" spans="1:30" s="23" customFormat="1" ht="24.95" customHeight="1" x14ac:dyDescent="0.2">
      <c r="A129" s="23" t="str">
        <f>D129&amp;"|"&amp;E129&amp;"|"&amp;G129&amp;"|"&amp;H129&amp;"|"&amp;L129&amp;"|"&amp;N129&amp;"|"&amp;U129</f>
        <v>1441|1440011|166|2025|15210046000102|3920|4610,81</v>
      </c>
      <c r="B129" s="23" t="str">
        <f>D129&amp;"|"&amp;E129&amp;"|"&amp;G129&amp;"|"&amp;H129&amp;"|"&amp;X129</f>
        <v>1441|1440011|166|2025|8079</v>
      </c>
      <c r="C129" s="28" t="str">
        <f>E129&amp;"|"&amp;X129</f>
        <v>1440011|8079</v>
      </c>
      <c r="D129" s="10">
        <v>1441</v>
      </c>
      <c r="E129" s="10">
        <v>1440011</v>
      </c>
      <c r="F129" s="36" t="str">
        <f>G129&amp;"/"&amp;H129</f>
        <v>166/2025</v>
      </c>
      <c r="G129" s="10">
        <v>166</v>
      </c>
      <c r="H129" s="10">
        <v>2025</v>
      </c>
      <c r="I129" s="36" t="str">
        <f>J129&amp;"."&amp;K129</f>
        <v>10.1</v>
      </c>
      <c r="J129" s="10">
        <v>10</v>
      </c>
      <c r="K129" s="10">
        <v>1</v>
      </c>
      <c r="L129" s="10">
        <v>15210046000102</v>
      </c>
      <c r="M129" s="11" t="s">
        <v>254</v>
      </c>
      <c r="N129" s="10">
        <v>3920</v>
      </c>
      <c r="O129" s="11" t="s">
        <v>169</v>
      </c>
      <c r="P129" s="9">
        <v>46000</v>
      </c>
      <c r="Q129" s="10">
        <v>11</v>
      </c>
      <c r="R129" s="3">
        <v>4610.8100000000004</v>
      </c>
      <c r="S129" s="3">
        <v>0</v>
      </c>
      <c r="T129" s="3">
        <v>0</v>
      </c>
      <c r="U129" s="33">
        <f>R129-S129-T129</f>
        <v>4610.8100000000004</v>
      </c>
      <c r="V129" s="9">
        <f>IF(X129&lt;&gt;"Liquidação Cancelada",VLOOKUP(B129,'BASE DE DADOS OPS'!$B$4:$P$9650,10,FALSE),"Liquidação Cancelada")</f>
        <v>46002</v>
      </c>
      <c r="W129" s="13">
        <f>IF(X129&lt;&gt;"Liquidação Cancelada",IF(ISBLANK(V129),"AGUARDANDO PAGAMENTO",NETWORKDAYS(P129,V129)-1),"Liquidação Cancelada")</f>
        <v>2</v>
      </c>
      <c r="X129" s="10">
        <f>VLOOKUP(A129,'BASE DE DADOS OPS'!$A$4:$P$9650,12,FALSE)</f>
        <v>8079</v>
      </c>
      <c r="Y129" s="4">
        <f>IF(X129&lt;&gt;"Liquidação Cancelada",VLOOKUP(B129,'BASE DE DADOS OPS'!$B$5:$P$9635,12,FALSE),"Liquidação Cancelada")</f>
        <v>4610.8099999999995</v>
      </c>
      <c r="Z129" s="4">
        <f>IF(X129&lt;&gt;"Liquidação Cancelada",VLOOKUP(B129,'BASE DE DADOS OPS'!$B$5:$P$9635,14,FALSE),"Liquidação Cancelada")</f>
        <v>221.32</v>
      </c>
      <c r="AA129" s="4">
        <f>IF(X129&lt;&gt;"Liquidação Cancelada",VLOOKUP(B129,'BASE DE DADOS OPS'!$B$5:$P$9635,13,FALSE),"Liquidação Cancelada")</f>
        <v>4389.49</v>
      </c>
      <c r="AB129" s="4">
        <f>IF(X129&lt;&gt;"Liquidação Cancelada",Y129-Z129,"Liquidação Cancelada")</f>
        <v>4389.49</v>
      </c>
      <c r="AC129" s="3">
        <f>IF(X129&lt;&gt;"Liquidação Cancelada",(AA129-AB129)+(U129-Z129-AB129),"Liquidação Cancelada")</f>
        <v>9.0949470177292824E-13</v>
      </c>
      <c r="AD129" s="29"/>
    </row>
    <row r="130" spans="1:30" s="23" customFormat="1" ht="24.95" customHeight="1" x14ac:dyDescent="0.2">
      <c r="A130" s="23" t="str">
        <f>D130&amp;"|"&amp;E130&amp;"|"&amp;G130&amp;"|"&amp;H130&amp;"|"&amp;L130&amp;"|"&amp;N130&amp;"|"&amp;U130</f>
        <v>1441|1440011|170|2025|37454422000147|3920|6934,9</v>
      </c>
      <c r="B130" s="23" t="str">
        <f>D130&amp;"|"&amp;E130&amp;"|"&amp;G130&amp;"|"&amp;H130&amp;"|"&amp;X130</f>
        <v>1441|1440011|170|2025|8076</v>
      </c>
      <c r="C130" s="28" t="str">
        <f>E130&amp;"|"&amp;X130</f>
        <v>1440011|8076</v>
      </c>
      <c r="D130" s="10">
        <v>1441</v>
      </c>
      <c r="E130" s="10">
        <v>1440011</v>
      </c>
      <c r="F130" s="36" t="str">
        <f>G130&amp;"/"&amp;H130</f>
        <v>170/2025</v>
      </c>
      <c r="G130" s="10">
        <v>170</v>
      </c>
      <c r="H130" s="10">
        <v>2025</v>
      </c>
      <c r="I130" s="36" t="str">
        <f>J130&amp;"."&amp;K130</f>
        <v>10.1</v>
      </c>
      <c r="J130" s="10">
        <v>10</v>
      </c>
      <c r="K130" s="10">
        <v>1</v>
      </c>
      <c r="L130" s="10">
        <v>37454422000147</v>
      </c>
      <c r="M130" s="11" t="s">
        <v>256</v>
      </c>
      <c r="N130" s="10">
        <v>3920</v>
      </c>
      <c r="O130" s="11" t="s">
        <v>169</v>
      </c>
      <c r="P130" s="9">
        <v>46000</v>
      </c>
      <c r="Q130" s="10">
        <v>11</v>
      </c>
      <c r="R130" s="3">
        <v>6934.9</v>
      </c>
      <c r="S130" s="3">
        <v>0</v>
      </c>
      <c r="T130" s="3">
        <v>0</v>
      </c>
      <c r="U130" s="33">
        <f>R130-S130-T130</f>
        <v>6934.9</v>
      </c>
      <c r="V130" s="9">
        <f>IF(X130&lt;&gt;"Liquidação Cancelada",VLOOKUP(B130,'BASE DE DADOS OPS'!$B$4:$P$9650,10,FALSE),"Liquidação Cancelada")</f>
        <v>46002</v>
      </c>
      <c r="W130" s="13">
        <f>IF(X130&lt;&gt;"Liquidação Cancelada",IF(ISBLANK(V130),"AGUARDANDO PAGAMENTO",NETWORKDAYS(P130,V130)-1),"Liquidação Cancelada")</f>
        <v>2</v>
      </c>
      <c r="X130" s="10">
        <f>VLOOKUP(A130,'BASE DE DADOS OPS'!$A$4:$P$9650,12,FALSE)</f>
        <v>8076</v>
      </c>
      <c r="Y130" s="4">
        <f>IF(X130&lt;&gt;"Liquidação Cancelada",VLOOKUP(B130,'BASE DE DADOS OPS'!$B$5:$P$9635,12,FALSE),"Liquidação Cancelada")</f>
        <v>6934.9000000000005</v>
      </c>
      <c r="Z130" s="4">
        <f>IF(X130&lt;&gt;"Liquidação Cancelada",VLOOKUP(B130,'BASE DE DADOS OPS'!$B$5:$P$9635,14,FALSE),"Liquidação Cancelada")</f>
        <v>831.39</v>
      </c>
      <c r="AA130" s="4">
        <f>IF(X130&lt;&gt;"Liquidação Cancelada",VLOOKUP(B130,'BASE DE DADOS OPS'!$B$5:$P$9635,13,FALSE),"Liquidação Cancelada")</f>
        <v>6103.51</v>
      </c>
      <c r="AB130" s="4">
        <f>IF(X130&lt;&gt;"Liquidação Cancelada",Y130-Z130,"Liquidação Cancelada")</f>
        <v>6103.51</v>
      </c>
      <c r="AC130" s="3">
        <f>IF(X130&lt;&gt;"Liquidação Cancelada",(AA130-AB130)+(U130-Z130-AB130),"Liquidação Cancelada")</f>
        <v>-9.0949470177292824E-13</v>
      </c>
      <c r="AD130" s="29"/>
    </row>
    <row r="131" spans="1:30" s="23" customFormat="1" ht="24.95" customHeight="1" x14ac:dyDescent="0.2">
      <c r="A131" s="23" t="str">
        <f>D131&amp;"|"&amp;E131&amp;"|"&amp;G131&amp;"|"&amp;H131&amp;"|"&amp;L131&amp;"|"&amp;N131&amp;"|"&amp;U131</f>
        <v>1441|1440011|177|2025|7329219000188|3920|21000</v>
      </c>
      <c r="B131" s="23" t="str">
        <f>D131&amp;"|"&amp;E131&amp;"|"&amp;G131&amp;"|"&amp;H131&amp;"|"&amp;X131</f>
        <v>1441|1440011|177|2025|8057</v>
      </c>
      <c r="C131" s="28" t="str">
        <f>E131&amp;"|"&amp;X131</f>
        <v>1440011|8057</v>
      </c>
      <c r="D131" s="10">
        <v>1441</v>
      </c>
      <c r="E131" s="10">
        <v>1440011</v>
      </c>
      <c r="F131" s="36" t="str">
        <f>G131&amp;"/"&amp;H131</f>
        <v>177/2025</v>
      </c>
      <c r="G131" s="10">
        <v>177</v>
      </c>
      <c r="H131" s="10">
        <v>2025</v>
      </c>
      <c r="I131" s="36" t="str">
        <f>J131&amp;"."&amp;K131</f>
        <v>10.1</v>
      </c>
      <c r="J131" s="10">
        <v>10</v>
      </c>
      <c r="K131" s="10">
        <v>1</v>
      </c>
      <c r="L131" s="10">
        <v>7329219000188</v>
      </c>
      <c r="M131" s="11" t="s">
        <v>262</v>
      </c>
      <c r="N131" s="10">
        <v>3920</v>
      </c>
      <c r="O131" s="11" t="s">
        <v>169</v>
      </c>
      <c r="P131" s="9">
        <v>46000</v>
      </c>
      <c r="Q131" s="10">
        <v>10</v>
      </c>
      <c r="R131" s="3">
        <v>21000</v>
      </c>
      <c r="S131" s="3">
        <v>0</v>
      </c>
      <c r="T131" s="3">
        <v>0</v>
      </c>
      <c r="U131" s="33">
        <f>R131-S131-T131</f>
        <v>21000</v>
      </c>
      <c r="V131" s="9">
        <f>IF(X131&lt;&gt;"Liquidação Cancelada",VLOOKUP(B131,'BASE DE DADOS OPS'!$B$4:$P$9650,10,FALSE),"Liquidação Cancelada")</f>
        <v>46002</v>
      </c>
      <c r="W131" s="13">
        <f>IF(X131&lt;&gt;"Liquidação Cancelada",IF(ISBLANK(V131),"AGUARDANDO PAGAMENTO",NETWORKDAYS(P131,V131)-1),"Liquidação Cancelada")</f>
        <v>2</v>
      </c>
      <c r="X131" s="10">
        <f>VLOOKUP(A131,'BASE DE DADOS OPS'!$A$4:$P$9650,12,FALSE)</f>
        <v>8057</v>
      </c>
      <c r="Y131" s="4">
        <f>IF(X131&lt;&gt;"Liquidação Cancelada",VLOOKUP(B131,'BASE DE DADOS OPS'!$B$5:$P$9635,12,FALSE),"Liquidação Cancelada")</f>
        <v>21000</v>
      </c>
      <c r="Z131" s="4">
        <f>IF(X131&lt;&gt;"Liquidação Cancelada",VLOOKUP(B131,'BASE DE DADOS OPS'!$B$5:$P$9635,14,FALSE),"Liquidação Cancelada")</f>
        <v>1008</v>
      </c>
      <c r="AA131" s="4">
        <f>IF(X131&lt;&gt;"Liquidação Cancelada",VLOOKUP(B131,'BASE DE DADOS OPS'!$B$5:$P$9635,13,FALSE),"Liquidação Cancelada")</f>
        <v>19992</v>
      </c>
      <c r="AB131" s="4">
        <f>IF(X131&lt;&gt;"Liquidação Cancelada",Y131-Z131,"Liquidação Cancelada")</f>
        <v>19992</v>
      </c>
      <c r="AC131" s="3">
        <f>IF(X131&lt;&gt;"Liquidação Cancelada",(AA131-AB131)+(U131-Z131-AB131),"Liquidação Cancelada")</f>
        <v>0</v>
      </c>
      <c r="AD131" s="29"/>
    </row>
    <row r="132" spans="1:30" s="23" customFormat="1" ht="24.95" customHeight="1" x14ac:dyDescent="0.2">
      <c r="A132" s="23" t="str">
        <f>D132&amp;"|"&amp;E132&amp;"|"&amp;G132&amp;"|"&amp;H132&amp;"|"&amp;L132&amp;"|"&amp;N132&amp;"|"&amp;U132</f>
        <v>1441|1440011|178|2025|34028316001509|3915|48381,07</v>
      </c>
      <c r="B132" s="23" t="str">
        <f>D132&amp;"|"&amp;E132&amp;"|"&amp;G132&amp;"|"&amp;H132&amp;"|"&amp;X132</f>
        <v>1441|1440011|178|2025|390</v>
      </c>
      <c r="C132" s="28" t="str">
        <f>E132&amp;"|"&amp;X132</f>
        <v>1440011|390</v>
      </c>
      <c r="D132" s="10">
        <v>1441</v>
      </c>
      <c r="E132" s="10">
        <v>1440011</v>
      </c>
      <c r="F132" s="36" t="str">
        <f>G132&amp;"/"&amp;H132</f>
        <v>178/2025</v>
      </c>
      <c r="G132" s="10">
        <v>178</v>
      </c>
      <c r="H132" s="10">
        <v>2025</v>
      </c>
      <c r="I132" s="36" t="str">
        <f>J132&amp;"."&amp;K132</f>
        <v>10.1</v>
      </c>
      <c r="J132" s="10">
        <v>10</v>
      </c>
      <c r="K132" s="10">
        <v>1</v>
      </c>
      <c r="L132" s="10">
        <v>34028316001509</v>
      </c>
      <c r="M132" s="11" t="s">
        <v>263</v>
      </c>
      <c r="N132" s="10">
        <v>3915</v>
      </c>
      <c r="O132" s="11" t="s">
        <v>264</v>
      </c>
      <c r="P132" s="9">
        <v>46000</v>
      </c>
      <c r="Q132" s="10">
        <v>16</v>
      </c>
      <c r="R132" s="3">
        <v>48381.07</v>
      </c>
      <c r="S132" s="3">
        <v>0</v>
      </c>
      <c r="T132" s="3">
        <v>0</v>
      </c>
      <c r="U132" s="33">
        <f>R132-S132-T132</f>
        <v>48381.07</v>
      </c>
      <c r="V132" s="9">
        <f>IF(X132&lt;&gt;"Liquidação Cancelada",VLOOKUP(B132,'BASE DE DADOS OPS'!$B$4:$P$9650,10,FALSE),"Liquidação Cancelada")</f>
        <v>46001</v>
      </c>
      <c r="W132" s="13">
        <f>IF(X132&lt;&gt;"Liquidação Cancelada",IF(ISBLANK(V132),"AGUARDANDO PAGAMENTO",NETWORKDAYS(P132,V132)-1),"Liquidação Cancelada")</f>
        <v>1</v>
      </c>
      <c r="X132" s="10">
        <f>VLOOKUP(A132,'BASE DE DADOS OPS'!$A$4:$P$9650,12,FALSE)</f>
        <v>390</v>
      </c>
      <c r="Y132" s="4">
        <f>IF(X132&lt;&gt;"Liquidação Cancelada",VLOOKUP(B132,'BASE DE DADOS OPS'!$B$5:$P$9635,12,FALSE),"Liquidação Cancelada")</f>
        <v>48381.07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48381.07</v>
      </c>
      <c r="AB132" s="4">
        <f>IF(X132&lt;&gt;"Liquidação Cancelada",Y132-Z132,"Liquidação Cancelada")</f>
        <v>48381.07</v>
      </c>
      <c r="AC132" s="3">
        <f>IF(X132&lt;&gt;"Liquidação Cancelada",(AA132-AB132)+(U132-Z132-AB132),"Liquidação Cancelada")</f>
        <v>0</v>
      </c>
      <c r="AD132" s="29"/>
    </row>
    <row r="133" spans="1:30" s="23" customFormat="1" ht="24.95" customHeight="1" x14ac:dyDescent="0.2">
      <c r="A133" s="23" t="str">
        <f>D133&amp;"|"&amp;E133&amp;"|"&amp;G133&amp;"|"&amp;H133&amp;"|"&amp;L133&amp;"|"&amp;N133&amp;"|"&amp;U133</f>
        <v>1441|1440011|205|2025|12723002000198|3920|4212,79</v>
      </c>
      <c r="B133" s="23" t="str">
        <f>D133&amp;"|"&amp;E133&amp;"|"&amp;G133&amp;"|"&amp;H133&amp;"|"&amp;X133</f>
        <v>1441|1440011|205|2025|8064</v>
      </c>
      <c r="C133" s="28" t="str">
        <f>E133&amp;"|"&amp;X133</f>
        <v>1440011|8064</v>
      </c>
      <c r="D133" s="10">
        <v>1441</v>
      </c>
      <c r="E133" s="10">
        <v>1440011</v>
      </c>
      <c r="F133" s="36" t="str">
        <f>G133&amp;"/"&amp;H133</f>
        <v>205/2025</v>
      </c>
      <c r="G133" s="10">
        <v>205</v>
      </c>
      <c r="H133" s="10">
        <v>2025</v>
      </c>
      <c r="I133" s="36" t="str">
        <f>J133&amp;"."&amp;K133</f>
        <v>10.1</v>
      </c>
      <c r="J133" s="10">
        <v>10</v>
      </c>
      <c r="K133" s="10">
        <v>1</v>
      </c>
      <c r="L133" s="10">
        <v>12723002000198</v>
      </c>
      <c r="M133" s="11" t="s">
        <v>283</v>
      </c>
      <c r="N133" s="10">
        <v>3920</v>
      </c>
      <c r="O133" s="11" t="s">
        <v>169</v>
      </c>
      <c r="P133" s="9">
        <v>46000</v>
      </c>
      <c r="Q133" s="10">
        <v>12</v>
      </c>
      <c r="R133" s="3">
        <v>4212.79</v>
      </c>
      <c r="S133" s="3">
        <v>0</v>
      </c>
      <c r="T133" s="3">
        <v>0</v>
      </c>
      <c r="U133" s="33">
        <f>R133-S133-T133</f>
        <v>4212.79</v>
      </c>
      <c r="V133" s="9">
        <f>IF(X133&lt;&gt;"Liquidação Cancelada",VLOOKUP(B133,'BASE DE DADOS OPS'!$B$4:$P$9650,10,FALSE),"Liquidação Cancelada")</f>
        <v>46002</v>
      </c>
      <c r="W133" s="13">
        <f>IF(X133&lt;&gt;"Liquidação Cancelada",IF(ISBLANK(V133),"AGUARDANDO PAGAMENTO",NETWORKDAYS(P133,V133)-1),"Liquidação Cancelada")</f>
        <v>2</v>
      </c>
      <c r="X133" s="10">
        <f>VLOOKUP(A133,'BASE DE DADOS OPS'!$A$4:$P$9650,12,FALSE)</f>
        <v>8064</v>
      </c>
      <c r="Y133" s="4">
        <f>IF(X133&lt;&gt;"Liquidação Cancelada",VLOOKUP(B133,'BASE DE DADOS OPS'!$B$5:$P$9635,12,FALSE),"Liquidação Cancelada")</f>
        <v>4212.79</v>
      </c>
      <c r="Z133" s="4">
        <f>IF(X133&lt;&gt;"Liquidação Cancelada",VLOOKUP(B133,'BASE DE DADOS OPS'!$B$5:$P$9635,14,FALSE),"Liquidação Cancelada")</f>
        <v>202.21</v>
      </c>
      <c r="AA133" s="4">
        <f>IF(X133&lt;&gt;"Liquidação Cancelada",VLOOKUP(B133,'BASE DE DADOS OPS'!$B$5:$P$9635,13,FALSE),"Liquidação Cancelada")</f>
        <v>4010.58</v>
      </c>
      <c r="AB133" s="4">
        <f>IF(X133&lt;&gt;"Liquidação Cancelada",Y133-Z133,"Liquidação Cancelada")</f>
        <v>4010.58</v>
      </c>
      <c r="AC133" s="3">
        <f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>D134&amp;"|"&amp;E134&amp;"|"&amp;G134&amp;"|"&amp;H134&amp;"|"&amp;L134&amp;"|"&amp;N134&amp;"|"&amp;U134</f>
        <v>1441|1440011|215|2025|8486867000100|3920|12500</v>
      </c>
      <c r="B134" s="23" t="str">
        <f>D134&amp;"|"&amp;E134&amp;"|"&amp;G134&amp;"|"&amp;H134&amp;"|"&amp;X134</f>
        <v>1441|1440011|215|2025|7889</v>
      </c>
      <c r="C134" s="28" t="str">
        <f>E134&amp;"|"&amp;X134</f>
        <v>1440011|7889</v>
      </c>
      <c r="D134" s="10">
        <v>1441</v>
      </c>
      <c r="E134" s="10">
        <v>1440011</v>
      </c>
      <c r="F134" s="36" t="str">
        <f>G134&amp;"/"&amp;H134</f>
        <v>215/2025</v>
      </c>
      <c r="G134" s="10">
        <v>215</v>
      </c>
      <c r="H134" s="10">
        <v>2025</v>
      </c>
      <c r="I134" s="36" t="str">
        <f>J134&amp;"."&amp;K134</f>
        <v>10.1</v>
      </c>
      <c r="J134" s="10">
        <v>10</v>
      </c>
      <c r="K134" s="10">
        <v>1</v>
      </c>
      <c r="L134" s="10">
        <v>8486867000100</v>
      </c>
      <c r="M134" s="11" t="s">
        <v>287</v>
      </c>
      <c r="N134" s="10">
        <v>3920</v>
      </c>
      <c r="O134" s="11" t="s">
        <v>169</v>
      </c>
      <c r="P134" s="9">
        <v>46000</v>
      </c>
      <c r="Q134" s="10">
        <v>10</v>
      </c>
      <c r="R134" s="3">
        <v>12500</v>
      </c>
      <c r="S134" s="3">
        <v>0</v>
      </c>
      <c r="T134" s="3">
        <v>0</v>
      </c>
      <c r="U134" s="33">
        <f>R134-S134-T134</f>
        <v>12500</v>
      </c>
      <c r="V134" s="9">
        <f>IF(X134&lt;&gt;"Liquidação Cancelada",VLOOKUP(B134,'BASE DE DADOS OPS'!$B$4:$P$9650,10,FALSE),"Liquidação Cancelada")</f>
        <v>46000</v>
      </c>
      <c r="W134" s="13">
        <f>IF(X134&lt;&gt;"Liquidação Cancelada",IF(ISBLANK(V134),"AGUARDANDO PAGAMENTO",NETWORKDAYS(P134,V134)-1),"Liquidação Cancelada")</f>
        <v>0</v>
      </c>
      <c r="X134" s="10">
        <f>VLOOKUP(A134,'BASE DE DADOS OPS'!$A$4:$P$9650,12,FALSE)</f>
        <v>7889</v>
      </c>
      <c r="Y134" s="4">
        <f>IF(X134&lt;&gt;"Liquidação Cancelada",VLOOKUP(B134,'BASE DE DADOS OPS'!$B$5:$P$9635,12,FALSE),"Liquidação Cancelada")</f>
        <v>12500</v>
      </c>
      <c r="Z134" s="4">
        <f>IF(X134&lt;&gt;"Liquidação Cancelada",VLOOKUP(B134,'BASE DE DADOS OPS'!$B$5:$P$9635,14,FALSE),"Liquidação Cancelada")</f>
        <v>600</v>
      </c>
      <c r="AA134" s="4">
        <f>IF(X134&lt;&gt;"Liquidação Cancelada",VLOOKUP(B134,'BASE DE DADOS OPS'!$B$5:$P$9635,13,FALSE),"Liquidação Cancelada")</f>
        <v>11900</v>
      </c>
      <c r="AB134" s="4">
        <f>IF(X134&lt;&gt;"Liquidação Cancelada",Y134-Z134,"Liquidação Cancelada")</f>
        <v>11900</v>
      </c>
      <c r="AC134" s="3">
        <f>IF(X134&lt;&gt;"Liquidação Cancelada",(AA134-AB134)+(U134-Z134-AB134),"Liquidação Cancelada")</f>
        <v>0</v>
      </c>
      <c r="AD134" s="29"/>
    </row>
    <row r="135" spans="1:30" s="23" customFormat="1" ht="24.95" customHeight="1" x14ac:dyDescent="0.2">
      <c r="A135" s="23" t="str">
        <f>D135&amp;"|"&amp;E135&amp;"|"&amp;G135&amp;"|"&amp;H135&amp;"|"&amp;L135&amp;"|"&amp;N135&amp;"|"&amp;U135</f>
        <v>1441|1440011|234|2025|9256973000160|3920|10225,99</v>
      </c>
      <c r="B135" s="23" t="str">
        <f>D135&amp;"|"&amp;E135&amp;"|"&amp;G135&amp;"|"&amp;H135&amp;"|"&amp;X135</f>
        <v>1441|1440011|234|2025|8073</v>
      </c>
      <c r="C135" s="28" t="str">
        <f>E135&amp;"|"&amp;X135</f>
        <v>1440011|8073</v>
      </c>
      <c r="D135" s="10">
        <v>1441</v>
      </c>
      <c r="E135" s="10">
        <v>1440011</v>
      </c>
      <c r="F135" s="36" t="str">
        <f>G135&amp;"/"&amp;H135</f>
        <v>234/2025</v>
      </c>
      <c r="G135" s="10">
        <v>234</v>
      </c>
      <c r="H135" s="10">
        <v>2025</v>
      </c>
      <c r="I135" s="36" t="str">
        <f>J135&amp;"."&amp;K135</f>
        <v>10.1</v>
      </c>
      <c r="J135" s="10">
        <v>10</v>
      </c>
      <c r="K135" s="10">
        <v>1</v>
      </c>
      <c r="L135" s="10">
        <v>9256973000160</v>
      </c>
      <c r="M135" s="11" t="s">
        <v>292</v>
      </c>
      <c r="N135" s="10">
        <v>3920</v>
      </c>
      <c r="O135" s="11" t="s">
        <v>169</v>
      </c>
      <c r="P135" s="9">
        <v>46000</v>
      </c>
      <c r="Q135" s="10">
        <v>11</v>
      </c>
      <c r="R135" s="3">
        <v>10225.99</v>
      </c>
      <c r="S135" s="3">
        <v>0</v>
      </c>
      <c r="T135" s="3">
        <v>0</v>
      </c>
      <c r="U135" s="33">
        <f>R135-S135-T135</f>
        <v>10225.99</v>
      </c>
      <c r="V135" s="9">
        <f>IF(X135&lt;&gt;"Liquidação Cancelada",VLOOKUP(B135,'BASE DE DADOS OPS'!$B$4:$P$9650,10,FALSE),"Liquidação Cancelada")</f>
        <v>46002</v>
      </c>
      <c r="W135" s="13">
        <f>IF(X135&lt;&gt;"Liquidação Cancelada",IF(ISBLANK(V135),"AGUARDANDO PAGAMENTO",NETWORKDAYS(P135,V135)-1),"Liquidação Cancelada")</f>
        <v>2</v>
      </c>
      <c r="X135" s="10">
        <f>VLOOKUP(A135,'BASE DE DADOS OPS'!$A$4:$P$9650,12,FALSE)</f>
        <v>8073</v>
      </c>
      <c r="Y135" s="4">
        <f>IF(X135&lt;&gt;"Liquidação Cancelada",VLOOKUP(B135,'BASE DE DADOS OPS'!$B$5:$P$9635,12,FALSE),"Liquidação Cancelada")</f>
        <v>10225.99</v>
      </c>
      <c r="Z135" s="4">
        <f>IF(X135&lt;&gt;"Liquidação Cancelada",VLOOKUP(B135,'BASE DE DADOS OPS'!$B$5:$P$9635,14,FALSE),"Liquidação Cancelada")</f>
        <v>490.85</v>
      </c>
      <c r="AA135" s="4">
        <f>IF(X135&lt;&gt;"Liquidação Cancelada",VLOOKUP(B135,'BASE DE DADOS OPS'!$B$5:$P$9635,13,FALSE),"Liquidação Cancelada")</f>
        <v>9735.14</v>
      </c>
      <c r="AB135" s="4">
        <f>IF(X135&lt;&gt;"Liquidação Cancelada",Y135-Z135,"Liquidação Cancelada")</f>
        <v>9735.14</v>
      </c>
      <c r="AC135" s="3">
        <f>IF(X135&lt;&gt;"Liquidação Cancelada",(AA135-AB135)+(U135-Z135-AB135),"Liquidação Cancelada")</f>
        <v>0</v>
      </c>
      <c r="AD135" s="29"/>
    </row>
    <row r="136" spans="1:30" s="23" customFormat="1" ht="24.95" customHeight="1" x14ac:dyDescent="0.2">
      <c r="A136" s="23" t="str">
        <f>D136&amp;"|"&amp;E136&amp;"|"&amp;G136&amp;"|"&amp;H136&amp;"|"&amp;L136&amp;"|"&amp;N136&amp;"|"&amp;U136</f>
        <v>1441|1440011|267|2025|64486426000180|3920|12500</v>
      </c>
      <c r="B136" s="23" t="str">
        <f>D136&amp;"|"&amp;E136&amp;"|"&amp;G136&amp;"|"&amp;H136&amp;"|"&amp;X136</f>
        <v>1441|1440011|267|2025|8077</v>
      </c>
      <c r="C136" s="28" t="str">
        <f>E136&amp;"|"&amp;X136</f>
        <v>1440011|8077</v>
      </c>
      <c r="D136" s="10">
        <v>1441</v>
      </c>
      <c r="E136" s="10">
        <v>1440011</v>
      </c>
      <c r="F136" s="36" t="str">
        <f>G136&amp;"/"&amp;H136</f>
        <v>267/2025</v>
      </c>
      <c r="G136" s="10">
        <v>267</v>
      </c>
      <c r="H136" s="10">
        <v>2025</v>
      </c>
      <c r="I136" s="36" t="str">
        <f>J136&amp;"."&amp;K136</f>
        <v>10.1</v>
      </c>
      <c r="J136" s="10">
        <v>10</v>
      </c>
      <c r="K136" s="10">
        <v>1</v>
      </c>
      <c r="L136" s="10">
        <v>64486426000180</v>
      </c>
      <c r="M136" s="11" t="s">
        <v>306</v>
      </c>
      <c r="N136" s="10">
        <v>3920</v>
      </c>
      <c r="O136" s="11" t="s">
        <v>169</v>
      </c>
      <c r="P136" s="9">
        <v>46000</v>
      </c>
      <c r="Q136" s="10">
        <v>9</v>
      </c>
      <c r="R136" s="3">
        <v>12500</v>
      </c>
      <c r="S136" s="3">
        <v>0</v>
      </c>
      <c r="T136" s="3">
        <v>0</v>
      </c>
      <c r="U136" s="33">
        <f>R136-S136-T136</f>
        <v>12500</v>
      </c>
      <c r="V136" s="9">
        <f>IF(X136&lt;&gt;"Liquidação Cancelada",VLOOKUP(B136,'BASE DE DADOS OPS'!$B$4:$P$9650,10,FALSE),"Liquidação Cancelada")</f>
        <v>46002</v>
      </c>
      <c r="W136" s="13">
        <f>IF(X136&lt;&gt;"Liquidação Cancelada",IF(ISBLANK(V136),"AGUARDANDO PAGAMENTO",NETWORKDAYS(P136,V136)-1),"Liquidação Cancelada")</f>
        <v>2</v>
      </c>
      <c r="X136" s="10">
        <f>VLOOKUP(A136,'BASE DE DADOS OPS'!$A$4:$P$9650,12,FALSE)</f>
        <v>8077</v>
      </c>
      <c r="Y136" s="4">
        <f>IF(X136&lt;&gt;"Liquidação Cancelada",VLOOKUP(B136,'BASE DE DADOS OPS'!$B$5:$P$9635,12,FALSE),"Liquidação Cancelada")</f>
        <v>12500</v>
      </c>
      <c r="Z136" s="4">
        <f>IF(X136&lt;&gt;"Liquidação Cancelada",VLOOKUP(B136,'BASE DE DADOS OPS'!$B$5:$P$9635,14,FALSE),"Liquidação Cancelada")</f>
        <v>600</v>
      </c>
      <c r="AA136" s="4">
        <f>IF(X136&lt;&gt;"Liquidação Cancelada",VLOOKUP(B136,'BASE DE DADOS OPS'!$B$5:$P$9635,13,FALSE),"Liquidação Cancelada")</f>
        <v>11900</v>
      </c>
      <c r="AB136" s="4">
        <f>IF(X136&lt;&gt;"Liquidação Cancelada",Y136-Z136,"Liquidação Cancelada")</f>
        <v>11900</v>
      </c>
      <c r="AC136" s="3">
        <f>IF(X136&lt;&gt;"Liquidação Cancelada",(AA136-AB136)+(U136-Z136-AB136),"Liquidação Cancelada")</f>
        <v>0</v>
      </c>
      <c r="AD136" s="29"/>
    </row>
    <row r="137" spans="1:30" s="23" customFormat="1" ht="24.95" customHeight="1" x14ac:dyDescent="0.2">
      <c r="A137" s="23" t="str">
        <f>D137&amp;"|"&amp;E137&amp;"|"&amp;G137&amp;"|"&amp;H137&amp;"|"&amp;L137&amp;"|"&amp;N137&amp;"|"&amp;U137</f>
        <v>1441|1440011|279|2025|28408684000184|3920|21300</v>
      </c>
      <c r="B137" s="23" t="str">
        <f>D137&amp;"|"&amp;E137&amp;"|"&amp;G137&amp;"|"&amp;H137&amp;"|"&amp;X137</f>
        <v>1441|1440011|279|2025|8052</v>
      </c>
      <c r="C137" s="28" t="str">
        <f>E137&amp;"|"&amp;X137</f>
        <v>1440011|8052</v>
      </c>
      <c r="D137" s="10">
        <v>1441</v>
      </c>
      <c r="E137" s="10">
        <v>1440011</v>
      </c>
      <c r="F137" s="36" t="str">
        <f>G137&amp;"/"&amp;H137</f>
        <v>279/2025</v>
      </c>
      <c r="G137" s="10">
        <v>279</v>
      </c>
      <c r="H137" s="10">
        <v>2025</v>
      </c>
      <c r="I137" s="36" t="str">
        <f>J137&amp;"."&amp;K137</f>
        <v>10.1</v>
      </c>
      <c r="J137" s="10">
        <v>10</v>
      </c>
      <c r="K137" s="10">
        <v>1</v>
      </c>
      <c r="L137" s="10">
        <v>28408684000184</v>
      </c>
      <c r="M137" s="11" t="s">
        <v>308</v>
      </c>
      <c r="N137" s="10">
        <v>3920</v>
      </c>
      <c r="O137" s="11" t="s">
        <v>169</v>
      </c>
      <c r="P137" s="9">
        <v>46000</v>
      </c>
      <c r="Q137" s="10">
        <v>2</v>
      </c>
      <c r="R137" s="3">
        <v>21300</v>
      </c>
      <c r="S137" s="3">
        <v>0</v>
      </c>
      <c r="T137" s="3">
        <v>0</v>
      </c>
      <c r="U137" s="33">
        <f>R137-S137-T137</f>
        <v>21300</v>
      </c>
      <c r="V137" s="9">
        <f>IF(X137&lt;&gt;"Liquidação Cancelada",VLOOKUP(B137,'BASE DE DADOS OPS'!$B$4:$P$9650,10,FALSE),"Liquidação Cancelada")</f>
        <v>46002</v>
      </c>
      <c r="W137" s="13">
        <f>IF(X137&lt;&gt;"Liquidação Cancelada",IF(ISBLANK(V137),"AGUARDANDO PAGAMENTO",NETWORKDAYS(P137,V137)-1),"Liquidação Cancelada")</f>
        <v>2</v>
      </c>
      <c r="X137" s="10">
        <f>VLOOKUP(A137,'BASE DE DADOS OPS'!$A$4:$P$9650,12,FALSE)</f>
        <v>8052</v>
      </c>
      <c r="Y137" s="4">
        <f>IF(X137&lt;&gt;"Liquidação Cancelada",VLOOKUP(B137,'BASE DE DADOS OPS'!$B$5:$P$9635,12,FALSE),"Liquidação Cancelada")</f>
        <v>21300</v>
      </c>
      <c r="Z137" s="4">
        <f>IF(X137&lt;&gt;"Liquidação Cancelada",VLOOKUP(B137,'BASE DE DADOS OPS'!$B$5:$P$9635,14,FALSE),"Liquidação Cancelada")</f>
        <v>1022.4</v>
      </c>
      <c r="AA137" s="4">
        <f>IF(X137&lt;&gt;"Liquidação Cancelada",VLOOKUP(B137,'BASE DE DADOS OPS'!$B$5:$P$9635,13,FALSE),"Liquidação Cancelada")</f>
        <v>20277.599999999999</v>
      </c>
      <c r="AB137" s="4">
        <f>IF(X137&lt;&gt;"Liquidação Cancelada",Y137-Z137,"Liquidação Cancelada")</f>
        <v>20277.599999999999</v>
      </c>
      <c r="AC137" s="3">
        <f>IF(X137&lt;&gt;"Liquidação Cancelada",(AA137-AB137)+(U137-Z137-AB137),"Liquidação Cancelada")</f>
        <v>0</v>
      </c>
      <c r="AD137" s="29"/>
    </row>
    <row r="138" spans="1:30" s="23" customFormat="1" ht="24.95" customHeight="1" x14ac:dyDescent="0.2">
      <c r="A138" s="23" t="str">
        <f>D138&amp;"|"&amp;E138&amp;"|"&amp;G138&amp;"|"&amp;H138&amp;"|"&amp;L138&amp;"|"&amp;N138&amp;"|"&amp;U138</f>
        <v>1441|1440011|310|2025|3922282000172|3920|800</v>
      </c>
      <c r="B138" s="23" t="str">
        <f>D138&amp;"|"&amp;E138&amp;"|"&amp;G138&amp;"|"&amp;H138&amp;"|"&amp;X138</f>
        <v>1441|1440011|310|2025|8078</v>
      </c>
      <c r="C138" s="28" t="str">
        <f>E138&amp;"|"&amp;X138</f>
        <v>1440011|8078</v>
      </c>
      <c r="D138" s="10">
        <v>1441</v>
      </c>
      <c r="E138" s="10">
        <v>1440011</v>
      </c>
      <c r="F138" s="36" t="str">
        <f>G138&amp;"/"&amp;H138</f>
        <v>310/2025</v>
      </c>
      <c r="G138" s="10">
        <v>310</v>
      </c>
      <c r="H138" s="10">
        <v>2025</v>
      </c>
      <c r="I138" s="36" t="str">
        <f>J138&amp;"."&amp;K138</f>
        <v>10.1</v>
      </c>
      <c r="J138" s="10">
        <v>10</v>
      </c>
      <c r="K138" s="10">
        <v>1</v>
      </c>
      <c r="L138" s="10">
        <v>3922282000172</v>
      </c>
      <c r="M138" s="11" t="s">
        <v>314</v>
      </c>
      <c r="N138" s="10">
        <v>3920</v>
      </c>
      <c r="O138" s="11" t="s">
        <v>169</v>
      </c>
      <c r="P138" s="9">
        <v>46000</v>
      </c>
      <c r="Q138" s="10">
        <v>8</v>
      </c>
      <c r="R138" s="3">
        <v>800</v>
      </c>
      <c r="S138" s="3">
        <v>0</v>
      </c>
      <c r="T138" s="3">
        <v>0</v>
      </c>
      <c r="U138" s="33">
        <f>R138-S138-T138</f>
        <v>800</v>
      </c>
      <c r="V138" s="9">
        <f>IF(X138&lt;&gt;"Liquidação Cancelada",VLOOKUP(B138,'BASE DE DADOS OPS'!$B$4:$P$9650,10,FALSE),"Liquidação Cancelada")</f>
        <v>46002</v>
      </c>
      <c r="W138" s="13">
        <f>IF(X138&lt;&gt;"Liquidação Cancelada",IF(ISBLANK(V138),"AGUARDANDO PAGAMENTO",NETWORKDAYS(P138,V138)-1),"Liquidação Cancelada")</f>
        <v>2</v>
      </c>
      <c r="X138" s="10">
        <f>VLOOKUP(A138,'BASE DE DADOS OPS'!$A$4:$P$9650,12,FALSE)</f>
        <v>8078</v>
      </c>
      <c r="Y138" s="4">
        <f>IF(X138&lt;&gt;"Liquidação Cancelada",VLOOKUP(B138,'BASE DE DADOS OPS'!$B$5:$P$9635,12,FALSE),"Liquidação Cancelada")</f>
        <v>800</v>
      </c>
      <c r="Z138" s="4">
        <f>IF(X138&lt;&gt;"Liquidação Cancelada",VLOOKUP(B138,'BASE DE DADOS OPS'!$B$5:$P$9635,14,FALSE),"Liquidação Cancelada")</f>
        <v>38.4</v>
      </c>
      <c r="AA138" s="4">
        <f>IF(X138&lt;&gt;"Liquidação Cancelada",VLOOKUP(B138,'BASE DE DADOS OPS'!$B$5:$P$9635,13,FALSE),"Liquidação Cancelada")</f>
        <v>761.6</v>
      </c>
      <c r="AB138" s="4">
        <f>IF(X138&lt;&gt;"Liquidação Cancelada",Y138-Z138,"Liquidação Cancelada")</f>
        <v>761.6</v>
      </c>
      <c r="AC138" s="3">
        <f>IF(X138&lt;&gt;"Liquidação Cancelada",(AA138-AB138)+(U138-Z138-AB138),"Liquidação Cancelada")</f>
        <v>0</v>
      </c>
      <c r="AD138" s="29"/>
    </row>
    <row r="139" spans="1:30" s="23" customFormat="1" ht="24.95" customHeight="1" x14ac:dyDescent="0.2">
      <c r="A139" s="23" t="str">
        <f>D139&amp;"|"&amp;E139&amp;"|"&amp;G139&amp;"|"&amp;H139&amp;"|"&amp;L139&amp;"|"&amp;N139&amp;"|"&amp;U139</f>
        <v>1441|1440011|362|2025|31519474000178|3920|17300</v>
      </c>
      <c r="B139" s="23" t="str">
        <f>D139&amp;"|"&amp;E139&amp;"|"&amp;G139&amp;"|"&amp;H139&amp;"|"&amp;X139</f>
        <v>1441|1440011|362|2025|8070</v>
      </c>
      <c r="C139" s="28" t="str">
        <f>E139&amp;"|"&amp;X139</f>
        <v>1440011|8070</v>
      </c>
      <c r="D139" s="10">
        <v>1441</v>
      </c>
      <c r="E139" s="10">
        <v>1440011</v>
      </c>
      <c r="F139" s="36" t="str">
        <f>G139&amp;"/"&amp;H139</f>
        <v>362/2025</v>
      </c>
      <c r="G139" s="10">
        <v>362</v>
      </c>
      <c r="H139" s="10">
        <v>2025</v>
      </c>
      <c r="I139" s="36" t="str">
        <f>J139&amp;"."&amp;K139</f>
        <v>10.1</v>
      </c>
      <c r="J139" s="10">
        <v>10</v>
      </c>
      <c r="K139" s="10">
        <v>1</v>
      </c>
      <c r="L139" s="10">
        <v>31519474000178</v>
      </c>
      <c r="M139" s="11" t="s">
        <v>324</v>
      </c>
      <c r="N139" s="10">
        <v>3920</v>
      </c>
      <c r="O139" s="11" t="s">
        <v>169</v>
      </c>
      <c r="P139" s="9">
        <v>46000</v>
      </c>
      <c r="Q139" s="10">
        <v>6</v>
      </c>
      <c r="R139" s="3">
        <v>17300</v>
      </c>
      <c r="S139" s="3">
        <v>0</v>
      </c>
      <c r="T139" s="3">
        <v>0</v>
      </c>
      <c r="U139" s="33">
        <f>R139-S139-T139</f>
        <v>17300</v>
      </c>
      <c r="V139" s="9">
        <f>IF(X139&lt;&gt;"Liquidação Cancelada",VLOOKUP(B139,'BASE DE DADOS OPS'!$B$4:$P$9650,10,FALSE),"Liquidação Cancelada")</f>
        <v>46002</v>
      </c>
      <c r="W139" s="13">
        <f>IF(X139&lt;&gt;"Liquidação Cancelada",IF(ISBLANK(V139),"AGUARDANDO PAGAMENTO",NETWORKDAYS(P139,V139)-1),"Liquidação Cancelada")</f>
        <v>2</v>
      </c>
      <c r="X139" s="10">
        <f>VLOOKUP(A139,'BASE DE DADOS OPS'!$A$4:$P$9650,12,FALSE)</f>
        <v>8070</v>
      </c>
      <c r="Y139" s="4">
        <f>IF(X139&lt;&gt;"Liquidação Cancelada",VLOOKUP(B139,'BASE DE DADOS OPS'!$B$5:$P$9635,12,FALSE),"Liquidação Cancelada")</f>
        <v>17300</v>
      </c>
      <c r="Z139" s="4">
        <f>IF(X139&lt;&gt;"Liquidação Cancelada",VLOOKUP(B139,'BASE DE DADOS OPS'!$B$5:$P$9635,14,FALSE),"Liquidação Cancelada")</f>
        <v>830.4</v>
      </c>
      <c r="AA139" s="4">
        <f>IF(X139&lt;&gt;"Liquidação Cancelada",VLOOKUP(B139,'BASE DE DADOS OPS'!$B$5:$P$9635,13,FALSE),"Liquidação Cancelada")</f>
        <v>16469.599999999999</v>
      </c>
      <c r="AB139" s="4">
        <f>IF(X139&lt;&gt;"Liquidação Cancelada",Y139-Z139,"Liquidação Cancelada")</f>
        <v>16469.599999999999</v>
      </c>
      <c r="AC139" s="3">
        <f>IF(X139&lt;&gt;"Liquidação Cancelada",(AA139-AB139)+(U139-Z139-AB139),"Liquidação Cancelada")</f>
        <v>0</v>
      </c>
      <c r="AD139" s="29"/>
    </row>
    <row r="140" spans="1:30" s="23" customFormat="1" ht="24.95" customHeight="1" x14ac:dyDescent="0.2">
      <c r="A140" s="23" t="str">
        <f>D140&amp;"|"&amp;E140&amp;"|"&amp;G140&amp;"|"&amp;H140&amp;"|"&amp;L140&amp;"|"&amp;N140&amp;"|"&amp;U140</f>
        <v>1441|1440011|375|2025|52549488000104|3920|28000</v>
      </c>
      <c r="B140" s="23" t="str">
        <f>D140&amp;"|"&amp;E140&amp;"|"&amp;G140&amp;"|"&amp;H140&amp;"|"&amp;X140</f>
        <v>1441|1440011|375|2025|8072</v>
      </c>
      <c r="C140" s="28" t="str">
        <f>E140&amp;"|"&amp;X140</f>
        <v>1440011|8072</v>
      </c>
      <c r="D140" s="10">
        <v>1441</v>
      </c>
      <c r="E140" s="10">
        <v>1440011</v>
      </c>
      <c r="F140" s="36" t="str">
        <f>G140&amp;"/"&amp;H140</f>
        <v>375/2025</v>
      </c>
      <c r="G140" s="10">
        <v>375</v>
      </c>
      <c r="H140" s="10">
        <v>2025</v>
      </c>
      <c r="I140" s="36" t="str">
        <f>J140&amp;"."&amp;K140</f>
        <v>10.1</v>
      </c>
      <c r="J140" s="10">
        <v>10</v>
      </c>
      <c r="K140" s="10">
        <v>1</v>
      </c>
      <c r="L140" s="10">
        <v>52549488000104</v>
      </c>
      <c r="M140" s="11" t="s">
        <v>327</v>
      </c>
      <c r="N140" s="10">
        <v>3920</v>
      </c>
      <c r="O140" s="11" t="s">
        <v>169</v>
      </c>
      <c r="P140" s="9">
        <v>46000</v>
      </c>
      <c r="Q140" s="10">
        <v>4</v>
      </c>
      <c r="R140" s="3">
        <v>28000</v>
      </c>
      <c r="S140" s="3">
        <v>0</v>
      </c>
      <c r="T140" s="3">
        <v>0</v>
      </c>
      <c r="U140" s="33">
        <f>R140-S140-T140</f>
        <v>28000</v>
      </c>
      <c r="V140" s="9">
        <f>IF(X140&lt;&gt;"Liquidação Cancelada",VLOOKUP(B140,'BASE DE DADOS OPS'!$B$4:$P$9650,10,FALSE),"Liquidação Cancelada")</f>
        <v>46002</v>
      </c>
      <c r="W140" s="13">
        <f>IF(X140&lt;&gt;"Liquidação Cancelada",IF(ISBLANK(V140),"AGUARDANDO PAGAMENTO",NETWORKDAYS(P140,V140)-1),"Liquidação Cancelada")</f>
        <v>2</v>
      </c>
      <c r="X140" s="10">
        <f>VLOOKUP(A140,'BASE DE DADOS OPS'!$A$4:$P$9650,12,FALSE)</f>
        <v>8072</v>
      </c>
      <c r="Y140" s="4">
        <f>IF(X140&lt;&gt;"Liquidação Cancelada",VLOOKUP(B140,'BASE DE DADOS OPS'!$B$5:$P$9635,12,FALSE),"Liquidação Cancelada")</f>
        <v>28000</v>
      </c>
      <c r="Z140" s="4">
        <f>IF(X140&lt;&gt;"Liquidação Cancelada",VLOOKUP(B140,'BASE DE DADOS OPS'!$B$5:$P$9635,14,FALSE),"Liquidação Cancelada")</f>
        <v>1344</v>
      </c>
      <c r="AA140" s="4">
        <f>IF(X140&lt;&gt;"Liquidação Cancelada",VLOOKUP(B140,'BASE DE DADOS OPS'!$B$5:$P$9635,13,FALSE),"Liquidação Cancelada")</f>
        <v>26656</v>
      </c>
      <c r="AB140" s="4">
        <f>IF(X140&lt;&gt;"Liquidação Cancelada",Y140-Z140,"Liquidação Cancelada")</f>
        <v>26656</v>
      </c>
      <c r="AC140" s="3">
        <f>IF(X140&lt;&gt;"Liquidação Cancelada",(AA140-AB140)+(U140-Z140-AB140),"Liquidação Cancelada")</f>
        <v>0</v>
      </c>
      <c r="AD140" s="29"/>
    </row>
    <row r="141" spans="1:30" s="23" customFormat="1" ht="24.95" customHeight="1" x14ac:dyDescent="0.2">
      <c r="A141" s="23" t="str">
        <f>D141&amp;"|"&amp;E141&amp;"|"&amp;G141&amp;"|"&amp;H141&amp;"|"&amp;L141&amp;"|"&amp;N141&amp;"|"&amp;U141</f>
        <v>1441|1440011|121|2025|22884260000100|3921|11247,29</v>
      </c>
      <c r="B141" s="23" t="str">
        <f>D141&amp;"|"&amp;E141&amp;"|"&amp;G141&amp;"|"&amp;H141&amp;"|"&amp;X141</f>
        <v>1441|1440011|121|2025|8105</v>
      </c>
      <c r="C141" s="28" t="str">
        <f>E141&amp;"|"&amp;X141</f>
        <v>1440011|8105</v>
      </c>
      <c r="D141" s="10">
        <v>1441</v>
      </c>
      <c r="E141" s="10">
        <v>1440011</v>
      </c>
      <c r="F141" s="36" t="str">
        <f>G141&amp;"/"&amp;H141</f>
        <v>121/2025</v>
      </c>
      <c r="G141" s="10">
        <v>121</v>
      </c>
      <c r="H141" s="10">
        <v>2025</v>
      </c>
      <c r="I141" s="36" t="str">
        <f>J141&amp;"."&amp;K141</f>
        <v>10.1</v>
      </c>
      <c r="J141" s="10">
        <v>10</v>
      </c>
      <c r="K141" s="10">
        <v>1</v>
      </c>
      <c r="L141" s="10">
        <v>22884260000100</v>
      </c>
      <c r="M141" s="11" t="s">
        <v>221</v>
      </c>
      <c r="N141" s="10">
        <v>3921</v>
      </c>
      <c r="O141" s="11" t="s">
        <v>220</v>
      </c>
      <c r="P141" s="9">
        <v>46001</v>
      </c>
      <c r="Q141" s="10">
        <v>11</v>
      </c>
      <c r="R141" s="3">
        <v>11839.25</v>
      </c>
      <c r="S141" s="3">
        <v>591.96</v>
      </c>
      <c r="T141" s="3">
        <v>0</v>
      </c>
      <c r="U141" s="33">
        <f>R141-S141-T141</f>
        <v>11247.29</v>
      </c>
      <c r="V141" s="9">
        <f>IF(X141&lt;&gt;"Liquidação Cancelada",VLOOKUP(B141,'BASE DE DADOS OPS'!$B$4:$P$9650,10,FALSE),"Liquidação Cancelada")</f>
        <v>46003</v>
      </c>
      <c r="W141" s="13">
        <f>IF(X141&lt;&gt;"Liquidação Cancelada",IF(ISBLANK(V141),"AGUARDANDO PAGAMENTO",NETWORKDAYS(P141,V141)-1),"Liquidação Cancelada")</f>
        <v>2</v>
      </c>
      <c r="X141" s="10">
        <f>VLOOKUP(A141,'BASE DE DADOS OPS'!$A$4:$P$9650,12,FALSE)</f>
        <v>8105</v>
      </c>
      <c r="Y141" s="4">
        <f>IF(X141&lt;&gt;"Liquidação Cancelada",VLOOKUP(B141,'BASE DE DADOS OPS'!$B$5:$P$9635,12,FALSE),"Liquidação Cancelada")</f>
        <v>11247.29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11247.29</v>
      </c>
      <c r="AB141" s="4">
        <f>IF(X141&lt;&gt;"Liquidação Cancelada",Y141-Z141,"Liquidação Cancelada")</f>
        <v>11247.29</v>
      </c>
      <c r="AC141" s="3">
        <f>IF(X141&lt;&gt;"Liquidação Cancelada",(AA141-AB141)+(U141-Z141-AB141),"Liquidação Cancelada")</f>
        <v>0</v>
      </c>
      <c r="AD141" s="29"/>
    </row>
    <row r="142" spans="1:30" s="23" customFormat="1" ht="24.95" customHeight="1" x14ac:dyDescent="0.2">
      <c r="A142" s="23" t="str">
        <f>D142&amp;"|"&amp;E142&amp;"|"&amp;G142&amp;"|"&amp;H142&amp;"|"&amp;L142&amp;"|"&amp;N142&amp;"|"&amp;U142</f>
        <v>1441|1440011|123|2025|22884260000100|3921|27386,16</v>
      </c>
      <c r="B142" s="23" t="str">
        <f>D142&amp;"|"&amp;E142&amp;"|"&amp;G142&amp;"|"&amp;H142&amp;"|"&amp;X142</f>
        <v>1441|1440011|123|2025|8092</v>
      </c>
      <c r="C142" s="28" t="str">
        <f>E142&amp;"|"&amp;X142</f>
        <v>1440011|8092</v>
      </c>
      <c r="D142" s="10">
        <v>1441</v>
      </c>
      <c r="E142" s="10">
        <v>1440011</v>
      </c>
      <c r="F142" s="36" t="str">
        <f>G142&amp;"/"&amp;H142</f>
        <v>123/2025</v>
      </c>
      <c r="G142" s="10">
        <v>123</v>
      </c>
      <c r="H142" s="10">
        <v>2025</v>
      </c>
      <c r="I142" s="36" t="str">
        <f>J142&amp;"."&amp;K142</f>
        <v>10.1</v>
      </c>
      <c r="J142" s="10">
        <v>10</v>
      </c>
      <c r="K142" s="10">
        <v>1</v>
      </c>
      <c r="L142" s="10">
        <v>22884260000100</v>
      </c>
      <c r="M142" s="11" t="s">
        <v>221</v>
      </c>
      <c r="N142" s="10">
        <v>3921</v>
      </c>
      <c r="O142" s="11" t="s">
        <v>220</v>
      </c>
      <c r="P142" s="9">
        <v>46001</v>
      </c>
      <c r="Q142" s="10">
        <v>12</v>
      </c>
      <c r="R142" s="3">
        <v>28827.54</v>
      </c>
      <c r="S142" s="3">
        <v>1441.38</v>
      </c>
      <c r="T142" s="3">
        <v>0</v>
      </c>
      <c r="U142" s="33">
        <f>R142-S142-T142</f>
        <v>27386.16</v>
      </c>
      <c r="V142" s="9">
        <f>IF(X142&lt;&gt;"Liquidação Cancelada",VLOOKUP(B142,'BASE DE DADOS OPS'!$B$4:$P$9650,10,FALSE),"Liquidação Cancelada")</f>
        <v>46003</v>
      </c>
      <c r="W142" s="13">
        <f>IF(X142&lt;&gt;"Liquidação Cancelada",IF(ISBLANK(V142),"AGUARDANDO PAGAMENTO",NETWORKDAYS(P142,V142)-1),"Liquidação Cancelada")</f>
        <v>2</v>
      </c>
      <c r="X142" s="10">
        <f>VLOOKUP(A142,'BASE DE DADOS OPS'!$A$4:$P$9650,12,FALSE)</f>
        <v>8092</v>
      </c>
      <c r="Y142" s="4">
        <f>IF(X142&lt;&gt;"Liquidação Cancelada",VLOOKUP(B142,'BASE DE DADOS OPS'!$B$5:$P$9635,12,FALSE),"Liquidação Cancelada")</f>
        <v>27386.16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27386.16</v>
      </c>
      <c r="AB142" s="4">
        <f>IF(X142&lt;&gt;"Liquidação Cancelada",Y142-Z142,"Liquidação Cancelada")</f>
        <v>27386.16</v>
      </c>
      <c r="AC142" s="3">
        <f>IF(X142&lt;&gt;"Liquidação Cancelada",(AA142-AB142)+(U142-Z142-AB142),"Liquidação Cancelada")</f>
        <v>0</v>
      </c>
      <c r="AD142" s="29"/>
    </row>
    <row r="143" spans="1:30" s="23" customFormat="1" ht="24.95" customHeight="1" x14ac:dyDescent="0.2">
      <c r="A143" s="23" t="str">
        <f>D143&amp;"|"&amp;E143&amp;"|"&amp;G143&amp;"|"&amp;H143&amp;"|"&amp;L143&amp;"|"&amp;N143&amp;"|"&amp;U143</f>
        <v>1441|1440011|126|2025|7346478000117|3921|35951,76</v>
      </c>
      <c r="B143" s="23" t="str">
        <f>D143&amp;"|"&amp;E143&amp;"|"&amp;G143&amp;"|"&amp;H143&amp;"|"&amp;X143</f>
        <v>1441|1440011|126|2025|8009</v>
      </c>
      <c r="C143" s="28" t="str">
        <f>E143&amp;"|"&amp;X143</f>
        <v>1440011|8009</v>
      </c>
      <c r="D143" s="10">
        <v>1441</v>
      </c>
      <c r="E143" s="10">
        <v>1440011</v>
      </c>
      <c r="F143" s="36" t="str">
        <f>G143&amp;"/"&amp;H143</f>
        <v>126/2025</v>
      </c>
      <c r="G143" s="10">
        <v>126</v>
      </c>
      <c r="H143" s="10">
        <v>2025</v>
      </c>
      <c r="I143" s="36" t="str">
        <f>J143&amp;"."&amp;K143</f>
        <v>10.1</v>
      </c>
      <c r="J143" s="10">
        <v>10</v>
      </c>
      <c r="K143" s="10">
        <v>1</v>
      </c>
      <c r="L143" s="10">
        <v>7346478000117</v>
      </c>
      <c r="M143" s="11" t="s">
        <v>225</v>
      </c>
      <c r="N143" s="10">
        <v>3921</v>
      </c>
      <c r="O143" s="11" t="s">
        <v>220</v>
      </c>
      <c r="P143" s="9">
        <v>46001</v>
      </c>
      <c r="Q143" s="10">
        <v>11</v>
      </c>
      <c r="R143" s="3">
        <v>35951.760000000002</v>
      </c>
      <c r="S143" s="3">
        <v>0</v>
      </c>
      <c r="T143" s="3">
        <v>0</v>
      </c>
      <c r="U143" s="33">
        <f>R143-S143-T143</f>
        <v>35951.760000000002</v>
      </c>
      <c r="V143" s="9">
        <f>IF(X143&lt;&gt;"Liquidação Cancelada",VLOOKUP(B143,'BASE DE DADOS OPS'!$B$4:$P$9650,10,FALSE),"Liquidação Cancelada")</f>
        <v>46002</v>
      </c>
      <c r="W143" s="13">
        <f>IF(X143&lt;&gt;"Liquidação Cancelada",IF(ISBLANK(V143),"AGUARDANDO PAGAMENTO",NETWORKDAYS(P143,V143)-1),"Liquidação Cancelada")</f>
        <v>1</v>
      </c>
      <c r="X143" s="10">
        <f>VLOOKUP(A143,'BASE DE DADOS OPS'!$A$4:$P$9650,12,FALSE)</f>
        <v>8009</v>
      </c>
      <c r="Y143" s="4">
        <f>IF(X143&lt;&gt;"Liquidação Cancelada",VLOOKUP(B143,'BASE DE DADOS OPS'!$B$5:$P$9635,12,FALSE),"Liquidação Cancelada")</f>
        <v>35951.760000000002</v>
      </c>
      <c r="Z143" s="4">
        <f>IF(X143&lt;&gt;"Liquidação Cancelada",VLOOKUP(B143,'BASE DE DADOS OPS'!$B$5:$P$9635,14,FALSE),"Liquidação Cancelada")</f>
        <v>1725.68</v>
      </c>
      <c r="AA143" s="4">
        <f>IF(X143&lt;&gt;"Liquidação Cancelada",VLOOKUP(B143,'BASE DE DADOS OPS'!$B$5:$P$9635,13,FALSE),"Liquidação Cancelada")</f>
        <v>34226.080000000002</v>
      </c>
      <c r="AB143" s="4">
        <f>IF(X143&lt;&gt;"Liquidação Cancelada",Y143-Z143,"Liquidação Cancelada")</f>
        <v>34226.080000000002</v>
      </c>
      <c r="AC143" s="3">
        <f>IF(X143&lt;&gt;"Liquidação Cancelada",(AA143-AB143)+(U143-Z143-AB143),"Liquidação Cancelada")</f>
        <v>0</v>
      </c>
      <c r="AD143" s="29"/>
    </row>
    <row r="144" spans="1:30" s="23" customFormat="1" ht="24.95" customHeight="1" x14ac:dyDescent="0.2">
      <c r="A144" s="23" t="str">
        <f>D144&amp;"|"&amp;E144&amp;"|"&amp;G144&amp;"|"&amp;H144&amp;"|"&amp;L144&amp;"|"&amp;N144&amp;"|"&amp;U144</f>
        <v>1441|1440011|131|2025|10426962000160|3921|10864,51</v>
      </c>
      <c r="B144" s="23" t="str">
        <f>D144&amp;"|"&amp;E144&amp;"|"&amp;G144&amp;"|"&amp;H144&amp;"|"&amp;X144</f>
        <v>1441|1440011|131|2025|7966</v>
      </c>
      <c r="C144" s="28" t="str">
        <f>E144&amp;"|"&amp;X144</f>
        <v>1440011|7966</v>
      </c>
      <c r="D144" s="10">
        <v>1441</v>
      </c>
      <c r="E144" s="10">
        <v>1440011</v>
      </c>
      <c r="F144" s="36" t="str">
        <f>G144&amp;"/"&amp;H144</f>
        <v>131/2025</v>
      </c>
      <c r="G144" s="10">
        <v>131</v>
      </c>
      <c r="H144" s="10">
        <v>2025</v>
      </c>
      <c r="I144" s="36" t="str">
        <f>J144&amp;"."&amp;K144</f>
        <v>10.1</v>
      </c>
      <c r="J144" s="10">
        <v>10</v>
      </c>
      <c r="K144" s="10">
        <v>1</v>
      </c>
      <c r="L144" s="10">
        <v>10426962000160</v>
      </c>
      <c r="M144" s="11" t="s">
        <v>230</v>
      </c>
      <c r="N144" s="10">
        <v>3921</v>
      </c>
      <c r="O144" s="11" t="s">
        <v>220</v>
      </c>
      <c r="P144" s="9">
        <v>46001</v>
      </c>
      <c r="Q144" s="10">
        <v>11</v>
      </c>
      <c r="R144" s="3">
        <v>11436.33</v>
      </c>
      <c r="S144" s="3">
        <v>571.82000000000005</v>
      </c>
      <c r="T144" s="3">
        <v>0</v>
      </c>
      <c r="U144" s="33">
        <f>R144-S144-T144</f>
        <v>10864.51</v>
      </c>
      <c r="V144" s="9">
        <f>IF(X144&lt;&gt;"Liquidação Cancelada",VLOOKUP(B144,'BASE DE DADOS OPS'!$B$4:$P$9650,10,FALSE),"Liquidação Cancelada")</f>
        <v>46001</v>
      </c>
      <c r="W144" s="13">
        <f>IF(X144&lt;&gt;"Liquidação Cancelada",IF(ISBLANK(V144),"AGUARDANDO PAGAMENTO",NETWORKDAYS(P144,V144)-1),"Liquidação Cancelada")</f>
        <v>0</v>
      </c>
      <c r="X144" s="10">
        <f>VLOOKUP(A144,'BASE DE DADOS OPS'!$A$4:$P$9650,12,FALSE)</f>
        <v>7966</v>
      </c>
      <c r="Y144" s="4">
        <f>IF(X144&lt;&gt;"Liquidação Cancelada",VLOOKUP(B144,'BASE DE DADOS OPS'!$B$5:$P$9635,12,FALSE),"Liquidação Cancelada")</f>
        <v>10864.51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10864.51</v>
      </c>
      <c r="AB144" s="4">
        <f>IF(X144&lt;&gt;"Liquidação Cancelada",Y144-Z144,"Liquidação Cancelada")</f>
        <v>10864.51</v>
      </c>
      <c r="AC144" s="3">
        <f>IF(X144&lt;&gt;"Liquidação Cancelada",(AA144-AB144)+(U144-Z144-AB144),"Liquidação Cancelada")</f>
        <v>0</v>
      </c>
      <c r="AD144" s="29"/>
    </row>
    <row r="145" spans="1:30" s="23" customFormat="1" ht="24.95" customHeight="1" x14ac:dyDescent="0.2">
      <c r="A145" s="23" t="str">
        <f>D145&amp;"|"&amp;E145&amp;"|"&amp;G145&amp;"|"&amp;H145&amp;"|"&amp;L145&amp;"|"&amp;N145&amp;"|"&amp;U145</f>
        <v>1441|1440011|134|2025|10426962000160|3921|21415,53</v>
      </c>
      <c r="B145" s="23" t="str">
        <f>D145&amp;"|"&amp;E145&amp;"|"&amp;G145&amp;"|"&amp;H145&amp;"|"&amp;X145</f>
        <v>1441|1440011|134|2025|7969</v>
      </c>
      <c r="C145" s="28" t="str">
        <f>E145&amp;"|"&amp;X145</f>
        <v>1440011|7969</v>
      </c>
      <c r="D145" s="10">
        <v>1441</v>
      </c>
      <c r="E145" s="10">
        <v>1440011</v>
      </c>
      <c r="F145" s="36" t="str">
        <f>G145&amp;"/"&amp;H145</f>
        <v>134/2025</v>
      </c>
      <c r="G145" s="10">
        <v>134</v>
      </c>
      <c r="H145" s="10">
        <v>2025</v>
      </c>
      <c r="I145" s="36" t="str">
        <f>J145&amp;"."&amp;K145</f>
        <v>10.1</v>
      </c>
      <c r="J145" s="10">
        <v>10</v>
      </c>
      <c r="K145" s="10">
        <v>1</v>
      </c>
      <c r="L145" s="10">
        <v>10426962000160</v>
      </c>
      <c r="M145" s="11" t="s">
        <v>230</v>
      </c>
      <c r="N145" s="10">
        <v>3921</v>
      </c>
      <c r="O145" s="11" t="s">
        <v>220</v>
      </c>
      <c r="P145" s="9">
        <v>46001</v>
      </c>
      <c r="Q145" s="10">
        <v>11</v>
      </c>
      <c r="R145" s="3">
        <v>22542.66</v>
      </c>
      <c r="S145" s="3">
        <v>1127.1300000000001</v>
      </c>
      <c r="T145" s="3">
        <v>0</v>
      </c>
      <c r="U145" s="33">
        <f>R145-S145-T145</f>
        <v>21415.53</v>
      </c>
      <c r="V145" s="9">
        <f>IF(X145&lt;&gt;"Liquidação Cancelada",VLOOKUP(B145,'BASE DE DADOS OPS'!$B$4:$P$9650,10,FALSE),"Liquidação Cancelada")</f>
        <v>46001</v>
      </c>
      <c r="W145" s="13">
        <f>IF(X145&lt;&gt;"Liquidação Cancelada",IF(ISBLANK(V145),"AGUARDANDO PAGAMENTO",NETWORKDAYS(P145,V145)-1),"Liquidação Cancelada")</f>
        <v>0</v>
      </c>
      <c r="X145" s="10">
        <f>VLOOKUP(A145,'BASE DE DADOS OPS'!$A$4:$P$9650,12,FALSE)</f>
        <v>7969</v>
      </c>
      <c r="Y145" s="4">
        <f>IF(X145&lt;&gt;"Liquidação Cancelada",VLOOKUP(B145,'BASE DE DADOS OPS'!$B$5:$P$9635,12,FALSE),"Liquidação Cancelada")</f>
        <v>21415.53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21415.53</v>
      </c>
      <c r="AB145" s="4">
        <f>IF(X145&lt;&gt;"Liquidação Cancelada",Y145-Z145,"Liquidação Cancelada")</f>
        <v>21415.53</v>
      </c>
      <c r="AC145" s="3">
        <f>IF(X145&lt;&gt;"Liquidação Cancelada",(AA145-AB145)+(U145-Z145-AB145),"Liquidação Cancelada")</f>
        <v>0</v>
      </c>
      <c r="AD145" s="29"/>
    </row>
    <row r="146" spans="1:30" s="23" customFormat="1" ht="24.95" customHeight="1" x14ac:dyDescent="0.2">
      <c r="A146" s="23" t="str">
        <f>D146&amp;"|"&amp;E146&amp;"|"&amp;G146&amp;"|"&amp;H146&amp;"|"&amp;L146&amp;"|"&amp;N146&amp;"|"&amp;U146</f>
        <v>1441|1440011|136|2025|10426962000160|3921|9861</v>
      </c>
      <c r="B146" s="23" t="str">
        <f>D146&amp;"|"&amp;E146&amp;"|"&amp;G146&amp;"|"&amp;H146&amp;"|"&amp;X146</f>
        <v>1441|1440011|136|2025|7963</v>
      </c>
      <c r="C146" s="28" t="str">
        <f>E146&amp;"|"&amp;X146</f>
        <v>1440011|7963</v>
      </c>
      <c r="D146" s="10">
        <v>1441</v>
      </c>
      <c r="E146" s="10">
        <v>1440011</v>
      </c>
      <c r="F146" s="36" t="str">
        <f>G146&amp;"/"&amp;H146</f>
        <v>136/2025</v>
      </c>
      <c r="G146" s="10">
        <v>136</v>
      </c>
      <c r="H146" s="10">
        <v>2025</v>
      </c>
      <c r="I146" s="36" t="str">
        <f>J146&amp;"."&amp;K146</f>
        <v>10.1</v>
      </c>
      <c r="J146" s="10">
        <v>10</v>
      </c>
      <c r="K146" s="10">
        <v>1</v>
      </c>
      <c r="L146" s="10">
        <v>10426962000160</v>
      </c>
      <c r="M146" s="11" t="s">
        <v>230</v>
      </c>
      <c r="N146" s="10">
        <v>3921</v>
      </c>
      <c r="O146" s="11" t="s">
        <v>220</v>
      </c>
      <c r="P146" s="9">
        <v>46001</v>
      </c>
      <c r="Q146" s="10">
        <v>11</v>
      </c>
      <c r="R146" s="3">
        <v>10380</v>
      </c>
      <c r="S146" s="3">
        <v>519</v>
      </c>
      <c r="T146" s="3">
        <v>0</v>
      </c>
      <c r="U146" s="33">
        <f>R146-S146-T146</f>
        <v>9861</v>
      </c>
      <c r="V146" s="9">
        <f>IF(X146&lt;&gt;"Liquidação Cancelada",VLOOKUP(B146,'BASE DE DADOS OPS'!$B$4:$P$9650,10,FALSE),"Liquidação Cancelada")</f>
        <v>46001</v>
      </c>
      <c r="W146" s="13">
        <f>IF(X146&lt;&gt;"Liquidação Cancelada",IF(ISBLANK(V146),"AGUARDANDO PAGAMENTO",NETWORKDAYS(P146,V146)-1),"Liquidação Cancelada")</f>
        <v>0</v>
      </c>
      <c r="X146" s="10">
        <f>VLOOKUP(A146,'BASE DE DADOS OPS'!$A$4:$P$9650,12,FALSE)</f>
        <v>7963</v>
      </c>
      <c r="Y146" s="4">
        <f>IF(X146&lt;&gt;"Liquidação Cancelada",VLOOKUP(B146,'BASE DE DADOS OPS'!$B$5:$P$9635,12,FALSE),"Liquidação Cancelada")</f>
        <v>9861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9861</v>
      </c>
      <c r="AB146" s="4">
        <f>IF(X146&lt;&gt;"Liquidação Cancelada",Y146-Z146,"Liquidação Cancelada")</f>
        <v>9861</v>
      </c>
      <c r="AC146" s="3">
        <f>IF(X146&lt;&gt;"Liquidação Cancelada",(AA146-AB146)+(U146-Z146-AB146),"Liquidação Cancelada")</f>
        <v>0</v>
      </c>
      <c r="AD146" s="29"/>
    </row>
    <row r="147" spans="1:30" s="23" customFormat="1" ht="24.95" customHeight="1" x14ac:dyDescent="0.2">
      <c r="A147" s="23" t="str">
        <f>D147&amp;"|"&amp;E147&amp;"|"&amp;G147&amp;"|"&amp;H147&amp;"|"&amp;L147&amp;"|"&amp;N147&amp;"|"&amp;U147</f>
        <v>1441|1440011|137|2025|10426962000160|3921|11685</v>
      </c>
      <c r="B147" s="23" t="str">
        <f>D147&amp;"|"&amp;E147&amp;"|"&amp;G147&amp;"|"&amp;H147&amp;"|"&amp;X147</f>
        <v>1441|1440011|137|2025|7960</v>
      </c>
      <c r="C147" s="28" t="str">
        <f>E147&amp;"|"&amp;X147</f>
        <v>1440011|7960</v>
      </c>
      <c r="D147" s="10">
        <v>1441</v>
      </c>
      <c r="E147" s="10">
        <v>1440011</v>
      </c>
      <c r="F147" s="36" t="str">
        <f>G147&amp;"/"&amp;H147</f>
        <v>137/2025</v>
      </c>
      <c r="G147" s="10">
        <v>137</v>
      </c>
      <c r="H147" s="10">
        <v>2025</v>
      </c>
      <c r="I147" s="36" t="str">
        <f>J147&amp;"."&amp;K147</f>
        <v>10.1</v>
      </c>
      <c r="J147" s="10">
        <v>10</v>
      </c>
      <c r="K147" s="10">
        <v>1</v>
      </c>
      <c r="L147" s="10">
        <v>10426962000160</v>
      </c>
      <c r="M147" s="11" t="s">
        <v>230</v>
      </c>
      <c r="N147" s="10">
        <v>3921</v>
      </c>
      <c r="O147" s="11" t="s">
        <v>220</v>
      </c>
      <c r="P147" s="9">
        <v>46001</v>
      </c>
      <c r="Q147" s="10">
        <v>11</v>
      </c>
      <c r="R147" s="3">
        <v>12300</v>
      </c>
      <c r="S147" s="3">
        <v>615</v>
      </c>
      <c r="T147" s="3">
        <v>0</v>
      </c>
      <c r="U147" s="33">
        <f>R147-S147-T147</f>
        <v>11685</v>
      </c>
      <c r="V147" s="9">
        <f>IF(X147&lt;&gt;"Liquidação Cancelada",VLOOKUP(B147,'BASE DE DADOS OPS'!$B$4:$P$9650,10,FALSE),"Liquidação Cancelada")</f>
        <v>46001</v>
      </c>
      <c r="W147" s="13">
        <f>IF(X147&lt;&gt;"Liquidação Cancelada",IF(ISBLANK(V147),"AGUARDANDO PAGAMENTO",NETWORKDAYS(P147,V147)-1),"Liquidação Cancelada")</f>
        <v>0</v>
      </c>
      <c r="X147" s="10">
        <f>VLOOKUP(A147,'BASE DE DADOS OPS'!$A$4:$P$9650,12,FALSE)</f>
        <v>7960</v>
      </c>
      <c r="Y147" s="4">
        <f>IF(X147&lt;&gt;"Liquidação Cancelada",VLOOKUP(B147,'BASE DE DADOS OPS'!$B$5:$P$9635,12,FALSE),"Liquidação Cancelada")</f>
        <v>11685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11685</v>
      </c>
      <c r="AB147" s="4">
        <f>IF(X147&lt;&gt;"Liquidação Cancelada",Y147-Z147,"Liquidação Cancelada")</f>
        <v>11685</v>
      </c>
      <c r="AC147" s="3">
        <f>IF(X147&lt;&gt;"Liquidação Cancelada",(AA147-AB147)+(U147-Z147-AB147),"Liquidação Cancelada")</f>
        <v>0</v>
      </c>
      <c r="AD147" s="29"/>
    </row>
    <row r="148" spans="1:30" s="23" customFormat="1" ht="24.95" customHeight="1" x14ac:dyDescent="0.2">
      <c r="A148" s="23" t="str">
        <f>D148&amp;"|"&amp;E148&amp;"|"&amp;G148&amp;"|"&amp;H148&amp;"|"&amp;L148&amp;"|"&amp;N148&amp;"|"&amp;U148</f>
        <v>1441|1440011|203|2025|16636540000104|4003|7847,97</v>
      </c>
      <c r="B148" s="23" t="str">
        <f>D148&amp;"|"&amp;E148&amp;"|"&amp;G148&amp;"|"&amp;H148&amp;"|"&amp;X148</f>
        <v>1441|1440011|203|2025|8003</v>
      </c>
      <c r="C148" s="28" t="str">
        <f>E148&amp;"|"&amp;X148</f>
        <v>1440011|8003</v>
      </c>
      <c r="D148" s="10">
        <v>1441</v>
      </c>
      <c r="E148" s="10">
        <v>1440011</v>
      </c>
      <c r="F148" s="36" t="str">
        <f>G148&amp;"/"&amp;H148</f>
        <v>203/2025</v>
      </c>
      <c r="G148" s="10">
        <v>203</v>
      </c>
      <c r="H148" s="10">
        <v>2025</v>
      </c>
      <c r="I148" s="36" t="str">
        <f>J148&amp;"."&amp;K148</f>
        <v>10.1</v>
      </c>
      <c r="J148" s="10">
        <v>10</v>
      </c>
      <c r="K148" s="10">
        <v>1</v>
      </c>
      <c r="L148" s="10">
        <v>16636540000104</v>
      </c>
      <c r="M148" s="11" t="s">
        <v>281</v>
      </c>
      <c r="N148" s="10">
        <v>4003</v>
      </c>
      <c r="O148" s="11" t="s">
        <v>282</v>
      </c>
      <c r="P148" s="9">
        <v>46001</v>
      </c>
      <c r="Q148" s="10">
        <v>13</v>
      </c>
      <c r="R148" s="3">
        <v>8051</v>
      </c>
      <c r="S148" s="3">
        <v>203.03</v>
      </c>
      <c r="T148" s="3">
        <v>0</v>
      </c>
      <c r="U148" s="33">
        <f>R148-S148-T148</f>
        <v>7847.97</v>
      </c>
      <c r="V148" s="9">
        <f>IF(X148&lt;&gt;"Liquidação Cancelada",VLOOKUP(B148,'BASE DE DADOS OPS'!$B$4:$P$9650,10,FALSE),"Liquidação Cancelada")</f>
        <v>46001</v>
      </c>
      <c r="W148" s="13">
        <f>IF(X148&lt;&gt;"Liquidação Cancelada",IF(ISBLANK(V148),"AGUARDANDO PAGAMENTO",NETWORKDAYS(P148,V148)-1),"Liquidação Cancelada")</f>
        <v>0</v>
      </c>
      <c r="X148" s="10">
        <f>VLOOKUP(A148,'BASE DE DADOS OPS'!$A$4:$P$9650,12,FALSE)</f>
        <v>8003</v>
      </c>
      <c r="Y148" s="4">
        <f>IF(X148&lt;&gt;"Liquidação Cancelada",VLOOKUP(B148,'BASE DE DADOS OPS'!$B$5:$P$9635,12,FALSE),"Liquidação Cancelada")</f>
        <v>7847.97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7847.97</v>
      </c>
      <c r="AB148" s="4">
        <f>IF(X148&lt;&gt;"Liquidação Cancelada",Y148-Z148,"Liquidação Cancelada")</f>
        <v>7847.97</v>
      </c>
      <c r="AC148" s="3">
        <f>IF(X148&lt;&gt;"Liquidação Cancelada",(AA148-AB148)+(U148-Z148-AB148),"Liquidação Cancelada")</f>
        <v>0</v>
      </c>
      <c r="AD148" s="29"/>
    </row>
    <row r="149" spans="1:30" s="23" customFormat="1" ht="24.95" customHeight="1" x14ac:dyDescent="0.2">
      <c r="A149" s="23" t="str">
        <f>D149&amp;"|"&amp;E149&amp;"|"&amp;G149&amp;"|"&amp;H149&amp;"|"&amp;L149&amp;"|"&amp;N149&amp;"|"&amp;U149</f>
        <v>1441|1440011|209|2025|18745455000100|3999|260,48</v>
      </c>
      <c r="B149" s="23" t="str">
        <f>D149&amp;"|"&amp;E149&amp;"|"&amp;G149&amp;"|"&amp;H149&amp;"|"&amp;X149</f>
        <v>1441|1440011|209|2025|8007</v>
      </c>
      <c r="C149" s="28" t="str">
        <f>E149&amp;"|"&amp;X149</f>
        <v>1440011|8007</v>
      </c>
      <c r="D149" s="10">
        <v>1441</v>
      </c>
      <c r="E149" s="10">
        <v>1440011</v>
      </c>
      <c r="F149" s="36" t="str">
        <f>G149&amp;"/"&amp;H149</f>
        <v>209/2025</v>
      </c>
      <c r="G149" s="10">
        <v>209</v>
      </c>
      <c r="H149" s="10">
        <v>2025</v>
      </c>
      <c r="I149" s="36" t="str">
        <f>J149&amp;"."&amp;K149</f>
        <v>10.1</v>
      </c>
      <c r="J149" s="10">
        <v>10</v>
      </c>
      <c r="K149" s="10">
        <v>1</v>
      </c>
      <c r="L149" s="10">
        <v>18745455000100</v>
      </c>
      <c r="M149" s="11" t="s">
        <v>286</v>
      </c>
      <c r="N149" s="10">
        <v>3999</v>
      </c>
      <c r="O149" s="11" t="s">
        <v>269</v>
      </c>
      <c r="P149" s="9">
        <v>46001</v>
      </c>
      <c r="Q149" s="10">
        <v>13</v>
      </c>
      <c r="R149" s="3">
        <v>265.8</v>
      </c>
      <c r="S149" s="3">
        <v>5.32</v>
      </c>
      <c r="T149" s="3">
        <v>0</v>
      </c>
      <c r="U149" s="33">
        <f>R149-S149-T149</f>
        <v>260.48</v>
      </c>
      <c r="V149" s="9">
        <f>IF(X149&lt;&gt;"Liquidação Cancelada",VLOOKUP(B149,'BASE DE DADOS OPS'!$B$4:$P$9650,10,FALSE),"Liquidação Cancelada")</f>
        <v>46002</v>
      </c>
      <c r="W149" s="13">
        <f>IF(X149&lt;&gt;"Liquidação Cancelada",IF(ISBLANK(V149),"AGUARDANDO PAGAMENTO",NETWORKDAYS(P149,V149)-1),"Liquidação Cancelada")</f>
        <v>1</v>
      </c>
      <c r="X149" s="10">
        <f>VLOOKUP(A149,'BASE DE DADOS OPS'!$A$4:$P$9650,12,FALSE)</f>
        <v>8007</v>
      </c>
      <c r="Y149" s="4">
        <f>IF(X149&lt;&gt;"Liquidação Cancelada",VLOOKUP(B149,'BASE DE DADOS OPS'!$B$5:$P$9635,12,FALSE),"Liquidação Cancelada")</f>
        <v>260.48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260.48</v>
      </c>
      <c r="AB149" s="4">
        <f>IF(X149&lt;&gt;"Liquidação Cancelada",Y149-Z149,"Liquidação Cancelada")</f>
        <v>260.48</v>
      </c>
      <c r="AC149" s="3">
        <f>IF(X149&lt;&gt;"Liquidação Cancelada",(AA149-AB149)+(U149-Z149-AB149),"Liquidação Cancelada")</f>
        <v>0</v>
      </c>
      <c r="AD149" s="29"/>
    </row>
    <row r="150" spans="1:30" s="23" customFormat="1" ht="24.95" customHeight="1" x14ac:dyDescent="0.2">
      <c r="A150" s="23" t="str">
        <f>D150&amp;"|"&amp;E150&amp;"|"&amp;G150&amp;"|"&amp;H150&amp;"|"&amp;L150&amp;"|"&amp;N150&amp;"|"&amp;U150</f>
        <v>1441|1440011|212|2025|22884260000100|3921|11917,59</v>
      </c>
      <c r="B150" s="23" t="str">
        <f>D150&amp;"|"&amp;E150&amp;"|"&amp;G150&amp;"|"&amp;H150&amp;"|"&amp;X150</f>
        <v>1441|1440011|212|2025|8087</v>
      </c>
      <c r="C150" s="28" t="str">
        <f>E150&amp;"|"&amp;X150</f>
        <v>1440011|8087</v>
      </c>
      <c r="D150" s="10">
        <v>1441</v>
      </c>
      <c r="E150" s="10">
        <v>1440011</v>
      </c>
      <c r="F150" s="36" t="str">
        <f>G150&amp;"/"&amp;H150</f>
        <v>212/2025</v>
      </c>
      <c r="G150" s="10">
        <v>212</v>
      </c>
      <c r="H150" s="10">
        <v>2025</v>
      </c>
      <c r="I150" s="36" t="str">
        <f>J150&amp;"."&amp;K150</f>
        <v>10.1</v>
      </c>
      <c r="J150" s="10">
        <v>10</v>
      </c>
      <c r="K150" s="10">
        <v>1</v>
      </c>
      <c r="L150" s="10">
        <v>22884260000100</v>
      </c>
      <c r="M150" s="11" t="s">
        <v>221</v>
      </c>
      <c r="N150" s="10">
        <v>3921</v>
      </c>
      <c r="O150" s="11" t="s">
        <v>220</v>
      </c>
      <c r="P150" s="9">
        <v>46001</v>
      </c>
      <c r="Q150" s="10">
        <v>11</v>
      </c>
      <c r="R150" s="3">
        <v>12544.83</v>
      </c>
      <c r="S150" s="3">
        <v>627.24</v>
      </c>
      <c r="T150" s="3">
        <v>0</v>
      </c>
      <c r="U150" s="33">
        <f>R150-S150-T150</f>
        <v>11917.59</v>
      </c>
      <c r="V150" s="9">
        <f>IF(X150&lt;&gt;"Liquidação Cancelada",VLOOKUP(B150,'BASE DE DADOS OPS'!$B$4:$P$9650,10,FALSE),"Liquidação Cancelada")</f>
        <v>46003</v>
      </c>
      <c r="W150" s="13">
        <f>IF(X150&lt;&gt;"Liquidação Cancelada",IF(ISBLANK(V150),"AGUARDANDO PAGAMENTO",NETWORKDAYS(P150,V150)-1),"Liquidação Cancelada")</f>
        <v>2</v>
      </c>
      <c r="X150" s="10">
        <f>VLOOKUP(A150,'BASE DE DADOS OPS'!$A$4:$P$9650,12,FALSE)</f>
        <v>8087</v>
      </c>
      <c r="Y150" s="4">
        <f>IF(X150&lt;&gt;"Liquidação Cancelada",VLOOKUP(B150,'BASE DE DADOS OPS'!$B$5:$P$9635,12,FALSE),"Liquidação Cancelada")</f>
        <v>11917.59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11917.59</v>
      </c>
      <c r="AB150" s="4">
        <f>IF(X150&lt;&gt;"Liquidação Cancelada",Y150-Z150,"Liquidação Cancelada")</f>
        <v>11917.59</v>
      </c>
      <c r="AC150" s="3">
        <f>IF(X150&lt;&gt;"Liquidação Cancelada",(AA150-AB150)+(U150-Z150-AB150),"Liquidação Cancelada")</f>
        <v>0</v>
      </c>
      <c r="AD150" s="29"/>
    </row>
    <row r="151" spans="1:30" s="23" customFormat="1" ht="24.95" customHeight="1" x14ac:dyDescent="0.2">
      <c r="A151" s="23" t="str">
        <f>D151&amp;"|"&amp;E151&amp;"|"&amp;G151&amp;"|"&amp;H151&amp;"|"&amp;L151&amp;"|"&amp;N151&amp;"|"&amp;U151</f>
        <v>1441|1440011|220|2025|28309420000173|3921|622,86</v>
      </c>
      <c r="B151" s="23" t="str">
        <f>D151&amp;"|"&amp;E151&amp;"|"&amp;G151&amp;"|"&amp;H151&amp;"|"&amp;X151</f>
        <v>1441|1440011|220|2025|7990</v>
      </c>
      <c r="C151" s="28" t="str">
        <f>E151&amp;"|"&amp;X151</f>
        <v>1440011|7990</v>
      </c>
      <c r="D151" s="10">
        <v>1441</v>
      </c>
      <c r="E151" s="10">
        <v>1440011</v>
      </c>
      <c r="F151" s="36" t="str">
        <f>G151&amp;"/"&amp;H151</f>
        <v>220/2025</v>
      </c>
      <c r="G151" s="10">
        <v>220</v>
      </c>
      <c r="H151" s="10">
        <v>2025</v>
      </c>
      <c r="I151" s="36" t="str">
        <f>J151&amp;"."&amp;K151</f>
        <v>10.1</v>
      </c>
      <c r="J151" s="10">
        <v>10</v>
      </c>
      <c r="K151" s="10">
        <v>1</v>
      </c>
      <c r="L151" s="10">
        <v>28309420000173</v>
      </c>
      <c r="M151" s="11" t="s">
        <v>290</v>
      </c>
      <c r="N151" s="10">
        <v>3921</v>
      </c>
      <c r="O151" s="11" t="s">
        <v>220</v>
      </c>
      <c r="P151" s="9">
        <v>46001</v>
      </c>
      <c r="Q151" s="10">
        <v>12</v>
      </c>
      <c r="R151" s="3">
        <v>655.64</v>
      </c>
      <c r="S151" s="3">
        <v>32.78</v>
      </c>
      <c r="T151" s="3">
        <v>0</v>
      </c>
      <c r="U151" s="33">
        <f>R151-S151-T151</f>
        <v>622.86</v>
      </c>
      <c r="V151" s="9">
        <f>IF(X151&lt;&gt;"Liquidação Cancelada",VLOOKUP(B151,'BASE DE DADOS OPS'!$B$4:$P$9650,10,FALSE),"Liquidação Cancelada")</f>
        <v>46001</v>
      </c>
      <c r="W151" s="13">
        <f>IF(X151&lt;&gt;"Liquidação Cancelada",IF(ISBLANK(V151),"AGUARDANDO PAGAMENTO",NETWORKDAYS(P151,V151)-1),"Liquidação Cancelada")</f>
        <v>0</v>
      </c>
      <c r="X151" s="10">
        <f>VLOOKUP(A151,'BASE DE DADOS OPS'!$A$4:$P$9650,12,FALSE)</f>
        <v>7990</v>
      </c>
      <c r="Y151" s="4">
        <f>IF(X151&lt;&gt;"Liquidação Cancelada",VLOOKUP(B151,'BASE DE DADOS OPS'!$B$5:$P$9635,12,FALSE),"Liquidação Cancelada")</f>
        <v>622.86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622.86</v>
      </c>
      <c r="AB151" s="4">
        <f>IF(X151&lt;&gt;"Liquidação Cancelada",Y151-Z151,"Liquidação Cancelada")</f>
        <v>622.86</v>
      </c>
      <c r="AC151" s="3">
        <f>IF(X151&lt;&gt;"Liquidação Cancelada",(AA151-AB151)+(U151-Z151-AB151),"Liquidação Cancelada")</f>
        <v>0</v>
      </c>
      <c r="AD151" s="29"/>
    </row>
    <row r="152" spans="1:30" s="23" customFormat="1" ht="24.95" customHeight="1" x14ac:dyDescent="0.2">
      <c r="A152" s="23" t="str">
        <f>D152&amp;"|"&amp;E152&amp;"|"&amp;G152&amp;"|"&amp;H152&amp;"|"&amp;L152&amp;"|"&amp;N152&amp;"|"&amp;U152</f>
        <v>1441|1440011|244|2025|9475334000196|3999|43,86</v>
      </c>
      <c r="B152" s="23" t="str">
        <f>D152&amp;"|"&amp;E152&amp;"|"&amp;G152&amp;"|"&amp;H152&amp;"|"&amp;X152</f>
        <v>1441|1440011|244|2025|7950</v>
      </c>
      <c r="C152" s="28" t="str">
        <f>E152&amp;"|"&amp;X152</f>
        <v>1440011|7950</v>
      </c>
      <c r="D152" s="10">
        <v>1441</v>
      </c>
      <c r="E152" s="10">
        <v>1440011</v>
      </c>
      <c r="F152" s="36" t="str">
        <f>G152&amp;"/"&amp;H152</f>
        <v>244/2025</v>
      </c>
      <c r="G152" s="10">
        <v>244</v>
      </c>
      <c r="H152" s="10">
        <v>2025</v>
      </c>
      <c r="I152" s="36" t="str">
        <f>J152&amp;"."&amp;K152</f>
        <v>10.1</v>
      </c>
      <c r="J152" s="10">
        <v>10</v>
      </c>
      <c r="K152" s="10">
        <v>1</v>
      </c>
      <c r="L152" s="10">
        <v>9475334000196</v>
      </c>
      <c r="M152" s="11" t="s">
        <v>298</v>
      </c>
      <c r="N152" s="10">
        <v>3999</v>
      </c>
      <c r="O152" s="11" t="s">
        <v>269</v>
      </c>
      <c r="P152" s="9">
        <v>46001</v>
      </c>
      <c r="Q152" s="10">
        <v>10</v>
      </c>
      <c r="R152" s="3">
        <v>43.86</v>
      </c>
      <c r="S152" s="3">
        <v>0</v>
      </c>
      <c r="T152" s="3">
        <v>0</v>
      </c>
      <c r="U152" s="33">
        <f>R152-S152-T152</f>
        <v>43.86</v>
      </c>
      <c r="V152" s="9">
        <f>IF(X152&lt;&gt;"Liquidação Cancelada",VLOOKUP(B152,'BASE DE DADOS OPS'!$B$4:$P$9650,10,FALSE),"Liquidação Cancelada")</f>
        <v>46001</v>
      </c>
      <c r="W152" s="13">
        <f>IF(X152&lt;&gt;"Liquidação Cancelada",IF(ISBLANK(V152),"AGUARDANDO PAGAMENTO",NETWORKDAYS(P152,V152)-1),"Liquidação Cancelada")</f>
        <v>0</v>
      </c>
      <c r="X152" s="10">
        <f>VLOOKUP(A152,'BASE DE DADOS OPS'!$A$4:$P$9650,12,FALSE)</f>
        <v>7950</v>
      </c>
      <c r="Y152" s="4">
        <f>IF(X152&lt;&gt;"Liquidação Cancelada",VLOOKUP(B152,'BASE DE DADOS OPS'!$B$5:$P$9635,12,FALSE),"Liquidação Cancelada")</f>
        <v>43.86</v>
      </c>
      <c r="Z152" s="4">
        <f>IF(X152&lt;&gt;"Liquidação Cancelada",VLOOKUP(B152,'BASE DE DADOS OPS'!$B$5:$P$9635,14,FALSE),"Liquidação Cancelada")</f>
        <v>2.11</v>
      </c>
      <c r="AA152" s="4">
        <f>IF(X152&lt;&gt;"Liquidação Cancelada",VLOOKUP(B152,'BASE DE DADOS OPS'!$B$5:$P$9635,13,FALSE),"Liquidação Cancelada")</f>
        <v>41.75</v>
      </c>
      <c r="AB152" s="4">
        <f>IF(X152&lt;&gt;"Liquidação Cancelada",Y152-Z152,"Liquidação Cancelada")</f>
        <v>41.75</v>
      </c>
      <c r="AC152" s="3">
        <f>IF(X152&lt;&gt;"Liquidação Cancelada",(AA152-AB152)+(U152-Z152-AB152),"Liquidação Cancelada")</f>
        <v>0</v>
      </c>
      <c r="AD152" s="29"/>
    </row>
    <row r="153" spans="1:30" s="23" customFormat="1" ht="24.95" customHeight="1" x14ac:dyDescent="0.2">
      <c r="A153" s="23" t="str">
        <f>D153&amp;"|"&amp;E153&amp;"|"&amp;G153&amp;"|"&amp;H153&amp;"|"&amp;L153&amp;"|"&amp;N153&amp;"|"&amp;U153</f>
        <v>1441|1440011|268|2025|1554285000175|4002|975,4</v>
      </c>
      <c r="B153" s="23" t="str">
        <f>D153&amp;"|"&amp;E153&amp;"|"&amp;G153&amp;"|"&amp;H153&amp;"|"&amp;X153</f>
        <v>1441|1440011|268|2025|7994</v>
      </c>
      <c r="C153" s="28" t="str">
        <f>E153&amp;"|"&amp;X153</f>
        <v>1440011|7994</v>
      </c>
      <c r="D153" s="10">
        <v>1441</v>
      </c>
      <c r="E153" s="10">
        <v>1440011</v>
      </c>
      <c r="F153" s="36" t="str">
        <f>G153&amp;"/"&amp;H153</f>
        <v>268/2025</v>
      </c>
      <c r="G153" s="10">
        <v>268</v>
      </c>
      <c r="H153" s="10">
        <v>2025</v>
      </c>
      <c r="I153" s="36" t="str">
        <f>J153&amp;"."&amp;K153</f>
        <v>10.1</v>
      </c>
      <c r="J153" s="10">
        <v>10</v>
      </c>
      <c r="K153" s="10">
        <v>1</v>
      </c>
      <c r="L153" s="10">
        <v>1554285000175</v>
      </c>
      <c r="M153" s="11" t="s">
        <v>307</v>
      </c>
      <c r="N153" s="10">
        <v>4002</v>
      </c>
      <c r="O153" s="11" t="s">
        <v>139</v>
      </c>
      <c r="P153" s="9">
        <v>46001</v>
      </c>
      <c r="Q153" s="10">
        <v>10</v>
      </c>
      <c r="R153" s="3">
        <v>975.4</v>
      </c>
      <c r="S153" s="3">
        <v>0</v>
      </c>
      <c r="T153" s="3">
        <v>0</v>
      </c>
      <c r="U153" s="33">
        <f>R153-S153-T153</f>
        <v>975.4</v>
      </c>
      <c r="V153" s="9">
        <f>IF(X153&lt;&gt;"Liquidação Cancelada",VLOOKUP(B153,'BASE DE DADOS OPS'!$B$4:$P$9650,10,FALSE),"Liquidação Cancelada")</f>
        <v>46001</v>
      </c>
      <c r="W153" s="13">
        <f>IF(X153&lt;&gt;"Liquidação Cancelada",IF(ISBLANK(V153),"AGUARDANDO PAGAMENTO",NETWORKDAYS(P153,V153)-1),"Liquidação Cancelada")</f>
        <v>0</v>
      </c>
      <c r="X153" s="10">
        <f>VLOOKUP(A153,'BASE DE DADOS OPS'!$A$4:$P$9650,12,FALSE)</f>
        <v>7994</v>
      </c>
      <c r="Y153" s="4">
        <f>IF(X153&lt;&gt;"Liquidação Cancelada",VLOOKUP(B153,'BASE DE DADOS OPS'!$B$5:$P$9635,12,FALSE),"Liquidação Cancelada")</f>
        <v>975.4</v>
      </c>
      <c r="Z153" s="4">
        <f>IF(X153&lt;&gt;"Liquidação Cancelada",VLOOKUP(B153,'BASE DE DADOS OPS'!$B$5:$P$9635,14,FALSE),"Liquidação Cancelada")</f>
        <v>42.3</v>
      </c>
      <c r="AA153" s="4">
        <f>IF(X153&lt;&gt;"Liquidação Cancelada",VLOOKUP(B153,'BASE DE DADOS OPS'!$B$5:$P$9635,13,FALSE),"Liquidação Cancelada")</f>
        <v>933.1</v>
      </c>
      <c r="AB153" s="4">
        <f>IF(X153&lt;&gt;"Liquidação Cancelada",Y153-Z153,"Liquidação Cancelada")</f>
        <v>933.1</v>
      </c>
      <c r="AC153" s="3">
        <f>IF(X153&lt;&gt;"Liquidação Cancelada",(AA153-AB153)+(U153-Z153-AB153),"Liquidação Cancelada")</f>
        <v>0</v>
      </c>
      <c r="AD153" s="29"/>
    </row>
    <row r="154" spans="1:30" s="23" customFormat="1" ht="24.95" customHeight="1" x14ac:dyDescent="0.2">
      <c r="A154" s="23" t="str">
        <f>D154&amp;"|"&amp;E154&amp;"|"&amp;G154&amp;"|"&amp;H154&amp;"|"&amp;L154&amp;"|"&amp;N154&amp;"|"&amp;U154</f>
        <v>1441|1440011|345|2025|7132995000193|3955|1413,25</v>
      </c>
      <c r="B154" s="23" t="str">
        <f>D154&amp;"|"&amp;E154&amp;"|"&amp;G154&amp;"|"&amp;H154&amp;"|"&amp;X154</f>
        <v>1441|1440011|345|2025|8114</v>
      </c>
      <c r="C154" s="28" t="str">
        <f>E154&amp;"|"&amp;X154</f>
        <v>1440011|8114</v>
      </c>
      <c r="D154" s="10">
        <v>1441</v>
      </c>
      <c r="E154" s="10">
        <v>1440011</v>
      </c>
      <c r="F154" s="36" t="str">
        <f>G154&amp;"/"&amp;H154</f>
        <v>345/2025</v>
      </c>
      <c r="G154" s="10">
        <v>345</v>
      </c>
      <c r="H154" s="10">
        <v>2025</v>
      </c>
      <c r="I154" s="36" t="str">
        <f>J154&amp;"."&amp;K154</f>
        <v>10.1</v>
      </c>
      <c r="J154" s="10">
        <v>10</v>
      </c>
      <c r="K154" s="10">
        <v>1</v>
      </c>
      <c r="L154" s="10">
        <v>7132995000193</v>
      </c>
      <c r="M154" s="11" t="s">
        <v>319</v>
      </c>
      <c r="N154" s="10">
        <v>3955</v>
      </c>
      <c r="O154" s="11" t="s">
        <v>24</v>
      </c>
      <c r="P154" s="9">
        <v>46001</v>
      </c>
      <c r="Q154" s="10">
        <v>11</v>
      </c>
      <c r="R154" s="3">
        <v>1480</v>
      </c>
      <c r="S154" s="3">
        <v>66.75</v>
      </c>
      <c r="T154" s="3">
        <v>0</v>
      </c>
      <c r="U154" s="33">
        <f>R154-S154-T154</f>
        <v>1413.25</v>
      </c>
      <c r="V154" s="9">
        <f>IF(X154&lt;&gt;"Liquidação Cancelada",VLOOKUP(B154,'BASE DE DADOS OPS'!$B$4:$P$9650,10,FALSE),"Liquidação Cancelada")</f>
        <v>46003</v>
      </c>
      <c r="W154" s="13">
        <f>IF(X154&lt;&gt;"Liquidação Cancelada",IF(ISBLANK(V154),"AGUARDANDO PAGAMENTO",NETWORKDAYS(P154,V154)-1),"Liquidação Cancelada")</f>
        <v>2</v>
      </c>
      <c r="X154" s="10">
        <f>VLOOKUP(A154,'BASE DE DADOS OPS'!$A$4:$P$9650,12,FALSE)</f>
        <v>8114</v>
      </c>
      <c r="Y154" s="4">
        <f>IF(X154&lt;&gt;"Liquidação Cancelada",VLOOKUP(B154,'BASE DE DADOS OPS'!$B$5:$P$9635,12,FALSE),"Liquidação Cancelada")</f>
        <v>1413.25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1413.25</v>
      </c>
      <c r="AB154" s="4">
        <f>IF(X154&lt;&gt;"Liquidação Cancelada",Y154-Z154,"Liquidação Cancelada")</f>
        <v>1413.25</v>
      </c>
      <c r="AC154" s="3">
        <f>IF(X154&lt;&gt;"Liquidação Cancelada",(AA154-AB154)+(U154-Z154-AB154),"Liquidação Cancelada")</f>
        <v>0</v>
      </c>
      <c r="AD154" s="29"/>
    </row>
    <row r="155" spans="1:30" s="23" customFormat="1" ht="24.95" customHeight="1" x14ac:dyDescent="0.2">
      <c r="A155" s="23" t="str">
        <f>D155&amp;"|"&amp;E155&amp;"|"&amp;G155&amp;"|"&amp;H155&amp;"|"&amp;L155&amp;"|"&amp;N155&amp;"|"&amp;U155</f>
        <v>1441|1440011|352|2025|18839001000190|3961|1844,17</v>
      </c>
      <c r="B155" s="23" t="str">
        <f>D155&amp;"|"&amp;E155&amp;"|"&amp;G155&amp;"|"&amp;H155&amp;"|"&amp;X155</f>
        <v>1441|1440011|352|2025|7998</v>
      </c>
      <c r="C155" s="28" t="str">
        <f>E155&amp;"|"&amp;X155</f>
        <v>1440011|7998</v>
      </c>
      <c r="D155" s="10">
        <v>1441</v>
      </c>
      <c r="E155" s="10">
        <v>1440011</v>
      </c>
      <c r="F155" s="36" t="str">
        <f>G155&amp;"/"&amp;H155</f>
        <v>352/2025</v>
      </c>
      <c r="G155" s="10">
        <v>352</v>
      </c>
      <c r="H155" s="10">
        <v>2025</v>
      </c>
      <c r="I155" s="36" t="str">
        <f>J155&amp;"."&amp;K155</f>
        <v>10.1</v>
      </c>
      <c r="J155" s="10">
        <v>10</v>
      </c>
      <c r="K155" s="10">
        <v>1</v>
      </c>
      <c r="L155" s="10">
        <v>18839001000190</v>
      </c>
      <c r="M155" s="11" t="s">
        <v>322</v>
      </c>
      <c r="N155" s="10">
        <v>3961</v>
      </c>
      <c r="O155" s="11" t="s">
        <v>321</v>
      </c>
      <c r="P155" s="9">
        <v>46001</v>
      </c>
      <c r="Q155" s="10">
        <v>6</v>
      </c>
      <c r="R155" s="3">
        <v>1882</v>
      </c>
      <c r="S155" s="3">
        <v>37.83</v>
      </c>
      <c r="T155" s="3">
        <v>0</v>
      </c>
      <c r="U155" s="33">
        <f>R155-S155-T155</f>
        <v>1844.17</v>
      </c>
      <c r="V155" s="9">
        <f>IF(X155&lt;&gt;"Liquidação Cancelada",VLOOKUP(B155,'BASE DE DADOS OPS'!$B$4:$P$9650,10,FALSE),"Liquidação Cancelada")</f>
        <v>46001</v>
      </c>
      <c r="W155" s="13">
        <f>IF(X155&lt;&gt;"Liquidação Cancelada",IF(ISBLANK(V155),"AGUARDANDO PAGAMENTO",NETWORKDAYS(P155,V155)-1),"Liquidação Cancelada")</f>
        <v>0</v>
      </c>
      <c r="X155" s="10">
        <f>VLOOKUP(A155,'BASE DE DADOS OPS'!$A$4:$P$9650,12,FALSE)</f>
        <v>7998</v>
      </c>
      <c r="Y155" s="4">
        <f>IF(X155&lt;&gt;"Liquidação Cancelada",VLOOKUP(B155,'BASE DE DADOS OPS'!$B$5:$P$9635,12,FALSE),"Liquidação Cancelada")</f>
        <v>1844.17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1844.17</v>
      </c>
      <c r="AB155" s="4">
        <f>IF(X155&lt;&gt;"Liquidação Cancelada",Y155-Z155,"Liquidação Cancelada")</f>
        <v>1844.17</v>
      </c>
      <c r="AC155" s="3">
        <f>IF(X155&lt;&gt;"Liquidação Cancelada",(AA155-AB155)+(U155-Z155-AB155),"Liquidação Cancelada")</f>
        <v>0</v>
      </c>
      <c r="AD155" s="29"/>
    </row>
    <row r="156" spans="1:30" s="23" customFormat="1" ht="24.95" customHeight="1" x14ac:dyDescent="0.2">
      <c r="A156" s="23" t="str">
        <f>D156&amp;"|"&amp;E156&amp;"|"&amp;G156&amp;"|"&amp;H156&amp;"|"&amp;L156&amp;"|"&amp;N156&amp;"|"&amp;U156</f>
        <v>1441|1440011|425|2025|18428839000190|4708|429,16</v>
      </c>
      <c r="B156" s="23" t="str">
        <f>D156&amp;"|"&amp;E156&amp;"|"&amp;G156&amp;"|"&amp;H156&amp;"|"&amp;X156</f>
        <v>1441|1440011|425|2025|8005</v>
      </c>
      <c r="C156" s="28" t="str">
        <f>E156&amp;"|"&amp;X156</f>
        <v>1440011|8005</v>
      </c>
      <c r="D156" s="10">
        <v>1441</v>
      </c>
      <c r="E156" s="10">
        <v>1440011</v>
      </c>
      <c r="F156" s="36" t="str">
        <f>G156&amp;"/"&amp;H156</f>
        <v>425/2025</v>
      </c>
      <c r="G156" s="10">
        <v>425</v>
      </c>
      <c r="H156" s="10">
        <v>2025</v>
      </c>
      <c r="I156" s="36" t="str">
        <f>J156&amp;"."&amp;K156</f>
        <v>10.1</v>
      </c>
      <c r="J156" s="10">
        <v>10</v>
      </c>
      <c r="K156" s="10">
        <v>1</v>
      </c>
      <c r="L156" s="10">
        <v>18428839000190</v>
      </c>
      <c r="M156" s="11" t="s">
        <v>347</v>
      </c>
      <c r="N156" s="10">
        <v>4708</v>
      </c>
      <c r="O156" s="11" t="s">
        <v>348</v>
      </c>
      <c r="P156" s="9">
        <v>46001</v>
      </c>
      <c r="Q156" s="10">
        <v>1</v>
      </c>
      <c r="R156" s="3">
        <v>429.16</v>
      </c>
      <c r="S156" s="3">
        <v>0</v>
      </c>
      <c r="T156" s="3">
        <v>0</v>
      </c>
      <c r="U156" s="33">
        <f>R156-S156-T156</f>
        <v>429.16</v>
      </c>
      <c r="V156" s="9">
        <f>IF(X156&lt;&gt;"Liquidação Cancelada",VLOOKUP(B156,'BASE DE DADOS OPS'!$B$4:$P$9650,10,FALSE),"Liquidação Cancelada")</f>
        <v>46001</v>
      </c>
      <c r="W156" s="13">
        <f>IF(X156&lt;&gt;"Liquidação Cancelada",IF(ISBLANK(V156),"AGUARDANDO PAGAMENTO",NETWORKDAYS(P156,V156)-1),"Liquidação Cancelada")</f>
        <v>0</v>
      </c>
      <c r="X156" s="10">
        <f>VLOOKUP(A156,'BASE DE DADOS OPS'!$A$4:$P$9650,12,FALSE)</f>
        <v>8005</v>
      </c>
      <c r="Y156" s="4">
        <f>IF(X156&lt;&gt;"Liquidação Cancelada",VLOOKUP(B156,'BASE DE DADOS OPS'!$B$5:$P$9635,12,FALSE),"Liquidação Cancelada")</f>
        <v>429.16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429.16</v>
      </c>
      <c r="AB156" s="4">
        <f>IF(X156&lt;&gt;"Liquidação Cancelada",Y156-Z156,"Liquidação Cancelada")</f>
        <v>429.16</v>
      </c>
      <c r="AC156" s="3">
        <f>IF(X156&lt;&gt;"Liquidação Cancelada",(AA156-AB156)+(U156-Z156-AB156),"Liquidação Cancelada")</f>
        <v>0</v>
      </c>
      <c r="AD156" s="29"/>
    </row>
    <row r="157" spans="1:30" s="23" customFormat="1" ht="24.95" customHeight="1" x14ac:dyDescent="0.2">
      <c r="A157" s="23" t="str">
        <f>D157&amp;"|"&amp;E157&amp;"|"&amp;G157&amp;"|"&amp;H157&amp;"|"&amp;L157&amp;"|"&amp;N157&amp;"|"&amp;U157</f>
        <v>1441|1440005|22|2025|55103526000199|3020|1112</v>
      </c>
      <c r="B157" s="23" t="str">
        <f>D157&amp;"|"&amp;E157&amp;"|"&amp;G157&amp;"|"&amp;H157&amp;"|"&amp;X157</f>
        <v>1441|1440005|22|2025|299</v>
      </c>
      <c r="C157" s="28" t="str">
        <f>E157&amp;"|"&amp;X157</f>
        <v>1440005|299</v>
      </c>
      <c r="D157" s="10">
        <v>1441</v>
      </c>
      <c r="E157" s="10">
        <v>1440005</v>
      </c>
      <c r="F157" s="36" t="str">
        <f>G157&amp;"/"&amp;H157</f>
        <v>22/2025</v>
      </c>
      <c r="G157" s="10">
        <v>22</v>
      </c>
      <c r="H157" s="10">
        <v>2025</v>
      </c>
      <c r="I157" s="36" t="str">
        <f>J157&amp;"."&amp;K157</f>
        <v>10.1</v>
      </c>
      <c r="J157" s="10">
        <v>10</v>
      </c>
      <c r="K157" s="10">
        <v>1</v>
      </c>
      <c r="L157" s="10">
        <v>55103526000199</v>
      </c>
      <c r="M157" s="11" t="s">
        <v>132</v>
      </c>
      <c r="N157" s="10">
        <v>3020</v>
      </c>
      <c r="O157" s="11" t="s">
        <v>9</v>
      </c>
      <c r="P157" s="9">
        <v>46002</v>
      </c>
      <c r="Q157" s="10">
        <v>3</v>
      </c>
      <c r="R157" s="3">
        <v>1112</v>
      </c>
      <c r="S157" s="3">
        <v>0</v>
      </c>
      <c r="T157" s="3">
        <v>0</v>
      </c>
      <c r="U157" s="33">
        <f>R157-S157-T157</f>
        <v>1112</v>
      </c>
      <c r="V157" s="9">
        <f>IF(X157&lt;&gt;"Liquidação Cancelada",VLOOKUP(B157,'BASE DE DADOS OPS'!$B$4:$P$9650,10,FALSE),"Liquidação Cancelada")</f>
        <v>46003</v>
      </c>
      <c r="W157" s="13">
        <f>IF(X157&lt;&gt;"Liquidação Cancelada",IF(ISBLANK(V157),"AGUARDANDO PAGAMENTO",NETWORKDAYS(P157,V157)-1),"Liquidação Cancelada")</f>
        <v>1</v>
      </c>
      <c r="X157" s="10">
        <f>VLOOKUP(A157,'BASE DE DADOS OPS'!$A$4:$P$9650,12,FALSE)</f>
        <v>299</v>
      </c>
      <c r="Y157" s="4">
        <f>IF(X157&lt;&gt;"Liquidação Cancelada",VLOOKUP(B157,'BASE DE DADOS OPS'!$B$5:$P$9635,12,FALSE),"Liquidação Cancelada")</f>
        <v>1112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1112</v>
      </c>
      <c r="AB157" s="4">
        <f>IF(X157&lt;&gt;"Liquidação Cancelada",Y157-Z157,"Liquidação Cancelada")</f>
        <v>1112</v>
      </c>
      <c r="AC157" s="3">
        <f>IF(X157&lt;&gt;"Liquidação Cancelada",(AA157-AB157)+(U157-Z157-AB157),"Liquidação Cancelada")</f>
        <v>0</v>
      </c>
      <c r="AD157" s="29"/>
    </row>
    <row r="158" spans="1:30" s="23" customFormat="1" ht="24.95" customHeight="1" x14ac:dyDescent="0.2">
      <c r="A158" s="23" t="str">
        <f>D158&amp;"|"&amp;E158&amp;"|"&amp;G158&amp;"|"&amp;H158&amp;"|"&amp;L158&amp;"|"&amp;N158&amp;"|"&amp;U158</f>
        <v>1441|1440005|59|2025|2178270000112|3008|350</v>
      </c>
      <c r="B158" s="23" t="str">
        <f>D158&amp;"|"&amp;E158&amp;"|"&amp;G158&amp;"|"&amp;H158&amp;"|"&amp;X158</f>
        <v>1441|1440005|59|2025|296</v>
      </c>
      <c r="C158" s="28" t="str">
        <f>E158&amp;"|"&amp;X158</f>
        <v>1440005|296</v>
      </c>
      <c r="D158" s="10">
        <v>1441</v>
      </c>
      <c r="E158" s="10">
        <v>1440005</v>
      </c>
      <c r="F158" s="36" t="str">
        <f>G158&amp;"/"&amp;H158</f>
        <v>59/2025</v>
      </c>
      <c r="G158" s="10">
        <v>59</v>
      </c>
      <c r="H158" s="10">
        <v>2025</v>
      </c>
      <c r="I158" s="36" t="str">
        <f>J158&amp;"."&amp;K158</f>
        <v>10.1</v>
      </c>
      <c r="J158" s="10">
        <v>10</v>
      </c>
      <c r="K158" s="10">
        <v>1</v>
      </c>
      <c r="L158" s="10">
        <v>2178270000112</v>
      </c>
      <c r="M158" s="11" t="s">
        <v>142</v>
      </c>
      <c r="N158" s="10">
        <v>3008</v>
      </c>
      <c r="O158" s="11" t="s">
        <v>121</v>
      </c>
      <c r="P158" s="9">
        <v>46002</v>
      </c>
      <c r="Q158" s="10">
        <v>4</v>
      </c>
      <c r="R158" s="3">
        <v>350</v>
      </c>
      <c r="S158" s="3">
        <v>0</v>
      </c>
      <c r="T158" s="3">
        <v>0</v>
      </c>
      <c r="U158" s="33">
        <f>R158-S158-T158</f>
        <v>350</v>
      </c>
      <c r="V158" s="9">
        <f>IF(X158&lt;&gt;"Liquidação Cancelada",VLOOKUP(B158,'BASE DE DADOS OPS'!$B$4:$P$9650,10,FALSE),"Liquidação Cancelada")</f>
        <v>46003</v>
      </c>
      <c r="W158" s="13">
        <f>IF(X158&lt;&gt;"Liquidação Cancelada",IF(ISBLANK(V158),"AGUARDANDO PAGAMENTO",NETWORKDAYS(P158,V158)-1),"Liquidação Cancelada")</f>
        <v>1</v>
      </c>
      <c r="X158" s="10">
        <f>VLOOKUP(A158,'BASE DE DADOS OPS'!$A$4:$P$9650,12,FALSE)</f>
        <v>296</v>
      </c>
      <c r="Y158" s="4">
        <f>IF(X158&lt;&gt;"Liquidação Cancelada",VLOOKUP(B158,'BASE DE DADOS OPS'!$B$5:$P$9635,12,FALSE),"Liquidação Cancelada")</f>
        <v>350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350</v>
      </c>
      <c r="AB158" s="4">
        <f>IF(X158&lt;&gt;"Liquidação Cancelada",Y158-Z158,"Liquidação Cancelada")</f>
        <v>350</v>
      </c>
      <c r="AC158" s="3">
        <f>IF(X158&lt;&gt;"Liquidação Cancelada",(AA158-AB158)+(U158-Z158-AB158),"Liquidação Cancelada")</f>
        <v>0</v>
      </c>
      <c r="AD158" s="29"/>
    </row>
    <row r="159" spans="1:30" s="23" customFormat="1" ht="24.95" customHeight="1" x14ac:dyDescent="0.2">
      <c r="A159" s="23" t="str">
        <f>D159&amp;"|"&amp;E159&amp;"|"&amp;G159&amp;"|"&amp;H159&amp;"|"&amp;L159&amp;"|"&amp;N159&amp;"|"&amp;U159</f>
        <v>1441|1440005|67|2025|8164723000138|3016|82684,8</v>
      </c>
      <c r="B159" s="23" t="str">
        <f>D159&amp;"|"&amp;E159&amp;"|"&amp;G159&amp;"|"&amp;H159&amp;"|"&amp;X159</f>
        <v>1441|1440005|67|2025|298</v>
      </c>
      <c r="C159" s="28" t="str">
        <f>E159&amp;"|"&amp;X159</f>
        <v>1440005|298</v>
      </c>
      <c r="D159" s="10">
        <v>1441</v>
      </c>
      <c r="E159" s="10">
        <v>1440005</v>
      </c>
      <c r="F159" s="36" t="str">
        <f>G159&amp;"/"&amp;H159</f>
        <v>67/2025</v>
      </c>
      <c r="G159" s="10">
        <v>67</v>
      </c>
      <c r="H159" s="10">
        <v>2025</v>
      </c>
      <c r="I159" s="36" t="str">
        <f>J159&amp;"."&amp;K159</f>
        <v>10.1</v>
      </c>
      <c r="J159" s="10">
        <v>10</v>
      </c>
      <c r="K159" s="10">
        <v>1</v>
      </c>
      <c r="L159" s="10">
        <v>8164723000138</v>
      </c>
      <c r="M159" s="11" t="s">
        <v>143</v>
      </c>
      <c r="N159" s="10">
        <v>3016</v>
      </c>
      <c r="O159" s="11" t="s">
        <v>144</v>
      </c>
      <c r="P159" s="9">
        <v>46002</v>
      </c>
      <c r="Q159" s="10">
        <v>1</v>
      </c>
      <c r="R159" s="3">
        <v>82684.800000000003</v>
      </c>
      <c r="S159" s="3">
        <v>0</v>
      </c>
      <c r="T159" s="3">
        <v>0</v>
      </c>
      <c r="U159" s="33">
        <f>R159-S159-T159</f>
        <v>82684.800000000003</v>
      </c>
      <c r="V159" s="9">
        <f>IF(X159&lt;&gt;"Liquidação Cancelada",VLOOKUP(B159,'BASE DE DADOS OPS'!$B$4:$P$9650,10,FALSE),"Liquidação Cancelada")</f>
        <v>46003</v>
      </c>
      <c r="W159" s="13">
        <f>IF(X159&lt;&gt;"Liquidação Cancelada",IF(ISBLANK(V159),"AGUARDANDO PAGAMENTO",NETWORKDAYS(P159,V159)-1),"Liquidação Cancelada")</f>
        <v>1</v>
      </c>
      <c r="X159" s="10">
        <f>VLOOKUP(A159,'BASE DE DADOS OPS'!$A$4:$P$9650,12,FALSE)</f>
        <v>298</v>
      </c>
      <c r="Y159" s="4">
        <f>IF(X159&lt;&gt;"Liquidação Cancelada",VLOOKUP(B159,'BASE DE DADOS OPS'!$B$5:$P$9635,12,FALSE),"Liquidação Cancelada")</f>
        <v>82684.800000000003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82684.800000000003</v>
      </c>
      <c r="AB159" s="4">
        <f>IF(X159&lt;&gt;"Liquidação Cancelada",Y159-Z159,"Liquidação Cancelada")</f>
        <v>82684.800000000003</v>
      </c>
      <c r="AC159" s="3">
        <f>IF(X159&lt;&gt;"Liquidação Cancelada",(AA159-AB159)+(U159-Z159-AB159),"Liquidação Cancelada")</f>
        <v>0</v>
      </c>
      <c r="AD159" s="29"/>
    </row>
    <row r="160" spans="1:30" s="23" customFormat="1" ht="24.95" customHeight="1" x14ac:dyDescent="0.2">
      <c r="A160" s="23" t="str">
        <f>D160&amp;"|"&amp;E160&amp;"|"&amp;G160&amp;"|"&amp;H160&amp;"|"&amp;L160&amp;"|"&amp;N160&amp;"|"&amp;U160</f>
        <v>1441|1440005|84|2025|42981902000104|3021|2300</v>
      </c>
      <c r="B160" s="23" t="str">
        <f>D160&amp;"|"&amp;E160&amp;"|"&amp;G160&amp;"|"&amp;H160&amp;"|"&amp;X160</f>
        <v>1441|1440005|84|2025|297</v>
      </c>
      <c r="C160" s="28" t="str">
        <f>E160&amp;"|"&amp;X160</f>
        <v>1440005|297</v>
      </c>
      <c r="D160" s="10">
        <v>1441</v>
      </c>
      <c r="E160" s="10">
        <v>1440005</v>
      </c>
      <c r="F160" s="36" t="str">
        <f>G160&amp;"/"&amp;H160</f>
        <v>84/2025</v>
      </c>
      <c r="G160" s="10">
        <v>84</v>
      </c>
      <c r="H160" s="10">
        <v>2025</v>
      </c>
      <c r="I160" s="36" t="str">
        <f>J160&amp;"."&amp;K160</f>
        <v>10.1</v>
      </c>
      <c r="J160" s="10">
        <v>10</v>
      </c>
      <c r="K160" s="10">
        <v>1</v>
      </c>
      <c r="L160" s="10">
        <v>42981902000104</v>
      </c>
      <c r="M160" s="11" t="s">
        <v>145</v>
      </c>
      <c r="N160" s="10">
        <v>3021</v>
      </c>
      <c r="O160" s="11" t="s">
        <v>134</v>
      </c>
      <c r="P160" s="9">
        <v>46002</v>
      </c>
      <c r="Q160" s="10">
        <v>4</v>
      </c>
      <c r="R160" s="3">
        <v>2300</v>
      </c>
      <c r="S160" s="3">
        <v>0</v>
      </c>
      <c r="T160" s="3">
        <v>0</v>
      </c>
      <c r="U160" s="33">
        <f>R160-S160-T160</f>
        <v>2300</v>
      </c>
      <c r="V160" s="9">
        <f>IF(X160&lt;&gt;"Liquidação Cancelada",VLOOKUP(B160,'BASE DE DADOS OPS'!$B$4:$P$9650,10,FALSE),"Liquidação Cancelada")</f>
        <v>46003</v>
      </c>
      <c r="W160" s="13">
        <f>IF(X160&lt;&gt;"Liquidação Cancelada",IF(ISBLANK(V160),"AGUARDANDO PAGAMENTO",NETWORKDAYS(P160,V160)-1),"Liquidação Cancelada")</f>
        <v>1</v>
      </c>
      <c r="X160" s="10">
        <f>VLOOKUP(A160,'BASE DE DADOS OPS'!$A$4:$P$9650,12,FALSE)</f>
        <v>297</v>
      </c>
      <c r="Y160" s="4">
        <f>IF(X160&lt;&gt;"Liquidação Cancelada",VLOOKUP(B160,'BASE DE DADOS OPS'!$B$5:$P$9635,12,FALSE),"Liquidação Cancelada")</f>
        <v>2300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2300</v>
      </c>
      <c r="AB160" s="4">
        <f>IF(X160&lt;&gt;"Liquidação Cancelada",Y160-Z160,"Liquidação Cancelada")</f>
        <v>2300</v>
      </c>
      <c r="AC160" s="3">
        <f>IF(X160&lt;&gt;"Liquidação Cancelada",(AA160-AB160)+(U160-Z160-AB160),"Liquidação Cancelada")</f>
        <v>0</v>
      </c>
      <c r="AD160" s="29"/>
    </row>
    <row r="161" spans="1:30" s="23" customFormat="1" ht="24.95" customHeight="1" x14ac:dyDescent="0.2">
      <c r="A161" s="23" t="str">
        <f>D161&amp;"|"&amp;E161&amp;"|"&amp;G161&amp;"|"&amp;H161&amp;"|"&amp;L161&amp;"|"&amp;N161&amp;"|"&amp;U161</f>
        <v>1441|1440005|128|2025|17318650000182|3021|3414</v>
      </c>
      <c r="B161" s="23" t="str">
        <f>D161&amp;"|"&amp;E161&amp;"|"&amp;G161&amp;"|"&amp;H161&amp;"|"&amp;X161</f>
        <v>1441|1440005|128|2025|294</v>
      </c>
      <c r="C161" s="28" t="str">
        <f>E161&amp;"|"&amp;X161</f>
        <v>1440005|294</v>
      </c>
      <c r="D161" s="10">
        <v>1441</v>
      </c>
      <c r="E161" s="10">
        <v>1440005</v>
      </c>
      <c r="F161" s="36" t="str">
        <f>G161&amp;"/"&amp;H161</f>
        <v>128/2025</v>
      </c>
      <c r="G161" s="10">
        <v>128</v>
      </c>
      <c r="H161" s="10">
        <v>2025</v>
      </c>
      <c r="I161" s="36" t="str">
        <f>J161&amp;"."&amp;K161</f>
        <v>10.1</v>
      </c>
      <c r="J161" s="10">
        <v>10</v>
      </c>
      <c r="K161" s="10">
        <v>1</v>
      </c>
      <c r="L161" s="10">
        <v>17318650000182</v>
      </c>
      <c r="M161" s="11" t="s">
        <v>151</v>
      </c>
      <c r="N161" s="10">
        <v>3021</v>
      </c>
      <c r="O161" s="11" t="s">
        <v>134</v>
      </c>
      <c r="P161" s="9">
        <v>46002</v>
      </c>
      <c r="Q161" s="10">
        <v>2</v>
      </c>
      <c r="R161" s="3">
        <v>3414</v>
      </c>
      <c r="S161" s="3">
        <v>0</v>
      </c>
      <c r="T161" s="3">
        <v>0</v>
      </c>
      <c r="U161" s="33">
        <f>R161-S161-T161</f>
        <v>3414</v>
      </c>
      <c r="V161" s="9">
        <f>IF(X161&lt;&gt;"Liquidação Cancelada",VLOOKUP(B161,'BASE DE DADOS OPS'!$B$4:$P$9650,10,FALSE),"Liquidação Cancelada")</f>
        <v>46003</v>
      </c>
      <c r="W161" s="13">
        <f>IF(X161&lt;&gt;"Liquidação Cancelada",IF(ISBLANK(V161),"AGUARDANDO PAGAMENTO",NETWORKDAYS(P161,V161)-1),"Liquidação Cancelada")</f>
        <v>1</v>
      </c>
      <c r="X161" s="10">
        <f>VLOOKUP(A161,'BASE DE DADOS OPS'!$A$4:$P$9650,12,FALSE)</f>
        <v>294</v>
      </c>
      <c r="Y161" s="4">
        <f>IF(X161&lt;&gt;"Liquidação Cancelada",VLOOKUP(B161,'BASE DE DADOS OPS'!$B$5:$P$9635,12,FALSE),"Liquidação Cancelada")</f>
        <v>3414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3414</v>
      </c>
      <c r="AB161" s="4">
        <f>IF(X161&lt;&gt;"Liquidação Cancelada",Y161-Z161,"Liquidação Cancelada")</f>
        <v>3414</v>
      </c>
      <c r="AC161" s="3">
        <f>IF(X161&lt;&gt;"Liquidação Cancelada",(AA161-AB161)+(U161-Z161-AB161),"Liquidação Cancelada")</f>
        <v>0</v>
      </c>
      <c r="AD161" s="29"/>
    </row>
    <row r="162" spans="1:30" s="23" customFormat="1" ht="24.95" customHeight="1" x14ac:dyDescent="0.2">
      <c r="A162" s="23" t="str">
        <f>D162&amp;"|"&amp;E162&amp;"|"&amp;G162&amp;"|"&amp;H162&amp;"|"&amp;L162&amp;"|"&amp;N162&amp;"|"&amp;U162</f>
        <v>1441|1440005|129|2025|17318650000182|3018|60</v>
      </c>
      <c r="B162" s="23" t="str">
        <f>D162&amp;"|"&amp;E162&amp;"|"&amp;G162&amp;"|"&amp;H162&amp;"|"&amp;X162</f>
        <v>1441|1440005|129|2025|295</v>
      </c>
      <c r="C162" s="28" t="str">
        <f>E162&amp;"|"&amp;X162</f>
        <v>1440005|295</v>
      </c>
      <c r="D162" s="10">
        <v>1441</v>
      </c>
      <c r="E162" s="10">
        <v>1440005</v>
      </c>
      <c r="F162" s="36" t="str">
        <f>G162&amp;"/"&amp;H162</f>
        <v>129/2025</v>
      </c>
      <c r="G162" s="10">
        <v>129</v>
      </c>
      <c r="H162" s="10">
        <v>2025</v>
      </c>
      <c r="I162" s="36" t="str">
        <f>J162&amp;"."&amp;K162</f>
        <v>10.1</v>
      </c>
      <c r="J162" s="10">
        <v>10</v>
      </c>
      <c r="K162" s="10">
        <v>1</v>
      </c>
      <c r="L162" s="10">
        <v>17318650000182</v>
      </c>
      <c r="M162" s="11" t="s">
        <v>151</v>
      </c>
      <c r="N162" s="10">
        <v>3018</v>
      </c>
      <c r="O162" s="11" t="s">
        <v>113</v>
      </c>
      <c r="P162" s="9">
        <v>46002</v>
      </c>
      <c r="Q162" s="10">
        <v>1</v>
      </c>
      <c r="R162" s="3">
        <v>60</v>
      </c>
      <c r="S162" s="3">
        <v>0</v>
      </c>
      <c r="T162" s="3">
        <v>0</v>
      </c>
      <c r="U162" s="33">
        <f>R162-S162-T162</f>
        <v>60</v>
      </c>
      <c r="V162" s="9">
        <f>IF(X162&lt;&gt;"Liquidação Cancelada",VLOOKUP(B162,'BASE DE DADOS OPS'!$B$4:$P$9650,10,FALSE),"Liquidação Cancelada")</f>
        <v>46003</v>
      </c>
      <c r="W162" s="13">
        <f>IF(X162&lt;&gt;"Liquidação Cancelada",IF(ISBLANK(V162),"AGUARDANDO PAGAMENTO",NETWORKDAYS(P162,V162)-1),"Liquidação Cancelada")</f>
        <v>1</v>
      </c>
      <c r="X162" s="10">
        <f>VLOOKUP(A162,'BASE DE DADOS OPS'!$A$4:$P$9650,12,FALSE)</f>
        <v>295</v>
      </c>
      <c r="Y162" s="4">
        <f>IF(X162&lt;&gt;"Liquidação Cancelada",VLOOKUP(B162,'BASE DE DADOS OPS'!$B$5:$P$9635,12,FALSE),"Liquidação Cancelada")</f>
        <v>60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</v>
      </c>
      <c r="AB162" s="4">
        <f>IF(X162&lt;&gt;"Liquidação Cancelada",Y162-Z162,"Liquidação Cancelada")</f>
        <v>60</v>
      </c>
      <c r="AC162" s="3">
        <f>IF(X162&lt;&gt;"Liquidação Cancelada",(AA162-AB162)+(U162-Z162-AB162),"Liquidação Cancelada")</f>
        <v>0</v>
      </c>
      <c r="AD162" s="29"/>
    </row>
    <row r="163" spans="1:30" s="23" customFormat="1" ht="24.95" customHeight="1" x14ac:dyDescent="0.2">
      <c r="A163" s="23" t="str">
        <f>D163&amp;"|"&amp;E163&amp;"|"&amp;G163&amp;"|"&amp;H163&amp;"|"&amp;L163&amp;"|"&amp;N163&amp;"|"&amp;U163</f>
        <v>1441|1440011|194|2025|46019498000135|4002|7157,5</v>
      </c>
      <c r="B163" s="23" t="str">
        <f>D163&amp;"|"&amp;E163&amp;"|"&amp;G163&amp;"|"&amp;H163&amp;"|"&amp;X163</f>
        <v>1441|1440011|194|2025|8133</v>
      </c>
      <c r="C163" s="28" t="str">
        <f>E163&amp;"|"&amp;X163</f>
        <v>1440011|8133</v>
      </c>
      <c r="D163" s="10">
        <v>1441</v>
      </c>
      <c r="E163" s="10">
        <v>1440011</v>
      </c>
      <c r="F163" s="36" t="str">
        <f>G163&amp;"/"&amp;H163</f>
        <v>194/2025</v>
      </c>
      <c r="G163" s="10">
        <v>194</v>
      </c>
      <c r="H163" s="10">
        <v>2025</v>
      </c>
      <c r="I163" s="36" t="str">
        <f>J163&amp;"."&amp;K163</f>
        <v>10.1</v>
      </c>
      <c r="J163" s="10">
        <v>10</v>
      </c>
      <c r="K163" s="10">
        <v>1</v>
      </c>
      <c r="L163" s="10">
        <v>46019498000135</v>
      </c>
      <c r="M163" s="11" t="s">
        <v>273</v>
      </c>
      <c r="N163" s="10">
        <v>4002</v>
      </c>
      <c r="O163" s="11" t="s">
        <v>139</v>
      </c>
      <c r="P163" s="9">
        <v>46002</v>
      </c>
      <c r="Q163" s="10">
        <v>21</v>
      </c>
      <c r="R163" s="3">
        <v>7157.5</v>
      </c>
      <c r="S163" s="3">
        <v>0</v>
      </c>
      <c r="T163" s="3">
        <v>0</v>
      </c>
      <c r="U163" s="33">
        <f>R163-S163-T163</f>
        <v>7157.5</v>
      </c>
      <c r="V163" s="9">
        <f>IF(X163&lt;&gt;"Liquidação Cancelada",VLOOKUP(B163,'BASE DE DADOS OPS'!$B$4:$P$9650,10,FALSE),"Liquidação Cancelada")</f>
        <v>46003</v>
      </c>
      <c r="W163" s="13">
        <f>IF(X163&lt;&gt;"Liquidação Cancelada",IF(ISBLANK(V163),"AGUARDANDO PAGAMENTO",NETWORKDAYS(P163,V163)-1),"Liquidação Cancelada")</f>
        <v>1</v>
      </c>
      <c r="X163" s="10">
        <f>VLOOKUP(A163,'BASE DE DADOS OPS'!$A$4:$P$9650,12,FALSE)</f>
        <v>8133</v>
      </c>
      <c r="Y163" s="4">
        <f>IF(X163&lt;&gt;"Liquidação Cancelada",VLOOKUP(B163,'BASE DE DADOS OPS'!$B$5:$P$9635,12,FALSE),"Liquidação Cancelada")</f>
        <v>7157.5</v>
      </c>
      <c r="Z163" s="4">
        <f>IF(X163&lt;&gt;"Liquidação Cancelada",VLOOKUP(B163,'BASE DE DADOS OPS'!$B$5:$P$9635,14,FALSE),"Liquidação Cancelada")</f>
        <v>343.56</v>
      </c>
      <c r="AA163" s="4">
        <f>IF(X163&lt;&gt;"Liquidação Cancelada",VLOOKUP(B163,'BASE DE DADOS OPS'!$B$5:$P$9635,13,FALSE),"Liquidação Cancelada")</f>
        <v>6813.94</v>
      </c>
      <c r="AB163" s="4">
        <f>IF(X163&lt;&gt;"Liquidação Cancelada",Y163-Z163,"Liquidação Cancelada")</f>
        <v>6813.94</v>
      </c>
      <c r="AC163" s="3">
        <f>IF(X163&lt;&gt;"Liquidação Cancelada",(AA163-AB163)+(U163-Z163-AB163),"Liquidação Cancelada")</f>
        <v>0</v>
      </c>
      <c r="AD163" s="29"/>
    </row>
    <row r="164" spans="1:30" s="23" customFormat="1" ht="24.95" customHeight="1" x14ac:dyDescent="0.2">
      <c r="A164" s="23" t="str">
        <f>D164&amp;"|"&amp;E164&amp;"|"&amp;G164&amp;"|"&amp;H164&amp;"|"&amp;L164&amp;"|"&amp;N164&amp;"|"&amp;U164</f>
        <v>1441|1440011|219|2025|8458633000150|3921|707,14</v>
      </c>
      <c r="B164" s="23" t="str">
        <f>D164&amp;"|"&amp;E164&amp;"|"&amp;G164&amp;"|"&amp;H164&amp;"|"&amp;X164</f>
        <v>1441|1440011|219|2025|8132</v>
      </c>
      <c r="C164" s="28" t="str">
        <f>E164&amp;"|"&amp;X164</f>
        <v>1440011|8132</v>
      </c>
      <c r="D164" s="10">
        <v>1441</v>
      </c>
      <c r="E164" s="10">
        <v>1440011</v>
      </c>
      <c r="F164" s="36" t="str">
        <f>G164&amp;"/"&amp;H164</f>
        <v>219/2025</v>
      </c>
      <c r="G164" s="10">
        <v>219</v>
      </c>
      <c r="H164" s="10">
        <v>2025</v>
      </c>
      <c r="I164" s="36" t="str">
        <f>J164&amp;"."&amp;K164</f>
        <v>10.1</v>
      </c>
      <c r="J164" s="10">
        <v>10</v>
      </c>
      <c r="K164" s="10">
        <v>1</v>
      </c>
      <c r="L164" s="10">
        <v>8458633000150</v>
      </c>
      <c r="M164" s="11" t="s">
        <v>289</v>
      </c>
      <c r="N164" s="10">
        <v>3921</v>
      </c>
      <c r="O164" s="11" t="s">
        <v>220</v>
      </c>
      <c r="P164" s="9">
        <v>46002</v>
      </c>
      <c r="Q164" s="10">
        <v>11</v>
      </c>
      <c r="R164" s="3">
        <v>707.14</v>
      </c>
      <c r="S164" s="3">
        <v>0</v>
      </c>
      <c r="T164" s="3">
        <v>0</v>
      </c>
      <c r="U164" s="33">
        <f>R164-S164-T164</f>
        <v>707.14</v>
      </c>
      <c r="V164" s="9">
        <f>IF(X164&lt;&gt;"Liquidação Cancelada",VLOOKUP(B164,'BASE DE DADOS OPS'!$B$4:$P$9650,10,FALSE),"Liquidação Cancelada")</f>
        <v>46003</v>
      </c>
      <c r="W164" s="13">
        <f>IF(X164&lt;&gt;"Liquidação Cancelada",IF(ISBLANK(V164),"AGUARDANDO PAGAMENTO",NETWORKDAYS(P164,V164)-1),"Liquidação Cancelada")</f>
        <v>1</v>
      </c>
      <c r="X164" s="10">
        <f>VLOOKUP(A164,'BASE DE DADOS OPS'!$A$4:$P$9650,12,FALSE)</f>
        <v>8132</v>
      </c>
      <c r="Y164" s="4">
        <f>IF(X164&lt;&gt;"Liquidação Cancelada",VLOOKUP(B164,'BASE DE DADOS OPS'!$B$5:$P$9635,12,FALSE),"Liquidação Cancelada")</f>
        <v>707.14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707.14</v>
      </c>
      <c r="AB164" s="4">
        <f>IF(X164&lt;&gt;"Liquidação Cancelada",Y164-Z164,"Liquidação Cancelada")</f>
        <v>707.14</v>
      </c>
      <c r="AC164" s="3">
        <f>IF(X164&lt;&gt;"Liquidação Cancelada",(AA164-AB164)+(U164-Z164-AB164),"Liquidação Cancelada")</f>
        <v>0</v>
      </c>
      <c r="AD164" s="29"/>
    </row>
    <row r="165" spans="1:30" s="23" customFormat="1" ht="24.95" customHeight="1" x14ac:dyDescent="0.2">
      <c r="A165" s="23" t="str">
        <f>D165&amp;"|"&amp;E165&amp;"|"&amp;G165&amp;"|"&amp;H165&amp;"|"&amp;L165&amp;"|"&amp;N165&amp;"|"&amp;U165</f>
        <v>1441|1440011|348|2025|15165937000194|3903|16285,6</v>
      </c>
      <c r="B165" s="23" t="str">
        <f>D165&amp;"|"&amp;E165&amp;"|"&amp;G165&amp;"|"&amp;H165&amp;"|"&amp;X165</f>
        <v>1441|1440011|348|2025|8135</v>
      </c>
      <c r="C165" s="28" t="str">
        <f>E165&amp;"|"&amp;X165</f>
        <v>1440011|8135</v>
      </c>
      <c r="D165" s="10">
        <v>1441</v>
      </c>
      <c r="E165" s="10">
        <v>1440011</v>
      </c>
      <c r="F165" s="36" t="str">
        <f>G165&amp;"/"&amp;H165</f>
        <v>348/2025</v>
      </c>
      <c r="G165" s="10">
        <v>348</v>
      </c>
      <c r="H165" s="10">
        <v>2025</v>
      </c>
      <c r="I165" s="36" t="str">
        <f>J165&amp;"."&amp;K165</f>
        <v>10.1</v>
      </c>
      <c r="J165" s="10">
        <v>10</v>
      </c>
      <c r="K165" s="10">
        <v>1</v>
      </c>
      <c r="L165" s="10">
        <v>15165937000194</v>
      </c>
      <c r="M165" s="11" t="s">
        <v>320</v>
      </c>
      <c r="N165" s="10">
        <v>3903</v>
      </c>
      <c r="O165" s="11" t="s">
        <v>19</v>
      </c>
      <c r="P165" s="9">
        <v>46002</v>
      </c>
      <c r="Q165" s="10">
        <v>6</v>
      </c>
      <c r="R165" s="3">
        <v>16285.6</v>
      </c>
      <c r="S165" s="3">
        <v>0</v>
      </c>
      <c r="T165" s="3">
        <v>0</v>
      </c>
      <c r="U165" s="33">
        <f>R165-S165-T165</f>
        <v>16285.6</v>
      </c>
      <c r="V165" s="9">
        <f>IF(X165&lt;&gt;"Liquidação Cancelada",VLOOKUP(B165,'BASE DE DADOS OPS'!$B$4:$P$9650,10,FALSE),"Liquidação Cancelada")</f>
        <v>46003</v>
      </c>
      <c r="W165" s="13">
        <f>IF(X165&lt;&gt;"Liquidação Cancelada",IF(ISBLANK(V165),"AGUARDANDO PAGAMENTO",NETWORKDAYS(P165,V165)-1),"Liquidação Cancelada")</f>
        <v>1</v>
      </c>
      <c r="X165" s="10">
        <f>VLOOKUP(A165,'BASE DE DADOS OPS'!$A$4:$P$9650,12,FALSE)</f>
        <v>8135</v>
      </c>
      <c r="Y165" s="4">
        <f>IF(X165&lt;&gt;"Liquidação Cancelada",VLOOKUP(B165,'BASE DE DADOS OPS'!$B$5:$P$9635,12,FALSE),"Liquidação Cancelada")</f>
        <v>16285.6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16285.6</v>
      </c>
      <c r="AB165" s="4">
        <f>IF(X165&lt;&gt;"Liquidação Cancelada",Y165-Z165,"Liquidação Cancelada")</f>
        <v>16285.6</v>
      </c>
      <c r="AC165" s="3">
        <f>IF(X165&lt;&gt;"Liquidação Cancelada",(AA165-AB165)+(U165-Z165-AB165),"Liquidação Cancelada")</f>
        <v>0</v>
      </c>
      <c r="AD165" s="29"/>
    </row>
    <row r="166" spans="1:30" s="23" customFormat="1" ht="24.95" customHeight="1" x14ac:dyDescent="0.2">
      <c r="A166" s="23" t="str">
        <f>D166&amp;"|"&amp;E166&amp;"|"&amp;G166&amp;"|"&amp;H166&amp;"|"&amp;L166&amp;"|"&amp;N166&amp;"|"&amp;U166</f>
        <v>1441|1440011|387|2025|1017250000105|3304|4452,57</v>
      </c>
      <c r="B166" s="23" t="str">
        <f>D166&amp;"|"&amp;E166&amp;"|"&amp;G166&amp;"|"&amp;H166&amp;"|"&amp;X166</f>
        <v>1441|1440011|387|2025|8128</v>
      </c>
      <c r="C166" s="28" t="str">
        <f>E166&amp;"|"&amp;X166</f>
        <v>1440011|8128</v>
      </c>
      <c r="D166" s="10">
        <v>1441</v>
      </c>
      <c r="E166" s="10">
        <v>1440011</v>
      </c>
      <c r="F166" s="36" t="str">
        <f>G166&amp;"/"&amp;H166</f>
        <v>387/2025</v>
      </c>
      <c r="G166" s="10">
        <v>387</v>
      </c>
      <c r="H166" s="10">
        <v>2025</v>
      </c>
      <c r="I166" s="36" t="str">
        <f>J166&amp;"."&amp;K166</f>
        <v>10.1</v>
      </c>
      <c r="J166" s="10">
        <v>10</v>
      </c>
      <c r="K166" s="10">
        <v>1</v>
      </c>
      <c r="L166" s="10">
        <v>1017250000105</v>
      </c>
      <c r="M166" s="11" t="s">
        <v>331</v>
      </c>
      <c r="N166" s="10">
        <v>3304</v>
      </c>
      <c r="O166" s="11" t="s">
        <v>13</v>
      </c>
      <c r="P166" s="9">
        <v>46002</v>
      </c>
      <c r="Q166" s="10">
        <v>4</v>
      </c>
      <c r="R166" s="3">
        <v>4452.57</v>
      </c>
      <c r="S166" s="3">
        <v>0</v>
      </c>
      <c r="T166" s="3">
        <v>0</v>
      </c>
      <c r="U166" s="33">
        <f>R166-S166-T166</f>
        <v>4452.57</v>
      </c>
      <c r="V166" s="9">
        <f>IF(X166&lt;&gt;"Liquidação Cancelada",VLOOKUP(B166,'BASE DE DADOS OPS'!$B$4:$P$9650,10,FALSE),"Liquidação Cancelada")</f>
        <v>46003</v>
      </c>
      <c r="W166" s="13">
        <f>IF(X166&lt;&gt;"Liquidação Cancelada",IF(ISBLANK(V166),"AGUARDANDO PAGAMENTO",NETWORKDAYS(P166,V166)-1),"Liquidação Cancelada")</f>
        <v>1</v>
      </c>
      <c r="X166" s="10">
        <f>VLOOKUP(A166,'BASE DE DADOS OPS'!$A$4:$P$9650,12,FALSE)</f>
        <v>8128</v>
      </c>
      <c r="Y166" s="4">
        <f>IF(X166&lt;&gt;"Liquidação Cancelada",VLOOKUP(B166,'BASE DE DADOS OPS'!$B$5:$P$9635,12,FALSE),"Liquidação Cancelada")</f>
        <v>4452.57</v>
      </c>
      <c r="Z166" s="4">
        <f>IF(X166&lt;&gt;"Liquidação Cancelada",VLOOKUP(B166,'BASE DE DADOS OPS'!$B$5:$P$9635,14,FALSE),"Liquidação Cancelada")</f>
        <v>108.66</v>
      </c>
      <c r="AA166" s="4">
        <f>IF(X166&lt;&gt;"Liquidação Cancelada",VLOOKUP(B166,'BASE DE DADOS OPS'!$B$5:$P$9635,13,FALSE),"Liquidação Cancelada")</f>
        <v>4343.91</v>
      </c>
      <c r="AB166" s="4">
        <f>IF(X166&lt;&gt;"Liquidação Cancelada",Y166-Z166,"Liquidação Cancelada")</f>
        <v>4343.91</v>
      </c>
      <c r="AC166" s="3">
        <f>IF(X166&lt;&gt;"Liquidação Cancelada",(AA166-AB166)+(U166-Z166-AB166),"Liquidação Cancelada")</f>
        <v>0</v>
      </c>
      <c r="AD166" s="29"/>
    </row>
    <row r="167" spans="1:30" s="23" customFormat="1" ht="24.95" customHeight="1" x14ac:dyDescent="0.2">
      <c r="A167" s="23" t="str">
        <f>D167&amp;"|"&amp;E167&amp;"|"&amp;G167&amp;"|"&amp;H167&amp;"|"&amp;L167&amp;"|"&amp;N167&amp;"|"&amp;U167</f>
        <v>1441|1440005|7|2025|58069360000120|4006|346,74</v>
      </c>
      <c r="B167" s="23" t="str">
        <f>D167&amp;"|"&amp;E167&amp;"|"&amp;G167&amp;"|"&amp;H167&amp;"|"&amp;X167</f>
        <v>1441|1440005|7|2025|304</v>
      </c>
      <c r="C167" s="28" t="str">
        <f>E167&amp;"|"&amp;X167</f>
        <v>1440005|304</v>
      </c>
      <c r="D167" s="10">
        <v>1441</v>
      </c>
      <c r="E167" s="10">
        <v>1440005</v>
      </c>
      <c r="F167" s="36" t="str">
        <f>G167&amp;"/"&amp;H167</f>
        <v>7/2025</v>
      </c>
      <c r="G167" s="10">
        <v>7</v>
      </c>
      <c r="H167" s="10">
        <v>2025</v>
      </c>
      <c r="I167" s="36" t="str">
        <f>J167&amp;"."&amp;K167</f>
        <v>10.1</v>
      </c>
      <c r="J167" s="10">
        <v>10</v>
      </c>
      <c r="K167" s="10">
        <v>1</v>
      </c>
      <c r="L167" s="10">
        <v>58069360000120</v>
      </c>
      <c r="M167" s="11" t="s">
        <v>124</v>
      </c>
      <c r="N167" s="10">
        <v>4006</v>
      </c>
      <c r="O167" s="11" t="s">
        <v>29</v>
      </c>
      <c r="P167" s="9">
        <v>46003</v>
      </c>
      <c r="Q167" s="10">
        <v>19</v>
      </c>
      <c r="R167" s="3">
        <v>346.74</v>
      </c>
      <c r="S167" s="3">
        <v>0</v>
      </c>
      <c r="T167" s="3">
        <v>0</v>
      </c>
      <c r="U167" s="33">
        <f>R167-S167-T167</f>
        <v>346.74</v>
      </c>
      <c r="V167" s="9">
        <f>IF(X167&lt;&gt;"Liquidação Cancelada",VLOOKUP(B167,'BASE DE DADOS OPS'!$B$4:$P$9650,10,FALSE),"Liquidação Cancelada")</f>
        <v>46006</v>
      </c>
      <c r="W167" s="13">
        <f>IF(X167&lt;&gt;"Liquidação Cancelada",IF(ISBLANK(V167),"AGUARDANDO PAGAMENTO",NETWORKDAYS(P167,V167)-1),"Liquidação Cancelada")</f>
        <v>1</v>
      </c>
      <c r="X167" s="10">
        <f>VLOOKUP(A167,'BASE DE DADOS OPS'!$A$4:$P$9650,12,FALSE)</f>
        <v>304</v>
      </c>
      <c r="Y167" s="4">
        <f>IF(X167&lt;&gt;"Liquidação Cancelada",VLOOKUP(B167,'BASE DE DADOS OPS'!$B$5:$P$9635,12,FALSE),"Liquidação Cancelada")</f>
        <v>346.74</v>
      </c>
      <c r="Z167" s="4">
        <f>IF(X167&lt;&gt;"Liquidação Cancelada",VLOOKUP(B167,'BASE DE DADOS OPS'!$B$5:$P$9635,14,FALSE),"Liquidação Cancelada")</f>
        <v>16.64</v>
      </c>
      <c r="AA167" s="4">
        <f>IF(X167&lt;&gt;"Liquidação Cancelada",VLOOKUP(B167,'BASE DE DADOS OPS'!$B$5:$P$9635,13,FALSE),"Liquidação Cancelada")</f>
        <v>330.1</v>
      </c>
      <c r="AB167" s="4">
        <f>IF(X167&lt;&gt;"Liquidação Cancelada",Y167-Z167,"Liquidação Cancelada")</f>
        <v>330.1</v>
      </c>
      <c r="AC167" s="3">
        <f>IF(X167&lt;&gt;"Liquidação Cancelada",(AA167-AB167)+(U167-Z167-AB167),"Liquidação Cancelada")</f>
        <v>0</v>
      </c>
      <c r="AD167" s="29"/>
    </row>
    <row r="168" spans="1:30" s="23" customFormat="1" ht="24.95" customHeight="1" x14ac:dyDescent="0.2">
      <c r="A168" s="23" t="str">
        <f>D168&amp;"|"&amp;E168&amp;"|"&amp;G168&amp;"|"&amp;H168&amp;"|"&amp;L168&amp;"|"&amp;N168&amp;"|"&amp;U168</f>
        <v>1441|1440005|7|2025|58069360000120|4006|64516,76</v>
      </c>
      <c r="B168" s="23" t="str">
        <f>D168&amp;"|"&amp;E168&amp;"|"&amp;G168&amp;"|"&amp;H168&amp;"|"&amp;X168</f>
        <v>1441|1440005|7|2025|305</v>
      </c>
      <c r="C168" s="28" t="str">
        <f>E168&amp;"|"&amp;X168</f>
        <v>1440005|305</v>
      </c>
      <c r="D168" s="10">
        <v>1441</v>
      </c>
      <c r="E168" s="10">
        <v>1440005</v>
      </c>
      <c r="F168" s="36" t="str">
        <f>G168&amp;"/"&amp;H168</f>
        <v>7/2025</v>
      </c>
      <c r="G168" s="10">
        <v>7</v>
      </c>
      <c r="H168" s="10">
        <v>2025</v>
      </c>
      <c r="I168" s="36" t="str">
        <f>J168&amp;"."&amp;K168</f>
        <v>10.1</v>
      </c>
      <c r="J168" s="10">
        <v>10</v>
      </c>
      <c r="K168" s="10">
        <v>1</v>
      </c>
      <c r="L168" s="10">
        <v>58069360000120</v>
      </c>
      <c r="M168" s="11" t="s">
        <v>124</v>
      </c>
      <c r="N168" s="10">
        <v>4006</v>
      </c>
      <c r="O168" s="11" t="s">
        <v>29</v>
      </c>
      <c r="P168" s="9">
        <v>46003</v>
      </c>
      <c r="Q168" s="10">
        <v>20</v>
      </c>
      <c r="R168" s="3">
        <v>64516.76</v>
      </c>
      <c r="S168" s="3">
        <v>0</v>
      </c>
      <c r="T168" s="3">
        <v>0</v>
      </c>
      <c r="U168" s="33">
        <f>R168-S168-T168</f>
        <v>64516.76</v>
      </c>
      <c r="V168" s="9">
        <f>IF(X168&lt;&gt;"Liquidação Cancelada",VLOOKUP(B168,'BASE DE DADOS OPS'!$B$4:$P$9650,10,FALSE),"Liquidação Cancelada")</f>
        <v>46006</v>
      </c>
      <c r="W168" s="13">
        <f>IF(X168&lt;&gt;"Liquidação Cancelada",IF(ISBLANK(V168),"AGUARDANDO PAGAMENTO",NETWORKDAYS(P168,V168)-1),"Liquidação Cancelada")</f>
        <v>1</v>
      </c>
      <c r="X168" s="10">
        <f>VLOOKUP(A168,'BASE DE DADOS OPS'!$A$4:$P$9650,12,FALSE)</f>
        <v>305</v>
      </c>
      <c r="Y168" s="4">
        <f>IF(X168&lt;&gt;"Liquidação Cancelada",VLOOKUP(B168,'BASE DE DADOS OPS'!$B$5:$P$9635,12,FALSE),"Liquidação Cancelada")</f>
        <v>64516.76</v>
      </c>
      <c r="Z168" s="4">
        <f>IF(X168&lt;&gt;"Liquidação Cancelada",VLOOKUP(B168,'BASE DE DADOS OPS'!$B$5:$P$9635,14,FALSE),"Liquidação Cancelada")</f>
        <v>3096.8</v>
      </c>
      <c r="AA168" s="4">
        <f>IF(X168&lt;&gt;"Liquidação Cancelada",VLOOKUP(B168,'BASE DE DADOS OPS'!$B$5:$P$9635,13,FALSE),"Liquidação Cancelada")</f>
        <v>61419.96</v>
      </c>
      <c r="AB168" s="4">
        <f>IF(X168&lt;&gt;"Liquidação Cancelada",Y168-Z168,"Liquidação Cancelada")</f>
        <v>61419.96</v>
      </c>
      <c r="AC168" s="3">
        <f>IF(X168&lt;&gt;"Liquidação Cancelada",(AA168-AB168)+(U168-Z168-AB168),"Liquidação Cancelada")</f>
        <v>0</v>
      </c>
      <c r="AD168" s="29"/>
    </row>
    <row r="169" spans="1:30" s="23" customFormat="1" ht="24.95" customHeight="1" x14ac:dyDescent="0.2">
      <c r="A169" s="23" t="str">
        <f>D169&amp;"|"&amp;E169&amp;"|"&amp;G169&amp;"|"&amp;H169&amp;"|"&amp;L169&amp;"|"&amp;N169&amp;"|"&amp;U169</f>
        <v>1441|1440005|7|2025|58069360000120|4006|145549,89</v>
      </c>
      <c r="B169" s="23" t="str">
        <f>D169&amp;"|"&amp;E169&amp;"|"&amp;G169&amp;"|"&amp;H169&amp;"|"&amp;X169</f>
        <v>1441|1440005|7|2025|306</v>
      </c>
      <c r="C169" s="28" t="str">
        <f>E169&amp;"|"&amp;X169</f>
        <v>1440005|306</v>
      </c>
      <c r="D169" s="10">
        <v>1441</v>
      </c>
      <c r="E169" s="10">
        <v>1440005</v>
      </c>
      <c r="F169" s="36" t="str">
        <f>G169&amp;"/"&amp;H169</f>
        <v>7/2025</v>
      </c>
      <c r="G169" s="10">
        <v>7</v>
      </c>
      <c r="H169" s="10">
        <v>2025</v>
      </c>
      <c r="I169" s="36" t="str">
        <f>J169&amp;"."&amp;K169</f>
        <v>10.1</v>
      </c>
      <c r="J169" s="10">
        <v>10</v>
      </c>
      <c r="K169" s="10">
        <v>1</v>
      </c>
      <c r="L169" s="10">
        <v>58069360000120</v>
      </c>
      <c r="M169" s="11" t="s">
        <v>124</v>
      </c>
      <c r="N169" s="10">
        <v>4006</v>
      </c>
      <c r="O169" s="11" t="s">
        <v>29</v>
      </c>
      <c r="P169" s="9">
        <v>46003</v>
      </c>
      <c r="Q169" s="10">
        <v>21</v>
      </c>
      <c r="R169" s="3">
        <v>145549.89000000001</v>
      </c>
      <c r="S169" s="3">
        <v>0</v>
      </c>
      <c r="T169" s="3">
        <v>0</v>
      </c>
      <c r="U169" s="33">
        <f>R169-S169-T169</f>
        <v>145549.89000000001</v>
      </c>
      <c r="V169" s="9">
        <f>IF(X169&lt;&gt;"Liquidação Cancelada",VLOOKUP(B169,'BASE DE DADOS OPS'!$B$4:$P$9650,10,FALSE),"Liquidação Cancelada")</f>
        <v>46006</v>
      </c>
      <c r="W169" s="13">
        <f>IF(X169&lt;&gt;"Liquidação Cancelada",IF(ISBLANK(V169),"AGUARDANDO PAGAMENTO",NETWORKDAYS(P169,V169)-1),"Liquidação Cancelada")</f>
        <v>1</v>
      </c>
      <c r="X169" s="10">
        <f>VLOOKUP(A169,'BASE DE DADOS OPS'!$A$4:$P$9650,12,FALSE)</f>
        <v>306</v>
      </c>
      <c r="Y169" s="4">
        <f>IF(X169&lt;&gt;"Liquidação Cancelada",VLOOKUP(B169,'BASE DE DADOS OPS'!$B$5:$P$9635,12,FALSE),"Liquidação Cancelada")</f>
        <v>145549.88999999998</v>
      </c>
      <c r="Z169" s="4">
        <f>IF(X169&lt;&gt;"Liquidação Cancelada",VLOOKUP(B169,'BASE DE DADOS OPS'!$B$5:$P$9635,14,FALSE),"Liquidação Cancelada")</f>
        <v>6986.4</v>
      </c>
      <c r="AA169" s="4">
        <f>IF(X169&lt;&gt;"Liquidação Cancelada",VLOOKUP(B169,'BASE DE DADOS OPS'!$B$5:$P$9635,13,FALSE),"Liquidação Cancelada")</f>
        <v>138563.49</v>
      </c>
      <c r="AB169" s="4">
        <f>IF(X169&lt;&gt;"Liquidação Cancelada",Y169-Z169,"Liquidação Cancelada")</f>
        <v>138563.49</v>
      </c>
      <c r="AC169" s="3">
        <f>IF(X169&lt;&gt;"Liquidação Cancelada",(AA169-AB169)+(U169-Z169-AB169),"Liquidação Cancelada")</f>
        <v>2.9103830456733704E-11</v>
      </c>
      <c r="AD169" s="29"/>
    </row>
    <row r="170" spans="1:30" s="23" customFormat="1" ht="24.95" customHeight="1" x14ac:dyDescent="0.2">
      <c r="A170" s="23" t="str">
        <f>D170&amp;"|"&amp;E170&amp;"|"&amp;G170&amp;"|"&amp;H170&amp;"|"&amp;L170&amp;"|"&amp;N170&amp;"|"&amp;U170</f>
        <v>1441|1440005|8|2025|21306287000152|5214|121640</v>
      </c>
      <c r="B170" s="23" t="str">
        <f>D170&amp;"|"&amp;E170&amp;"|"&amp;G170&amp;"|"&amp;H170&amp;"|"&amp;X170</f>
        <v>1441|1440005|8|2025|301</v>
      </c>
      <c r="C170" s="28" t="str">
        <f>E170&amp;"|"&amp;X170</f>
        <v>1440005|301</v>
      </c>
      <c r="D170" s="10">
        <v>1441</v>
      </c>
      <c r="E170" s="10">
        <v>1440005</v>
      </c>
      <c r="F170" s="36" t="str">
        <f>G170&amp;"/"&amp;H170</f>
        <v>8/2025</v>
      </c>
      <c r="G170" s="10">
        <v>8</v>
      </c>
      <c r="H170" s="10">
        <v>2025</v>
      </c>
      <c r="I170" s="36" t="str">
        <f>J170&amp;"."&amp;K170</f>
        <v>10.1</v>
      </c>
      <c r="J170" s="10">
        <v>10</v>
      </c>
      <c r="K170" s="10">
        <v>1</v>
      </c>
      <c r="L170" s="10">
        <v>21306287000152</v>
      </c>
      <c r="M170" s="11" t="s">
        <v>125</v>
      </c>
      <c r="N170" s="10">
        <v>5214</v>
      </c>
      <c r="O170" s="11" t="s">
        <v>123</v>
      </c>
      <c r="P170" s="9">
        <v>46003</v>
      </c>
      <c r="Q170" s="10">
        <v>7</v>
      </c>
      <c r="R170" s="3">
        <v>121640</v>
      </c>
      <c r="S170" s="3">
        <v>0</v>
      </c>
      <c r="T170" s="3">
        <v>0</v>
      </c>
      <c r="U170" s="33">
        <f>R170-S170-T170</f>
        <v>121640</v>
      </c>
      <c r="V170" s="9">
        <f>IF(X170&lt;&gt;"Liquidação Cancelada",VLOOKUP(B170,'BASE DE DADOS OPS'!$B$4:$P$9650,10,FALSE),"Liquidação Cancelada")</f>
        <v>46003</v>
      </c>
      <c r="W170" s="13">
        <f>IF(X170&lt;&gt;"Liquidação Cancelada",IF(ISBLANK(V170),"AGUARDANDO PAGAMENTO",NETWORKDAYS(P170,V170)-1),"Liquidação Cancelada")</f>
        <v>0</v>
      </c>
      <c r="X170" s="10">
        <f>VLOOKUP(A170,'BASE DE DADOS OPS'!$A$4:$P$9650,12,FALSE)</f>
        <v>301</v>
      </c>
      <c r="Y170" s="4">
        <f>IF(X170&lt;&gt;"Liquidação Cancelada",VLOOKUP(B170,'BASE DE DADOS OPS'!$B$5:$P$9635,12,FALSE),"Liquidação Cancelada")</f>
        <v>121640</v>
      </c>
      <c r="Z170" s="4">
        <f>IF(X170&lt;&gt;"Liquidação Cancelada",VLOOKUP(B170,'BASE DE DADOS OPS'!$B$5:$P$9635,14,FALSE),"Liquidação Cancelada")</f>
        <v>1459.68</v>
      </c>
      <c r="AA170" s="4">
        <f>IF(X170&lt;&gt;"Liquidação Cancelada",VLOOKUP(B170,'BASE DE DADOS OPS'!$B$5:$P$9635,13,FALSE),"Liquidação Cancelada")</f>
        <v>120180.32</v>
      </c>
      <c r="AB170" s="4">
        <f>IF(X170&lt;&gt;"Liquidação Cancelada",Y170-Z170,"Liquidação Cancelada")</f>
        <v>120180.32</v>
      </c>
      <c r="AC170" s="3">
        <f>IF(X170&lt;&gt;"Liquidação Cancelada",(AA170-AB170)+(U170-Z170-AB170),"Liquidação Cancelada")</f>
        <v>0</v>
      </c>
      <c r="AD170" s="29"/>
    </row>
    <row r="171" spans="1:30" s="23" customFormat="1" ht="24.95" customHeight="1" x14ac:dyDescent="0.2">
      <c r="A171" s="23" t="str">
        <f>D171&amp;"|"&amp;E171&amp;"|"&amp;G171&amp;"|"&amp;H171&amp;"|"&amp;L171&amp;"|"&amp;N171&amp;"|"&amp;U171</f>
        <v>1441|1440005|11|2025|7266248000148|3005|5486,18</v>
      </c>
      <c r="B171" s="23" t="str">
        <f>D171&amp;"|"&amp;E171&amp;"|"&amp;G171&amp;"|"&amp;H171&amp;"|"&amp;X171</f>
        <v>1441|1440005|11|2025|308</v>
      </c>
      <c r="C171" s="28" t="str">
        <f>E171&amp;"|"&amp;X171</f>
        <v>1440005|308</v>
      </c>
      <c r="D171" s="10">
        <v>1441</v>
      </c>
      <c r="E171" s="10">
        <v>1440005</v>
      </c>
      <c r="F171" s="36" t="str">
        <f>G171&amp;"/"&amp;H171</f>
        <v>11/2025</v>
      </c>
      <c r="G171" s="10">
        <v>11</v>
      </c>
      <c r="H171" s="10">
        <v>2025</v>
      </c>
      <c r="I171" s="36" t="str">
        <f>J171&amp;"."&amp;K171</f>
        <v>10.1</v>
      </c>
      <c r="J171" s="10">
        <v>10</v>
      </c>
      <c r="K171" s="10">
        <v>1</v>
      </c>
      <c r="L171" s="10">
        <v>7266248000148</v>
      </c>
      <c r="M171" s="11" t="s">
        <v>127</v>
      </c>
      <c r="N171" s="10">
        <v>3005</v>
      </c>
      <c r="O171" s="11" t="s">
        <v>128</v>
      </c>
      <c r="P171" s="9">
        <v>46003</v>
      </c>
      <c r="Q171" s="10">
        <v>4</v>
      </c>
      <c r="R171" s="3">
        <v>5486.18</v>
      </c>
      <c r="S171" s="3">
        <v>0</v>
      </c>
      <c r="T171" s="3">
        <v>0</v>
      </c>
      <c r="U171" s="33">
        <f>R171-S171-T171</f>
        <v>5486.18</v>
      </c>
      <c r="V171" s="9">
        <f>IF(X171&lt;&gt;"Liquidação Cancelada",VLOOKUP(B171,'BASE DE DADOS OPS'!$B$4:$P$9650,10,FALSE),"Liquidação Cancelada")</f>
        <v>46006</v>
      </c>
      <c r="W171" s="13">
        <f>IF(X171&lt;&gt;"Liquidação Cancelada",IF(ISBLANK(V171),"AGUARDANDO PAGAMENTO",NETWORKDAYS(P171,V171)-1),"Liquidação Cancelada")</f>
        <v>1</v>
      </c>
      <c r="X171" s="10">
        <f>VLOOKUP(A171,'BASE DE DADOS OPS'!$A$4:$P$9650,12,FALSE)</f>
        <v>308</v>
      </c>
      <c r="Y171" s="4">
        <f>IF(X171&lt;&gt;"Liquidação Cancelada",VLOOKUP(B171,'BASE DE DADOS OPS'!$B$5:$P$9635,12,FALSE),"Liquidação Cancelada")</f>
        <v>5486.18</v>
      </c>
      <c r="Z171" s="4">
        <f>IF(X171&lt;&gt;"Liquidação Cancelada",VLOOKUP(B171,'BASE DE DADOS OPS'!$B$5:$P$9635,14,FALSE),"Liquidação Cancelada")</f>
        <v>65.83</v>
      </c>
      <c r="AA171" s="4">
        <f>IF(X171&lt;&gt;"Liquidação Cancelada",VLOOKUP(B171,'BASE DE DADOS OPS'!$B$5:$P$9635,13,FALSE),"Liquidação Cancelada")</f>
        <v>5420.35</v>
      </c>
      <c r="AB171" s="4">
        <f>IF(X171&lt;&gt;"Liquidação Cancelada",Y171-Z171,"Liquidação Cancelada")</f>
        <v>5420.35</v>
      </c>
      <c r="AC171" s="3">
        <f>IF(X171&lt;&gt;"Liquidação Cancelada",(AA171-AB171)+(U171-Z171-AB171),"Liquidação Cancelada")</f>
        <v>0</v>
      </c>
      <c r="AD171" s="29"/>
    </row>
    <row r="172" spans="1:30" s="23" customFormat="1" ht="24.95" customHeight="1" x14ac:dyDescent="0.2">
      <c r="A172" s="23" t="str">
        <f>D172&amp;"|"&amp;E172&amp;"|"&amp;G172&amp;"|"&amp;H172&amp;"|"&amp;L172&amp;"|"&amp;N172&amp;"|"&amp;U172</f>
        <v>1441|1440005|13|2025|7266248000148|3013|984</v>
      </c>
      <c r="B172" s="23" t="str">
        <f>D172&amp;"|"&amp;E172&amp;"|"&amp;G172&amp;"|"&amp;H172&amp;"|"&amp;X172</f>
        <v>1441|1440005|13|2025|302</v>
      </c>
      <c r="C172" s="28" t="str">
        <f>E172&amp;"|"&amp;X172</f>
        <v>1440005|302</v>
      </c>
      <c r="D172" s="10">
        <v>1441</v>
      </c>
      <c r="E172" s="10">
        <v>1440005</v>
      </c>
      <c r="F172" s="36" t="str">
        <f>G172&amp;"/"&amp;H172</f>
        <v>13/2025</v>
      </c>
      <c r="G172" s="10">
        <v>13</v>
      </c>
      <c r="H172" s="10">
        <v>2025</v>
      </c>
      <c r="I172" s="36" t="str">
        <f>J172&amp;"."&amp;K172</f>
        <v>10.1</v>
      </c>
      <c r="J172" s="10">
        <v>10</v>
      </c>
      <c r="K172" s="10">
        <v>1</v>
      </c>
      <c r="L172" s="10">
        <v>7266248000148</v>
      </c>
      <c r="M172" s="11" t="s">
        <v>127</v>
      </c>
      <c r="N172" s="10">
        <v>3013</v>
      </c>
      <c r="O172" s="11" t="s">
        <v>8</v>
      </c>
      <c r="P172" s="9">
        <v>46003</v>
      </c>
      <c r="Q172" s="10">
        <v>3</v>
      </c>
      <c r="R172" s="3">
        <v>984</v>
      </c>
      <c r="S172" s="3">
        <v>0</v>
      </c>
      <c r="T172" s="3">
        <v>0</v>
      </c>
      <c r="U172" s="33">
        <f>R172-S172-T172</f>
        <v>984</v>
      </c>
      <c r="V172" s="9">
        <f>IF(X172&lt;&gt;"Liquidação Cancelada",VLOOKUP(B172,'BASE DE DADOS OPS'!$B$4:$P$9650,10,FALSE),"Liquidação Cancelada")</f>
        <v>46003</v>
      </c>
      <c r="W172" s="13">
        <f>IF(X172&lt;&gt;"Liquidação Cancelada",IF(ISBLANK(V172),"AGUARDANDO PAGAMENTO",NETWORKDAYS(P172,V172)-1),"Liquidação Cancelada")</f>
        <v>0</v>
      </c>
      <c r="X172" s="10">
        <f>VLOOKUP(A172,'BASE DE DADOS OPS'!$A$4:$P$9650,12,FALSE)</f>
        <v>302</v>
      </c>
      <c r="Y172" s="4">
        <f>IF(X172&lt;&gt;"Liquidação Cancelada",VLOOKUP(B172,'BASE DE DADOS OPS'!$B$5:$P$9635,12,FALSE),"Liquidação Cancelada")</f>
        <v>984</v>
      </c>
      <c r="Z172" s="4">
        <f>IF(X172&lt;&gt;"Liquidação Cancelada",VLOOKUP(B172,'BASE DE DADOS OPS'!$B$5:$P$9635,14,FALSE),"Liquidação Cancelada")</f>
        <v>11.81</v>
      </c>
      <c r="AA172" s="4">
        <f>IF(X172&lt;&gt;"Liquidação Cancelada",VLOOKUP(B172,'BASE DE DADOS OPS'!$B$5:$P$9635,13,FALSE),"Liquidação Cancelada")</f>
        <v>972.19</v>
      </c>
      <c r="AB172" s="4">
        <f>IF(X172&lt;&gt;"Liquidação Cancelada",Y172-Z172,"Liquidação Cancelada")</f>
        <v>972.19</v>
      </c>
      <c r="AC172" s="3">
        <f>IF(X172&lt;&gt;"Liquidação Cancelada",(AA172-AB172)+(U172-Z172-AB172),"Liquidação Cancelada")</f>
        <v>0</v>
      </c>
      <c r="AD172" s="29"/>
    </row>
    <row r="173" spans="1:30" s="23" customFormat="1" ht="24.95" customHeight="1" x14ac:dyDescent="0.2">
      <c r="A173" s="23" t="str">
        <f>D173&amp;"|"&amp;E173&amp;"|"&amp;G173&amp;"|"&amp;H173&amp;"|"&amp;L173&amp;"|"&amp;N173&amp;"|"&amp;U173</f>
        <v>1441|1440005|58|2025|38467627000120|3005|1672</v>
      </c>
      <c r="B173" s="23" t="str">
        <f>D173&amp;"|"&amp;E173&amp;"|"&amp;G173&amp;"|"&amp;H173&amp;"|"&amp;X173</f>
        <v>1441|1440005|58|2025|309</v>
      </c>
      <c r="C173" s="28" t="str">
        <f>E173&amp;"|"&amp;X173</f>
        <v>1440005|309</v>
      </c>
      <c r="D173" s="10">
        <v>1441</v>
      </c>
      <c r="E173" s="10">
        <v>1440005</v>
      </c>
      <c r="F173" s="36" t="str">
        <f>G173&amp;"/"&amp;H173</f>
        <v>58/2025</v>
      </c>
      <c r="G173" s="10">
        <v>58</v>
      </c>
      <c r="H173" s="10">
        <v>2025</v>
      </c>
      <c r="I173" s="36" t="str">
        <f>J173&amp;"."&amp;K173</f>
        <v>10.1</v>
      </c>
      <c r="J173" s="10">
        <v>10</v>
      </c>
      <c r="K173" s="10">
        <v>1</v>
      </c>
      <c r="L173" s="10">
        <v>38467627000120</v>
      </c>
      <c r="M173" s="11" t="s">
        <v>141</v>
      </c>
      <c r="N173" s="10">
        <v>3005</v>
      </c>
      <c r="O173" s="11" t="s">
        <v>128</v>
      </c>
      <c r="P173" s="9">
        <v>46003</v>
      </c>
      <c r="Q173" s="10">
        <v>3</v>
      </c>
      <c r="R173" s="3">
        <v>1672</v>
      </c>
      <c r="S173" s="3">
        <v>0</v>
      </c>
      <c r="T173" s="3">
        <v>0</v>
      </c>
      <c r="U173" s="33">
        <f>R173-S173-T173</f>
        <v>1672</v>
      </c>
      <c r="V173" s="9">
        <f>IF(X173&lt;&gt;"Liquidação Cancelada",VLOOKUP(B173,'BASE DE DADOS OPS'!$B$4:$P$9650,10,FALSE),"Liquidação Cancelada")</f>
        <v>46006</v>
      </c>
      <c r="W173" s="13">
        <f>IF(X173&lt;&gt;"Liquidação Cancelada",IF(ISBLANK(V173),"AGUARDANDO PAGAMENTO",NETWORKDAYS(P173,V173)-1),"Liquidação Cancelada")</f>
        <v>1</v>
      </c>
      <c r="X173" s="10">
        <f>VLOOKUP(A173,'BASE DE DADOS OPS'!$A$4:$P$9650,12,FALSE)</f>
        <v>309</v>
      </c>
      <c r="Y173" s="4">
        <f>IF(X173&lt;&gt;"Liquidação Cancelada",VLOOKUP(B173,'BASE DE DADOS OPS'!$B$5:$P$9635,12,FALSE),"Liquidação Cancelada")</f>
        <v>1672</v>
      </c>
      <c r="Z173" s="4">
        <f>IF(X173&lt;&gt;"Liquidação Cancelada",VLOOKUP(B173,'BASE DE DADOS OPS'!$B$5:$P$9635,14,FALSE),"Liquidação Cancelada")</f>
        <v>20.059999999999999</v>
      </c>
      <c r="AA173" s="4">
        <f>IF(X173&lt;&gt;"Liquidação Cancelada",VLOOKUP(B173,'BASE DE DADOS OPS'!$B$5:$P$9635,13,FALSE),"Liquidação Cancelada")</f>
        <v>1651.94</v>
      </c>
      <c r="AB173" s="4">
        <f>IF(X173&lt;&gt;"Liquidação Cancelada",Y173-Z173,"Liquidação Cancelada")</f>
        <v>1651.94</v>
      </c>
      <c r="AC173" s="3">
        <f>IF(X173&lt;&gt;"Liquidação Cancelada",(AA173-AB173)+(U173-Z173-AB173),"Liquidação Cancelada")</f>
        <v>0</v>
      </c>
      <c r="AD173" s="29"/>
    </row>
    <row r="174" spans="1:30" s="23" customFormat="1" ht="24.95" customHeight="1" x14ac:dyDescent="0.2">
      <c r="A174" s="23" t="str">
        <f>D174&amp;"|"&amp;E174&amp;"|"&amp;G174&amp;"|"&amp;H174&amp;"|"&amp;L174&amp;"|"&amp;N174&amp;"|"&amp;U174</f>
        <v>1441|1440005|121|2025|5407609000365|5207|943694</v>
      </c>
      <c r="B174" s="23" t="str">
        <f>D174&amp;"|"&amp;E174&amp;"|"&amp;G174&amp;"|"&amp;H174&amp;"|"&amp;X174</f>
        <v>1441|1440005|121|2025|300</v>
      </c>
      <c r="C174" s="28" t="str">
        <f>E174&amp;"|"&amp;X174</f>
        <v>1440005|300</v>
      </c>
      <c r="D174" s="10">
        <v>1441</v>
      </c>
      <c r="E174" s="10">
        <v>1440005</v>
      </c>
      <c r="F174" s="36" t="str">
        <f>G174&amp;"/"&amp;H174</f>
        <v>121/2025</v>
      </c>
      <c r="G174" s="10">
        <v>121</v>
      </c>
      <c r="H174" s="10">
        <v>2025</v>
      </c>
      <c r="I174" s="36" t="str">
        <f>J174&amp;"."&amp;K174</f>
        <v>10.1</v>
      </c>
      <c r="J174" s="10">
        <v>10</v>
      </c>
      <c r="K174" s="10">
        <v>1</v>
      </c>
      <c r="L174" s="10">
        <v>5407609000365</v>
      </c>
      <c r="M174" s="11" t="s">
        <v>138</v>
      </c>
      <c r="N174" s="10">
        <v>5207</v>
      </c>
      <c r="O174" s="11" t="s">
        <v>150</v>
      </c>
      <c r="P174" s="9">
        <v>46003</v>
      </c>
      <c r="Q174" s="10">
        <v>1</v>
      </c>
      <c r="R174" s="3">
        <v>943694</v>
      </c>
      <c r="S174" s="3">
        <v>0</v>
      </c>
      <c r="T174" s="3">
        <v>0</v>
      </c>
      <c r="U174" s="33">
        <f>R174-S174-T174</f>
        <v>943694</v>
      </c>
      <c r="V174" s="9">
        <f>IF(X174&lt;&gt;"Liquidação Cancelada",VLOOKUP(B174,'BASE DE DADOS OPS'!$B$4:$P$9650,10,FALSE),"Liquidação Cancelada")</f>
        <v>46003</v>
      </c>
      <c r="W174" s="13">
        <f>IF(X174&lt;&gt;"Liquidação Cancelada",IF(ISBLANK(V174),"AGUARDANDO PAGAMENTO",NETWORKDAYS(P174,V174)-1),"Liquidação Cancelada")</f>
        <v>0</v>
      </c>
      <c r="X174" s="10">
        <f>VLOOKUP(A174,'BASE DE DADOS OPS'!$A$4:$P$9650,12,FALSE)</f>
        <v>300</v>
      </c>
      <c r="Y174" s="4">
        <f>IF(X174&lt;&gt;"Liquidação Cancelada",VLOOKUP(B174,'BASE DE DADOS OPS'!$B$5:$P$9635,12,FALSE),"Liquidação Cancelada")</f>
        <v>943694</v>
      </c>
      <c r="Z174" s="4">
        <f>IF(X174&lt;&gt;"Liquidação Cancelada",VLOOKUP(B174,'BASE DE DADOS OPS'!$B$5:$P$9635,14,FALSE),"Liquidação Cancelada")</f>
        <v>11324.33</v>
      </c>
      <c r="AA174" s="4">
        <f>IF(X174&lt;&gt;"Liquidação Cancelada",VLOOKUP(B174,'BASE DE DADOS OPS'!$B$5:$P$9635,13,FALSE),"Liquidação Cancelada")</f>
        <v>932369.67</v>
      </c>
      <c r="AB174" s="4">
        <f>IF(X174&lt;&gt;"Liquidação Cancelada",Y174-Z174,"Liquidação Cancelada")</f>
        <v>932369.67</v>
      </c>
      <c r="AC174" s="3">
        <f>IF(X174&lt;&gt;"Liquidação Cancelada",(AA174-AB174)+(U174-Z174-AB174),"Liquidação Cancelada")</f>
        <v>0</v>
      </c>
      <c r="AD174" s="29"/>
    </row>
    <row r="175" spans="1:30" s="23" customFormat="1" ht="24.95" customHeight="1" x14ac:dyDescent="0.2">
      <c r="A175" s="23" t="str">
        <f>D175&amp;"|"&amp;E175&amp;"|"&amp;G175&amp;"|"&amp;H175&amp;"|"&amp;L175&amp;"|"&amp;N175&amp;"|"&amp;U175</f>
        <v>1441|1440005|131|2025|37916470000100|5212|2500</v>
      </c>
      <c r="B175" s="23" t="str">
        <f>D175&amp;"|"&amp;E175&amp;"|"&amp;G175&amp;"|"&amp;H175&amp;"|"&amp;X175</f>
        <v>1441|1440005|131|2025|310</v>
      </c>
      <c r="C175" s="28" t="str">
        <f>E175&amp;"|"&amp;X175</f>
        <v>1440005|310</v>
      </c>
      <c r="D175" s="10">
        <v>1441</v>
      </c>
      <c r="E175" s="10">
        <v>1440005</v>
      </c>
      <c r="F175" s="36" t="str">
        <f>G175&amp;"/"&amp;H175</f>
        <v>131/2025</v>
      </c>
      <c r="G175" s="10">
        <v>131</v>
      </c>
      <c r="H175" s="10">
        <v>2025</v>
      </c>
      <c r="I175" s="36" t="str">
        <f>J175&amp;"."&amp;K175</f>
        <v>10.1</v>
      </c>
      <c r="J175" s="10">
        <v>10</v>
      </c>
      <c r="K175" s="10">
        <v>1</v>
      </c>
      <c r="L175" s="10">
        <v>37916470000100</v>
      </c>
      <c r="M175" s="11" t="s">
        <v>153</v>
      </c>
      <c r="N175" s="10">
        <v>5212</v>
      </c>
      <c r="O175" s="11" t="s">
        <v>34</v>
      </c>
      <c r="P175" s="9">
        <v>46003</v>
      </c>
      <c r="Q175" s="10">
        <v>1</v>
      </c>
      <c r="R175" s="3">
        <v>2500</v>
      </c>
      <c r="S175" s="3">
        <v>0</v>
      </c>
      <c r="T175" s="3">
        <v>0</v>
      </c>
      <c r="U175" s="33">
        <f>R175-S175-T175</f>
        <v>2500</v>
      </c>
      <c r="V175" s="9">
        <f>IF(X175&lt;&gt;"Liquidação Cancelada",VLOOKUP(B175,'BASE DE DADOS OPS'!$B$4:$P$9650,10,FALSE),"Liquidação Cancelada")</f>
        <v>46006</v>
      </c>
      <c r="W175" s="13">
        <f>IF(X175&lt;&gt;"Liquidação Cancelada",IF(ISBLANK(V175),"AGUARDANDO PAGAMENTO",NETWORKDAYS(P175,V175)-1),"Liquidação Cancelada")</f>
        <v>1</v>
      </c>
      <c r="X175" s="10">
        <f>VLOOKUP(A175,'BASE DE DADOS OPS'!$A$4:$P$9650,12,FALSE)</f>
        <v>310</v>
      </c>
      <c r="Y175" s="4">
        <f>IF(X175&lt;&gt;"Liquidação Cancelada",VLOOKUP(B175,'BASE DE DADOS OPS'!$B$5:$P$9635,12,FALSE),"Liquidação Cancelada")</f>
        <v>2500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2500</v>
      </c>
      <c r="AB175" s="4">
        <f>IF(X175&lt;&gt;"Liquidação Cancelada",Y175-Z175,"Liquidação Cancelada")</f>
        <v>2500</v>
      </c>
      <c r="AC175" s="3">
        <f>IF(X175&lt;&gt;"Liquidação Cancelada",(AA175-AB175)+(U175-Z175-AB175),"Liquidação Cancelada")</f>
        <v>0</v>
      </c>
      <c r="AD175" s="29"/>
    </row>
    <row r="176" spans="1:30" s="23" customFormat="1" ht="24.95" customHeight="1" x14ac:dyDescent="0.2">
      <c r="A176" s="23" t="str">
        <f>D176&amp;"|"&amp;E176&amp;"|"&amp;G176&amp;"|"&amp;H176&amp;"|"&amp;L176&amp;"|"&amp;N176&amp;"|"&amp;U176</f>
        <v>1441|1440005|132|2025|10174094000179|3020|8502,83</v>
      </c>
      <c r="B176" s="23" t="str">
        <f>D176&amp;"|"&amp;E176&amp;"|"&amp;G176&amp;"|"&amp;H176&amp;"|"&amp;X176</f>
        <v>1441|1440005|132|2025|303</v>
      </c>
      <c r="C176" s="28" t="str">
        <f>E176&amp;"|"&amp;X176</f>
        <v>1440005|303</v>
      </c>
      <c r="D176" s="10">
        <v>1441</v>
      </c>
      <c r="E176" s="10">
        <v>1440005</v>
      </c>
      <c r="F176" s="36" t="str">
        <f>G176&amp;"/"&amp;H176</f>
        <v>132/2025</v>
      </c>
      <c r="G176" s="10">
        <v>132</v>
      </c>
      <c r="H176" s="10">
        <v>2025</v>
      </c>
      <c r="I176" s="36" t="str">
        <f>J176&amp;"."&amp;K176</f>
        <v>10.1</v>
      </c>
      <c r="J176" s="10">
        <v>10</v>
      </c>
      <c r="K176" s="10">
        <v>1</v>
      </c>
      <c r="L176" s="10">
        <v>10174094000179</v>
      </c>
      <c r="M176" s="11" t="s">
        <v>154</v>
      </c>
      <c r="N176" s="10">
        <v>3020</v>
      </c>
      <c r="O176" s="11" t="s">
        <v>9</v>
      </c>
      <c r="P176" s="9">
        <v>46003</v>
      </c>
      <c r="Q176" s="10">
        <v>1</v>
      </c>
      <c r="R176" s="3">
        <v>8502.83</v>
      </c>
      <c r="S176" s="3">
        <v>0</v>
      </c>
      <c r="T176" s="3">
        <v>0</v>
      </c>
      <c r="U176" s="33">
        <f>R176-S176-T176</f>
        <v>8502.83</v>
      </c>
      <c r="V176" s="9">
        <f>IF(X176&lt;&gt;"Liquidação Cancelada",VLOOKUP(B176,'BASE DE DADOS OPS'!$B$4:$P$9650,10,FALSE),"Liquidação Cancelada")</f>
        <v>46006</v>
      </c>
      <c r="W176" s="13">
        <f>IF(X176&lt;&gt;"Liquidação Cancelada",IF(ISBLANK(V176),"AGUARDANDO PAGAMENTO",NETWORKDAYS(P176,V176)-1),"Liquidação Cancelada")</f>
        <v>1</v>
      </c>
      <c r="X176" s="10">
        <f>VLOOKUP(A176,'BASE DE DADOS OPS'!$A$4:$P$9650,12,FALSE)</f>
        <v>303</v>
      </c>
      <c r="Y176" s="4">
        <f>IF(X176&lt;&gt;"Liquidação Cancelada",VLOOKUP(B176,'BASE DE DADOS OPS'!$B$5:$P$9635,12,FALSE),"Liquidação Cancelada")</f>
        <v>8502.83</v>
      </c>
      <c r="Z176" s="4">
        <f>IF(X176&lt;&gt;"Liquidação Cancelada",VLOOKUP(B176,'BASE DE DADOS OPS'!$B$5:$P$9635,14,FALSE),"Liquidação Cancelada")</f>
        <v>102.03</v>
      </c>
      <c r="AA176" s="4">
        <f>IF(X176&lt;&gt;"Liquidação Cancelada",VLOOKUP(B176,'BASE DE DADOS OPS'!$B$5:$P$9635,13,FALSE),"Liquidação Cancelada")</f>
        <v>8400.7999999999993</v>
      </c>
      <c r="AB176" s="4">
        <f>IF(X176&lt;&gt;"Liquidação Cancelada",Y176-Z176,"Liquidação Cancelada")</f>
        <v>8400.7999999999993</v>
      </c>
      <c r="AC176" s="3">
        <f>IF(X176&lt;&gt;"Liquidação Cancelada",(AA176-AB176)+(U176-Z176-AB176),"Liquidação Cancelada")</f>
        <v>0</v>
      </c>
      <c r="AD176" s="29"/>
    </row>
    <row r="177" spans="1:30" s="23" customFormat="1" ht="24.95" customHeight="1" x14ac:dyDescent="0.2">
      <c r="A177" s="23" t="str">
        <f>D177&amp;"|"&amp;E177&amp;"|"&amp;G177&amp;"|"&amp;H177&amp;"|"&amp;L177&amp;"|"&amp;N177&amp;"|"&amp;U177</f>
        <v>1441|1440011|199|2025|3354844000129|4002|153608,96</v>
      </c>
      <c r="B177" s="23" t="str">
        <f>D177&amp;"|"&amp;E177&amp;"|"&amp;G177&amp;"|"&amp;H177&amp;"|"&amp;X177</f>
        <v>1441|1440011|199|2025|8167</v>
      </c>
      <c r="C177" s="28" t="str">
        <f>E177&amp;"|"&amp;X177</f>
        <v>1440011|8167</v>
      </c>
      <c r="D177" s="10">
        <v>1441</v>
      </c>
      <c r="E177" s="10">
        <v>1440011</v>
      </c>
      <c r="F177" s="36" t="str">
        <f>G177&amp;"/"&amp;H177</f>
        <v>199/2025</v>
      </c>
      <c r="G177" s="10">
        <v>199</v>
      </c>
      <c r="H177" s="10">
        <v>2025</v>
      </c>
      <c r="I177" s="36" t="str">
        <f>J177&amp;"."&amp;K177</f>
        <v>10.1</v>
      </c>
      <c r="J177" s="10">
        <v>10</v>
      </c>
      <c r="K177" s="10">
        <v>1</v>
      </c>
      <c r="L177" s="10">
        <v>3354844000129</v>
      </c>
      <c r="M177" s="11" t="s">
        <v>278</v>
      </c>
      <c r="N177" s="10">
        <v>4002</v>
      </c>
      <c r="O177" s="11" t="s">
        <v>139</v>
      </c>
      <c r="P177" s="9">
        <v>46003</v>
      </c>
      <c r="Q177" s="10">
        <v>11</v>
      </c>
      <c r="R177" s="3">
        <v>153608.95999999999</v>
      </c>
      <c r="S177" s="3">
        <v>0</v>
      </c>
      <c r="T177" s="3">
        <v>0</v>
      </c>
      <c r="U177" s="33">
        <f>R177-S177-T177</f>
        <v>153608.95999999999</v>
      </c>
      <c r="V177" s="9">
        <f>IF(X177&lt;&gt;"Liquidação Cancelada",VLOOKUP(B177,'BASE DE DADOS OPS'!$B$4:$P$9650,10,FALSE),"Liquidação Cancelada")</f>
        <v>46006</v>
      </c>
      <c r="W177" s="13">
        <f>IF(X177&lt;&gt;"Liquidação Cancelada",IF(ISBLANK(V177),"AGUARDANDO PAGAMENTO",NETWORKDAYS(P177,V177)-1),"Liquidação Cancelada")</f>
        <v>1</v>
      </c>
      <c r="X177" s="10">
        <f>VLOOKUP(A177,'BASE DE DADOS OPS'!$A$4:$P$9650,12,FALSE)</f>
        <v>8167</v>
      </c>
      <c r="Y177" s="4">
        <f>IF(X177&lt;&gt;"Liquidação Cancelada",VLOOKUP(B177,'BASE DE DADOS OPS'!$B$5:$P$9635,12,FALSE),"Liquidação Cancelada")</f>
        <v>153608.96000000002</v>
      </c>
      <c r="Z177" s="4">
        <f>IF(X177&lt;&gt;"Liquidação Cancelada",VLOOKUP(B177,'BASE DE DADOS OPS'!$B$5:$P$9635,14,FALSE),"Liquidação Cancelada")</f>
        <v>7373.23</v>
      </c>
      <c r="AA177" s="4">
        <f>IF(X177&lt;&gt;"Liquidação Cancelada",VLOOKUP(B177,'BASE DE DADOS OPS'!$B$5:$P$9635,13,FALSE),"Liquidação Cancelada")</f>
        <v>146235.73000000001</v>
      </c>
      <c r="AB177" s="4">
        <f>IF(X177&lt;&gt;"Liquidação Cancelada",Y177-Z177,"Liquidação Cancelada")</f>
        <v>146235.73000000001</v>
      </c>
      <c r="AC177" s="3">
        <f>IF(X177&lt;&gt;"Liquidação Cancelada",(AA177-AB177)+(U177-Z177-AB177),"Liquidação Cancelada")</f>
        <v>-2.9103830456733704E-11</v>
      </c>
      <c r="AD177" s="29"/>
    </row>
    <row r="178" spans="1:30" s="23" customFormat="1" ht="24.95" customHeight="1" x14ac:dyDescent="0.2">
      <c r="A178" s="23" t="str">
        <f>D178&amp;"|"&amp;E178&amp;"|"&amp;G178&amp;"|"&amp;H178&amp;"|"&amp;L178&amp;"|"&amp;N178&amp;"|"&amp;U178</f>
        <v>1441|1440011|218|2025|8458633000150|3921|600</v>
      </c>
      <c r="B178" s="23" t="str">
        <f>D178&amp;"|"&amp;E178&amp;"|"&amp;G178&amp;"|"&amp;H178&amp;"|"&amp;X178</f>
        <v>1441|1440011|218|2025|8165</v>
      </c>
      <c r="C178" s="28" t="str">
        <f>E178&amp;"|"&amp;X178</f>
        <v>1440011|8165</v>
      </c>
      <c r="D178" s="10">
        <v>1441</v>
      </c>
      <c r="E178" s="10">
        <v>1440011</v>
      </c>
      <c r="F178" s="36" t="str">
        <f>G178&amp;"/"&amp;H178</f>
        <v>218/2025</v>
      </c>
      <c r="G178" s="10">
        <v>218</v>
      </c>
      <c r="H178" s="10">
        <v>2025</v>
      </c>
      <c r="I178" s="36" t="str">
        <f>J178&amp;"."&amp;K178</f>
        <v>10.1</v>
      </c>
      <c r="J178" s="10">
        <v>10</v>
      </c>
      <c r="K178" s="10">
        <v>1</v>
      </c>
      <c r="L178" s="10">
        <v>8458633000150</v>
      </c>
      <c r="M178" s="11" t="s">
        <v>289</v>
      </c>
      <c r="N178" s="10">
        <v>3921</v>
      </c>
      <c r="O178" s="11" t="s">
        <v>220</v>
      </c>
      <c r="P178" s="9">
        <v>46003</v>
      </c>
      <c r="Q178" s="10">
        <v>11</v>
      </c>
      <c r="R178" s="3">
        <v>600</v>
      </c>
      <c r="S178" s="3">
        <v>0</v>
      </c>
      <c r="T178" s="3">
        <v>0</v>
      </c>
      <c r="U178" s="33">
        <f>R178-S178-T178</f>
        <v>600</v>
      </c>
      <c r="V178" s="9">
        <f>IF(X178&lt;&gt;"Liquidação Cancelada",VLOOKUP(B178,'BASE DE DADOS OPS'!$B$4:$P$9650,10,FALSE),"Liquidação Cancelada")</f>
        <v>46006</v>
      </c>
      <c r="W178" s="13">
        <f>IF(X178&lt;&gt;"Liquidação Cancelada",IF(ISBLANK(V178),"AGUARDANDO PAGAMENTO",NETWORKDAYS(P178,V178)-1),"Liquidação Cancelada")</f>
        <v>1</v>
      </c>
      <c r="X178" s="10">
        <f>VLOOKUP(A178,'BASE DE DADOS OPS'!$A$4:$P$9650,12,FALSE)</f>
        <v>8165</v>
      </c>
      <c r="Y178" s="4">
        <f>IF(X178&lt;&gt;"Liquidação Cancelada",VLOOKUP(B178,'BASE DE DADOS OPS'!$B$5:$P$9635,12,FALSE),"Liquidação Cancelada")</f>
        <v>600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600</v>
      </c>
      <c r="AB178" s="4">
        <f>IF(X178&lt;&gt;"Liquidação Cancelada",Y178-Z178,"Liquidação Cancelada")</f>
        <v>600</v>
      </c>
      <c r="AC178" s="3">
        <f>IF(X178&lt;&gt;"Liquidação Cancelada",(AA178-AB178)+(U178-Z178-AB178),"Liquidação Cancelada")</f>
        <v>0</v>
      </c>
      <c r="AD178" s="29"/>
    </row>
    <row r="179" spans="1:30" s="23" customFormat="1" ht="24.95" customHeight="1" x14ac:dyDescent="0.2">
      <c r="A179" s="23" t="str">
        <f>D179&amp;"|"&amp;E179&amp;"|"&amp;G179&amp;"|"&amp;H179&amp;"|"&amp;L179&amp;"|"&amp;N179&amp;"|"&amp;U179</f>
        <v>1441|1440011|229|2025|34454477000169|3921|611</v>
      </c>
      <c r="B179" s="23" t="str">
        <f>D179&amp;"|"&amp;E179&amp;"|"&amp;G179&amp;"|"&amp;H179&amp;"|"&amp;X179</f>
        <v>1441|1440011|229|2025|8173</v>
      </c>
      <c r="C179" s="28" t="str">
        <f>E179&amp;"|"&amp;X179</f>
        <v>1440011|8173</v>
      </c>
      <c r="D179" s="10">
        <v>1441</v>
      </c>
      <c r="E179" s="10">
        <v>1440011</v>
      </c>
      <c r="F179" s="36" t="str">
        <f>G179&amp;"/"&amp;H179</f>
        <v>229/2025</v>
      </c>
      <c r="G179" s="10">
        <v>229</v>
      </c>
      <c r="H179" s="10">
        <v>2025</v>
      </c>
      <c r="I179" s="36" t="str">
        <f>J179&amp;"."&amp;K179</f>
        <v>10.1</v>
      </c>
      <c r="J179" s="10">
        <v>10</v>
      </c>
      <c r="K179" s="10">
        <v>1</v>
      </c>
      <c r="L179" s="10">
        <v>34454477000169</v>
      </c>
      <c r="M179" s="11" t="s">
        <v>291</v>
      </c>
      <c r="N179" s="10">
        <v>3921</v>
      </c>
      <c r="O179" s="11" t="s">
        <v>220</v>
      </c>
      <c r="P179" s="9">
        <v>46003</v>
      </c>
      <c r="Q179" s="10">
        <v>18</v>
      </c>
      <c r="R179" s="3">
        <v>611</v>
      </c>
      <c r="S179" s="3">
        <v>0</v>
      </c>
      <c r="T179" s="3">
        <v>0</v>
      </c>
      <c r="U179" s="33">
        <f>R179-S179-T179</f>
        <v>611</v>
      </c>
      <c r="V179" s="9">
        <f>IF(X179&lt;&gt;"Liquidação Cancelada",VLOOKUP(B179,'BASE DE DADOS OPS'!$B$4:$P$9650,10,FALSE),"Liquidação Cancelada")</f>
        <v>46006</v>
      </c>
      <c r="W179" s="13">
        <f>IF(X179&lt;&gt;"Liquidação Cancelada",IF(ISBLANK(V179),"AGUARDANDO PAGAMENTO",NETWORKDAYS(P179,V179)-1),"Liquidação Cancelada")</f>
        <v>1</v>
      </c>
      <c r="X179" s="10">
        <f>VLOOKUP(A179,'BASE DE DADOS OPS'!$A$4:$P$9650,12,FALSE)</f>
        <v>8173</v>
      </c>
      <c r="Y179" s="4">
        <f>IF(X179&lt;&gt;"Liquidação Cancelada",VLOOKUP(B179,'BASE DE DADOS OPS'!$B$5:$P$9635,12,FALSE),"Liquidação Cancelada")</f>
        <v>611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611</v>
      </c>
      <c r="AB179" s="4">
        <f>IF(X179&lt;&gt;"Liquidação Cancelada",Y179-Z179,"Liquidação Cancelada")</f>
        <v>611</v>
      </c>
      <c r="AC179" s="3">
        <f>IF(X179&lt;&gt;"Liquidação Cancelada",(AA179-AB179)+(U179-Z179-AB179),"Liquidação Cancelada")</f>
        <v>0</v>
      </c>
      <c r="AD179" s="29"/>
    </row>
    <row r="180" spans="1:30" s="23" customFormat="1" ht="24.95" customHeight="1" x14ac:dyDescent="0.2">
      <c r="A180" s="23" t="str">
        <f>D180&amp;"|"&amp;E180&amp;"|"&amp;G180&amp;"|"&amp;H180&amp;"|"&amp;L180&amp;"|"&amp;N180&amp;"|"&amp;U180</f>
        <v>1441|1440011|376|2025|8458633000150|3921|500</v>
      </c>
      <c r="B180" s="23" t="str">
        <f>D180&amp;"|"&amp;E180&amp;"|"&amp;G180&amp;"|"&amp;H180&amp;"|"&amp;X180</f>
        <v>1441|1440011|376|2025|8163</v>
      </c>
      <c r="C180" s="28" t="str">
        <f>E180&amp;"|"&amp;X180</f>
        <v>1440011|8163</v>
      </c>
      <c r="D180" s="10">
        <v>1441</v>
      </c>
      <c r="E180" s="10">
        <v>1440011</v>
      </c>
      <c r="F180" s="36" t="str">
        <f>G180&amp;"/"&amp;H180</f>
        <v>376/2025</v>
      </c>
      <c r="G180" s="10">
        <v>376</v>
      </c>
      <c r="H180" s="10">
        <v>2025</v>
      </c>
      <c r="I180" s="36" t="str">
        <f>J180&amp;"."&amp;K180</f>
        <v>10.1</v>
      </c>
      <c r="J180" s="10">
        <v>10</v>
      </c>
      <c r="K180" s="10">
        <v>1</v>
      </c>
      <c r="L180" s="10">
        <v>8458633000150</v>
      </c>
      <c r="M180" s="11" t="s">
        <v>289</v>
      </c>
      <c r="N180" s="10">
        <v>3921</v>
      </c>
      <c r="O180" s="11" t="s">
        <v>220</v>
      </c>
      <c r="P180" s="9">
        <v>46003</v>
      </c>
      <c r="Q180" s="10">
        <v>3</v>
      </c>
      <c r="R180" s="3">
        <v>500</v>
      </c>
      <c r="S180" s="3">
        <v>0</v>
      </c>
      <c r="T180" s="3">
        <v>0</v>
      </c>
      <c r="U180" s="33">
        <f>R180-S180-T180</f>
        <v>500</v>
      </c>
      <c r="V180" s="9">
        <f>IF(X180&lt;&gt;"Liquidação Cancelada",VLOOKUP(B180,'BASE DE DADOS OPS'!$B$4:$P$9650,10,FALSE),"Liquidação Cancelada")</f>
        <v>46006</v>
      </c>
      <c r="W180" s="13">
        <f>IF(X180&lt;&gt;"Liquidação Cancelada",IF(ISBLANK(V180),"AGUARDANDO PAGAMENTO",NETWORKDAYS(P180,V180)-1),"Liquidação Cancelada")</f>
        <v>1</v>
      </c>
      <c r="X180" s="10">
        <f>VLOOKUP(A180,'BASE DE DADOS OPS'!$A$4:$P$9650,12,FALSE)</f>
        <v>8163</v>
      </c>
      <c r="Y180" s="4">
        <f>IF(X180&lt;&gt;"Liquidação Cancelada",VLOOKUP(B180,'BASE DE DADOS OPS'!$B$5:$P$9635,12,FALSE),"Liquidação Cancelada")</f>
        <v>500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500</v>
      </c>
      <c r="AB180" s="4">
        <f>IF(X180&lt;&gt;"Liquidação Cancelada",Y180-Z180,"Liquidação Cancelada")</f>
        <v>500</v>
      </c>
      <c r="AC180" s="3">
        <f>IF(X180&lt;&gt;"Liquidação Cancelada",(AA180-AB180)+(U180-Z180-AB180),"Liquidação Cancelada")</f>
        <v>0</v>
      </c>
      <c r="AD180" s="29"/>
    </row>
    <row r="181" spans="1:30" s="23" customFormat="1" ht="24.95" customHeight="1" x14ac:dyDescent="0.2">
      <c r="A181" s="23" t="str">
        <f>D181&amp;"|"&amp;E181&amp;"|"&amp;G181&amp;"|"&amp;H181&amp;"|"&amp;L181&amp;"|"&amp;N181&amp;"|"&amp;U181</f>
        <v>1441|1440011|382|2025|32879576000167|3942|324,97</v>
      </c>
      <c r="B181" s="23" t="str">
        <f>D181&amp;"|"&amp;E181&amp;"|"&amp;G181&amp;"|"&amp;H181&amp;"|"&amp;X181</f>
        <v>1441|1440011|382|2025|8169</v>
      </c>
      <c r="C181" s="28" t="str">
        <f>E181&amp;"|"&amp;X181</f>
        <v>1440011|8169</v>
      </c>
      <c r="D181" s="10">
        <v>1441</v>
      </c>
      <c r="E181" s="10">
        <v>1440011</v>
      </c>
      <c r="F181" s="36" t="str">
        <f>G181&amp;"/"&amp;H181</f>
        <v>382/2025</v>
      </c>
      <c r="G181" s="10">
        <v>382</v>
      </c>
      <c r="H181" s="10">
        <v>2025</v>
      </c>
      <c r="I181" s="36" t="str">
        <f>J181&amp;"."&amp;K181</f>
        <v>10.1</v>
      </c>
      <c r="J181" s="10">
        <v>10</v>
      </c>
      <c r="K181" s="10">
        <v>1</v>
      </c>
      <c r="L181" s="10">
        <v>32879576000167</v>
      </c>
      <c r="M181" s="11" t="s">
        <v>330</v>
      </c>
      <c r="N181" s="10">
        <v>3942</v>
      </c>
      <c r="O181" s="11" t="s">
        <v>329</v>
      </c>
      <c r="P181" s="9">
        <v>46003</v>
      </c>
      <c r="Q181" s="10">
        <v>2</v>
      </c>
      <c r="R181" s="3">
        <v>340</v>
      </c>
      <c r="S181" s="3">
        <v>15.03</v>
      </c>
      <c r="T181" s="3">
        <v>0</v>
      </c>
      <c r="U181" s="33">
        <f>R181-S181-T181</f>
        <v>324.97000000000003</v>
      </c>
      <c r="V181" s="9">
        <f>IF(X181&lt;&gt;"Liquidação Cancelada",VLOOKUP(B181,'BASE DE DADOS OPS'!$B$4:$P$9650,10,FALSE),"Liquidação Cancelada")</f>
        <v>46006</v>
      </c>
      <c r="W181" s="13">
        <f>IF(X181&lt;&gt;"Liquidação Cancelada",IF(ISBLANK(V181),"AGUARDANDO PAGAMENTO",NETWORKDAYS(P181,V181)-1),"Liquidação Cancelada")</f>
        <v>1</v>
      </c>
      <c r="X181" s="10">
        <v>8169</v>
      </c>
      <c r="Y181" s="4">
        <f>IF(X181&lt;&gt;"Liquidação Cancelada",VLOOKUP(B181,'BASE DE DADOS OPS'!$B$5:$P$9635,12,FALSE),"Liquidação Cancelada")</f>
        <v>324.97000000000003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324.97000000000003</v>
      </c>
      <c r="AB181" s="4">
        <f>IF(X181&lt;&gt;"Liquidação Cancelada",Y181-Z181,"Liquidação Cancelada")</f>
        <v>324.97000000000003</v>
      </c>
      <c r="AC181" s="3">
        <f>IF(X181&lt;&gt;"Liquidação Cancelada",(AA181-AB181)+(U181-Z181-AB181),"Liquidação Cancelada")</f>
        <v>0</v>
      </c>
      <c r="AD181" s="29"/>
    </row>
    <row r="182" spans="1:30" s="23" customFormat="1" ht="24.95" customHeight="1" x14ac:dyDescent="0.2">
      <c r="A182" s="23" t="str">
        <f>D182&amp;"|"&amp;E182&amp;"|"&amp;G182&amp;"|"&amp;H182&amp;"|"&amp;L182&amp;"|"&amp;N182&amp;"|"&amp;U182</f>
        <v>1441|1440011|411|2025|17282880000139|3918|26629,52</v>
      </c>
      <c r="B182" s="23" t="str">
        <f>D182&amp;"|"&amp;E182&amp;"|"&amp;G182&amp;"|"&amp;H182&amp;"|"&amp;X182</f>
        <v>1441|1440011|411|2025|8158</v>
      </c>
      <c r="C182" s="28" t="str">
        <f>E182&amp;"|"&amp;X182</f>
        <v>1440011|8158</v>
      </c>
      <c r="D182" s="10">
        <v>1441</v>
      </c>
      <c r="E182" s="10">
        <v>1440011</v>
      </c>
      <c r="F182" s="36" t="str">
        <f>G182&amp;"/"&amp;H182</f>
        <v>411/2025</v>
      </c>
      <c r="G182" s="10">
        <v>411</v>
      </c>
      <c r="H182" s="10">
        <v>2025</v>
      </c>
      <c r="I182" s="36" t="str">
        <f>J182&amp;"."&amp;K182</f>
        <v>10.1</v>
      </c>
      <c r="J182" s="10">
        <v>10</v>
      </c>
      <c r="K182" s="10">
        <v>1</v>
      </c>
      <c r="L182" s="10">
        <v>17282880000139</v>
      </c>
      <c r="M182" s="11" t="s">
        <v>338</v>
      </c>
      <c r="N182" s="10">
        <v>3918</v>
      </c>
      <c r="O182" s="11" t="s">
        <v>339</v>
      </c>
      <c r="P182" s="9">
        <v>46003</v>
      </c>
      <c r="Q182" s="10">
        <v>2</v>
      </c>
      <c r="R182" s="3">
        <v>27050.65</v>
      </c>
      <c r="S182" s="3">
        <v>421.13</v>
      </c>
      <c r="T182" s="3">
        <v>0</v>
      </c>
      <c r="U182" s="33">
        <f>R182-S182-T182</f>
        <v>26629.52</v>
      </c>
      <c r="V182" s="9">
        <f>IF(X182&lt;&gt;"Liquidação Cancelada",VLOOKUP(B182,'BASE DE DADOS OPS'!$B$4:$P$9650,10,FALSE),"Liquidação Cancelada")</f>
        <v>46006</v>
      </c>
      <c r="W182" s="13">
        <f>IF(X182&lt;&gt;"Liquidação Cancelada",IF(ISBLANK(V182),"AGUARDANDO PAGAMENTO",NETWORKDAYS(P182,V182)-1),"Liquidação Cancelada")</f>
        <v>1</v>
      </c>
      <c r="X182" s="10">
        <f>VLOOKUP(A182,'BASE DE DADOS OPS'!$A$4:$P$9650,12,FALSE)</f>
        <v>8158</v>
      </c>
      <c r="Y182" s="4">
        <f>IF(X182&lt;&gt;"Liquidação Cancelada",VLOOKUP(B182,'BASE DE DADOS OPS'!$B$5:$P$9635,12,FALSE),"Liquidação Cancelada")</f>
        <v>26629.52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26629.52</v>
      </c>
      <c r="AB182" s="4">
        <f>IF(X182&lt;&gt;"Liquidação Cancelada",Y182-Z182,"Liquidação Cancelada")</f>
        <v>26629.52</v>
      </c>
      <c r="AC182" s="3">
        <f>IF(X182&lt;&gt;"Liquidação Cancelada",(AA182-AB182)+(U182-Z182-AB182),"Liquidação Cancelada")</f>
        <v>0</v>
      </c>
      <c r="AD182" s="29"/>
    </row>
    <row r="183" spans="1:30" s="23" customFormat="1" ht="24.95" customHeight="1" x14ac:dyDescent="0.2">
      <c r="A183" s="23" t="str">
        <f>D183&amp;"|"&amp;E183&amp;"|"&amp;G183&amp;"|"&amp;H183&amp;"|"&amp;L183&amp;"|"&amp;N183&amp;"|"&amp;U183</f>
        <v>1441|1440011|411|2025|17282880000139|3918|6600,11</v>
      </c>
      <c r="B183" s="23" t="str">
        <f>D183&amp;"|"&amp;E183&amp;"|"&amp;G183&amp;"|"&amp;H183&amp;"|"&amp;X183</f>
        <v>1441|1440011|411|2025|8159</v>
      </c>
      <c r="C183" s="28" t="str">
        <f>E183&amp;"|"&amp;X183</f>
        <v>1440011|8159</v>
      </c>
      <c r="D183" s="10">
        <v>1441</v>
      </c>
      <c r="E183" s="10">
        <v>1440011</v>
      </c>
      <c r="F183" s="36" t="str">
        <f>G183&amp;"/"&amp;H183</f>
        <v>411/2025</v>
      </c>
      <c r="G183" s="10">
        <v>411</v>
      </c>
      <c r="H183" s="10">
        <v>2025</v>
      </c>
      <c r="I183" s="36" t="str">
        <f>J183&amp;"."&amp;K183</f>
        <v>10.1</v>
      </c>
      <c r="J183" s="10">
        <v>10</v>
      </c>
      <c r="K183" s="10">
        <v>1</v>
      </c>
      <c r="L183" s="10">
        <v>17282880000139</v>
      </c>
      <c r="M183" s="11" t="s">
        <v>338</v>
      </c>
      <c r="N183" s="10">
        <v>3918</v>
      </c>
      <c r="O183" s="11" t="s">
        <v>339</v>
      </c>
      <c r="P183" s="9">
        <v>46003</v>
      </c>
      <c r="Q183" s="10">
        <v>3</v>
      </c>
      <c r="R183" s="3">
        <v>6662.28</v>
      </c>
      <c r="S183" s="3">
        <v>62.17</v>
      </c>
      <c r="T183" s="3">
        <v>0</v>
      </c>
      <c r="U183" s="33">
        <f>R183-S183-T183</f>
        <v>6600.11</v>
      </c>
      <c r="V183" s="9">
        <f>IF(X183&lt;&gt;"Liquidação Cancelada",VLOOKUP(B183,'BASE DE DADOS OPS'!$B$4:$P$9650,10,FALSE),"Liquidação Cancelada")</f>
        <v>46006</v>
      </c>
      <c r="W183" s="13">
        <f>IF(X183&lt;&gt;"Liquidação Cancelada",IF(ISBLANK(V183),"AGUARDANDO PAGAMENTO",NETWORKDAYS(P183,V183)-1),"Liquidação Cancelada")</f>
        <v>1</v>
      </c>
      <c r="X183" s="10">
        <f>VLOOKUP(A183,'BASE DE DADOS OPS'!$A$4:$P$9650,12,FALSE)</f>
        <v>8159</v>
      </c>
      <c r="Y183" s="4">
        <f>IF(X183&lt;&gt;"Liquidação Cancelada",VLOOKUP(B183,'BASE DE DADOS OPS'!$B$5:$P$9635,12,FALSE),"Liquidação Cancelada")</f>
        <v>6600.11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6600.11</v>
      </c>
      <c r="AB183" s="4">
        <f>IF(X183&lt;&gt;"Liquidação Cancelada",Y183-Z183,"Liquidação Cancelada")</f>
        <v>6600.11</v>
      </c>
      <c r="AC183" s="3">
        <f>IF(X183&lt;&gt;"Liquidação Cancelada",(AA183-AB183)+(U183-Z183-AB183),"Liquidação Cancelada")</f>
        <v>0</v>
      </c>
      <c r="AD183" s="29"/>
    </row>
    <row r="184" spans="1:30" s="23" customFormat="1" ht="24.95" customHeight="1" x14ac:dyDescent="0.2">
      <c r="A184" s="23" t="str">
        <f>D184&amp;"|"&amp;E184&amp;"|"&amp;G184&amp;"|"&amp;H184&amp;"|"&amp;L184&amp;"|"&amp;N184&amp;"|"&amp;U184</f>
        <v>1441|1440011|418|2025|23966157000171|4002|29698,99</v>
      </c>
      <c r="B184" s="23" t="str">
        <f>D184&amp;"|"&amp;E184&amp;"|"&amp;G184&amp;"|"&amp;H184&amp;"|"&amp;X184</f>
        <v>1441|1440011|418|2025|8175</v>
      </c>
      <c r="C184" s="28" t="str">
        <f>E184&amp;"|"&amp;X184</f>
        <v>1440011|8175</v>
      </c>
      <c r="D184" s="10">
        <v>1441</v>
      </c>
      <c r="E184" s="10">
        <v>1440011</v>
      </c>
      <c r="F184" s="36" t="str">
        <f>G184&amp;"/"&amp;H184</f>
        <v>418/2025</v>
      </c>
      <c r="G184" s="10">
        <v>418</v>
      </c>
      <c r="H184" s="10">
        <v>2025</v>
      </c>
      <c r="I184" s="36" t="str">
        <f>J184&amp;"."&amp;K184</f>
        <v>10.1</v>
      </c>
      <c r="J184" s="10">
        <v>10</v>
      </c>
      <c r="K184" s="10">
        <v>1</v>
      </c>
      <c r="L184" s="10">
        <v>23966157000171</v>
      </c>
      <c r="M184" s="11" t="s">
        <v>342</v>
      </c>
      <c r="N184" s="10">
        <v>4002</v>
      </c>
      <c r="O184" s="11" t="s">
        <v>139</v>
      </c>
      <c r="P184" s="9">
        <v>46003</v>
      </c>
      <c r="Q184" s="10">
        <v>1</v>
      </c>
      <c r="R184" s="3">
        <v>29698.99</v>
      </c>
      <c r="S184" s="3">
        <v>0</v>
      </c>
      <c r="T184" s="3">
        <v>0</v>
      </c>
      <c r="U184" s="33">
        <f>R184-S184-T184</f>
        <v>29698.99</v>
      </c>
      <c r="V184" s="9">
        <f>IF(X184&lt;&gt;"Liquidação Cancelada",VLOOKUP(B184,'BASE DE DADOS OPS'!$B$4:$P$9650,10,FALSE),"Liquidação Cancelada")</f>
        <v>46006</v>
      </c>
      <c r="W184" s="13">
        <f>IF(X184&lt;&gt;"Liquidação Cancelada",IF(ISBLANK(V184),"AGUARDANDO PAGAMENTO",NETWORKDAYS(P184,V184)-1),"Liquidação Cancelada")</f>
        <v>1</v>
      </c>
      <c r="X184" s="10">
        <f>VLOOKUP(A184,'BASE DE DADOS OPS'!$A$4:$P$9650,12,FALSE)</f>
        <v>8175</v>
      </c>
      <c r="Y184" s="4">
        <f>IF(X184&lt;&gt;"Liquidação Cancelada",VLOOKUP(B184,'BASE DE DADOS OPS'!$B$5:$P$9635,12,FALSE),"Liquidação Cancelada")</f>
        <v>29698.99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29698.99</v>
      </c>
      <c r="AB184" s="4">
        <f>IF(X184&lt;&gt;"Liquidação Cancelada",Y184-Z184,"Liquidação Cancelada")</f>
        <v>29698.99</v>
      </c>
      <c r="AC184" s="3">
        <f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>D185&amp;"|"&amp;E185&amp;"|"&amp;G185&amp;"|"&amp;H185&amp;"|"&amp;L185&amp;"|"&amp;N185&amp;"|"&amp;U185</f>
        <v>1441|1440005|42|2025|5407609000365|4002|10720,12</v>
      </c>
      <c r="B185" s="23" t="str">
        <f>D185&amp;"|"&amp;E185&amp;"|"&amp;G185&amp;"|"&amp;H185&amp;"|"&amp;X185</f>
        <v>1441|1440005|42|2025|327</v>
      </c>
      <c r="C185" s="28" t="str">
        <f>E185&amp;"|"&amp;X185</f>
        <v>1440005|327</v>
      </c>
      <c r="D185" s="10">
        <v>1441</v>
      </c>
      <c r="E185" s="10">
        <v>1440005</v>
      </c>
      <c r="F185" s="36" t="str">
        <f>G185&amp;"/"&amp;H185</f>
        <v>42/2025</v>
      </c>
      <c r="G185" s="10">
        <v>42</v>
      </c>
      <c r="H185" s="10">
        <v>2025</v>
      </c>
      <c r="I185" s="36" t="str">
        <f>J185&amp;"."&amp;K185</f>
        <v>10.1</v>
      </c>
      <c r="J185" s="10">
        <v>10</v>
      </c>
      <c r="K185" s="10">
        <v>1</v>
      </c>
      <c r="L185" s="10">
        <v>5407609000365</v>
      </c>
      <c r="M185" s="11" t="s">
        <v>138</v>
      </c>
      <c r="N185" s="10">
        <v>4002</v>
      </c>
      <c r="O185" s="11" t="s">
        <v>139</v>
      </c>
      <c r="P185" s="9">
        <v>46006</v>
      </c>
      <c r="Q185" s="10">
        <v>1</v>
      </c>
      <c r="R185" s="3">
        <v>10995</v>
      </c>
      <c r="S185" s="3">
        <v>274.88</v>
      </c>
      <c r="T185" s="3">
        <v>0</v>
      </c>
      <c r="U185" s="33">
        <f>R185-S185-T185</f>
        <v>10720.12</v>
      </c>
      <c r="V185" s="9">
        <f>IF(X185&lt;&gt;"Liquidação Cancelada",VLOOKUP(B185,'BASE DE DADOS OPS'!$B$4:$P$9650,10,FALSE),"Liquidação Cancelada")</f>
        <v>46017</v>
      </c>
      <c r="W185" s="13">
        <f>IF(X185&lt;&gt;"Liquidação Cancelada",IF(ISBLANK(V185),"AGUARDANDO PAGAMENTO",NETWORKDAYS(P185,V185)-1),"Liquidação Cancelada")</f>
        <v>9</v>
      </c>
      <c r="X185" s="10">
        <f>VLOOKUP(A185,'BASE DE DADOS OPS'!$A$4:$P$9650,12,FALSE)</f>
        <v>327</v>
      </c>
      <c r="Y185" s="4">
        <f>IF(X185&lt;&gt;"Liquidação Cancelada",VLOOKUP(B185,'BASE DE DADOS OPS'!$B$5:$P$9635,12,FALSE),"Liquidação Cancelada")</f>
        <v>10720.12</v>
      </c>
      <c r="Z185" s="4">
        <f>IF(X185&lt;&gt;"Liquidação Cancelada",VLOOKUP(B185,'BASE DE DADOS OPS'!$B$5:$P$9635,14,FALSE),"Liquidação Cancelada")</f>
        <v>527.76</v>
      </c>
      <c r="AA185" s="4">
        <f>IF(X185&lt;&gt;"Liquidação Cancelada",VLOOKUP(B185,'BASE DE DADOS OPS'!$B$5:$P$9635,13,FALSE),"Liquidação Cancelada")</f>
        <v>10192.36</v>
      </c>
      <c r="AB185" s="4">
        <f>IF(X185&lt;&gt;"Liquidação Cancelada",Y185-Z185,"Liquidação Cancelada")</f>
        <v>10192.36</v>
      </c>
      <c r="AC185" s="3">
        <f>IF(X185&lt;&gt;"Liquidação Cancelada",(AA185-AB185)+(U185-Z185-AB185),"Liquidação Cancelada")</f>
        <v>0</v>
      </c>
      <c r="AD185" s="29" t="s">
        <v>579</v>
      </c>
    </row>
    <row r="186" spans="1:30" s="23" customFormat="1" ht="24.95" customHeight="1" x14ac:dyDescent="0.2">
      <c r="A186" s="23" t="str">
        <f>D186&amp;"|"&amp;E186&amp;"|"&amp;G186&amp;"|"&amp;H186&amp;"|"&amp;L186&amp;"|"&amp;N186&amp;"|"&amp;U186</f>
        <v>1441|1440005|89|2025|17138140000123|3008|41400</v>
      </c>
      <c r="B186" s="23" t="str">
        <f>D186&amp;"|"&amp;E186&amp;"|"&amp;G186&amp;"|"&amp;H186&amp;"|"&amp;X186</f>
        <v>1441|1440005|89|2025|307</v>
      </c>
      <c r="C186" s="28" t="str">
        <f>E186&amp;"|"&amp;X186</f>
        <v>1440005|307</v>
      </c>
      <c r="D186" s="10">
        <v>1441</v>
      </c>
      <c r="E186" s="10">
        <v>1440005</v>
      </c>
      <c r="F186" s="36" t="str">
        <f>G186&amp;"/"&amp;H186</f>
        <v>89/2025</v>
      </c>
      <c r="G186" s="10">
        <v>89</v>
      </c>
      <c r="H186" s="10">
        <v>2025</v>
      </c>
      <c r="I186" s="36" t="str">
        <f>J186&amp;"."&amp;K186</f>
        <v>10.1</v>
      </c>
      <c r="J186" s="10">
        <v>10</v>
      </c>
      <c r="K186" s="10">
        <v>1</v>
      </c>
      <c r="L186" s="10">
        <v>17138140000123</v>
      </c>
      <c r="M186" s="11" t="s">
        <v>146</v>
      </c>
      <c r="N186" s="10">
        <v>3008</v>
      </c>
      <c r="O186" s="11" t="s">
        <v>121</v>
      </c>
      <c r="P186" s="9">
        <v>46006</v>
      </c>
      <c r="Q186" s="10">
        <v>4</v>
      </c>
      <c r="R186" s="3">
        <v>41400</v>
      </c>
      <c r="S186" s="3">
        <v>0</v>
      </c>
      <c r="T186" s="3">
        <v>0</v>
      </c>
      <c r="U186" s="33">
        <f>R186-S186-T186</f>
        <v>41400</v>
      </c>
      <c r="V186" s="9">
        <f>IF(X186&lt;&gt;"Liquidação Cancelada",VLOOKUP(B186,'BASE DE DADOS OPS'!$B$4:$P$9650,10,FALSE),"Liquidação Cancelada")</f>
        <v>46006</v>
      </c>
      <c r="W186" s="13">
        <f>IF(X186&lt;&gt;"Liquidação Cancelada",IF(ISBLANK(V186),"AGUARDANDO PAGAMENTO",NETWORKDAYS(P186,V186)-1),"Liquidação Cancelada")</f>
        <v>0</v>
      </c>
      <c r="X186" s="10">
        <f>VLOOKUP(A186,'BASE DE DADOS OPS'!$A$4:$P$9650,12,FALSE)</f>
        <v>307</v>
      </c>
      <c r="Y186" s="4">
        <f>IF(X186&lt;&gt;"Liquidação Cancelada",VLOOKUP(B186,'BASE DE DADOS OPS'!$B$5:$P$9635,12,FALSE),"Liquidação Cancelada")</f>
        <v>41400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41400</v>
      </c>
      <c r="AB186" s="4">
        <f>IF(X186&lt;&gt;"Liquidação Cancelada",Y186-Z186,"Liquidação Cancelada")</f>
        <v>41400</v>
      </c>
      <c r="AC186" s="3">
        <f>IF(X186&lt;&gt;"Liquidação Cancelada",(AA186-AB186)+(U186-Z186-AB186),"Liquidação Cancelada")</f>
        <v>0</v>
      </c>
      <c r="AD186" s="29"/>
    </row>
    <row r="187" spans="1:30" s="23" customFormat="1" ht="24.95" customHeight="1" x14ac:dyDescent="0.2">
      <c r="A187" s="23" t="str">
        <f>D187&amp;"|"&amp;E187&amp;"|"&amp;G187&amp;"|"&amp;H187&amp;"|"&amp;L187&amp;"|"&amp;N187&amp;"|"&amp;U187</f>
        <v>1441|1440011|156|2025|99999957803|3601|3027623,08</v>
      </c>
      <c r="B187" s="23" t="str">
        <f>D187&amp;"|"&amp;E187&amp;"|"&amp;G187&amp;"|"&amp;H187&amp;"|"&amp;X187</f>
        <v>1441|1440011|156|2025|405</v>
      </c>
      <c r="C187" s="28" t="str">
        <f>E187&amp;"|"&amp;X187</f>
        <v>1440011|405</v>
      </c>
      <c r="D187" s="10">
        <v>1441</v>
      </c>
      <c r="E187" s="10">
        <v>1440011</v>
      </c>
      <c r="F187" s="36" t="str">
        <f>G187&amp;"/"&amp;H187</f>
        <v>156/2025</v>
      </c>
      <c r="G187" s="10">
        <v>156</v>
      </c>
      <c r="H187" s="10">
        <v>2025</v>
      </c>
      <c r="I187" s="36" t="str">
        <f>J187&amp;"."&amp;K187</f>
        <v>10.1</v>
      </c>
      <c r="J187" s="10">
        <v>10</v>
      </c>
      <c r="K187" s="10">
        <v>1</v>
      </c>
      <c r="L187" s="10">
        <v>99999957803</v>
      </c>
      <c r="M187" s="11" t="s">
        <v>249</v>
      </c>
      <c r="N187" s="10">
        <v>3601</v>
      </c>
      <c r="O187" s="11" t="s">
        <v>250</v>
      </c>
      <c r="P187" s="9">
        <v>46006</v>
      </c>
      <c r="Q187" s="10">
        <v>11</v>
      </c>
      <c r="R187" s="3">
        <v>3027623.08</v>
      </c>
      <c r="S187" s="3">
        <v>0</v>
      </c>
      <c r="T187" s="3">
        <v>0</v>
      </c>
      <c r="U187" s="33">
        <f>R187-S187-T187</f>
        <v>3027623.08</v>
      </c>
      <c r="V187" s="9">
        <f>IF(X187&lt;&gt;"Liquidação Cancelada",VLOOKUP(B187,'BASE DE DADOS OPS'!$B$4:$P$9650,10,FALSE),"Liquidação Cancelada")</f>
        <v>46006</v>
      </c>
      <c r="W187" s="13">
        <f>IF(X187&lt;&gt;"Liquidação Cancelada",IF(ISBLANK(V187),"AGUARDANDO PAGAMENTO",NETWORKDAYS(P187,V187)-1),"Liquidação Cancelada")</f>
        <v>0</v>
      </c>
      <c r="X187" s="10">
        <f>VLOOKUP(A187,'BASE DE DADOS OPS'!$A$4:$P$9650,12,FALSE)</f>
        <v>405</v>
      </c>
      <c r="Y187" s="4">
        <f>IF(X187&lt;&gt;"Liquidação Cancelada",VLOOKUP(B187,'BASE DE DADOS OPS'!$B$5:$P$9635,12,FALSE),"Liquidação Cancelada")</f>
        <v>3027623.08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3027623.08</v>
      </c>
      <c r="AB187" s="4">
        <f>IF(X187&lt;&gt;"Liquidação Cancelada",Y187-Z187,"Liquidação Cancelada")</f>
        <v>3027623.08</v>
      </c>
      <c r="AC187" s="3">
        <f>IF(X187&lt;&gt;"Liquidação Cancelada",(AA187-AB187)+(U187-Z187-AB187),"Liquidação Cancelada")</f>
        <v>0</v>
      </c>
      <c r="AD187" s="29"/>
    </row>
    <row r="188" spans="1:30" s="23" customFormat="1" ht="24.95" customHeight="1" x14ac:dyDescent="0.2">
      <c r="A188" s="23" t="str">
        <f>D188&amp;"|"&amp;E188&amp;"|"&amp;G188&amp;"|"&amp;H188&amp;"|"&amp;L188&amp;"|"&amp;N188&amp;"|"&amp;U188</f>
        <v>1441|1440011|179|2025|5340639000130|3987|22862,4</v>
      </c>
      <c r="B188" s="23" t="str">
        <f>D188&amp;"|"&amp;E188&amp;"|"&amp;G188&amp;"|"&amp;H188&amp;"|"&amp;X188</f>
        <v>1441|1440011|179|2025|8211</v>
      </c>
      <c r="C188" s="28" t="str">
        <f>E188&amp;"|"&amp;X188</f>
        <v>1440011|8211</v>
      </c>
      <c r="D188" s="10">
        <v>1441</v>
      </c>
      <c r="E188" s="10">
        <v>1440011</v>
      </c>
      <c r="F188" s="36" t="str">
        <f>G188&amp;"/"&amp;H188</f>
        <v>179/2025</v>
      </c>
      <c r="G188" s="10">
        <v>179</v>
      </c>
      <c r="H188" s="10">
        <v>2025</v>
      </c>
      <c r="I188" s="36" t="str">
        <f>J188&amp;"."&amp;K188</f>
        <v>10.1</v>
      </c>
      <c r="J188" s="10">
        <v>10</v>
      </c>
      <c r="K188" s="10">
        <v>1</v>
      </c>
      <c r="L188" s="10">
        <v>5340639000130</v>
      </c>
      <c r="M188" s="11" t="s">
        <v>265</v>
      </c>
      <c r="N188" s="10">
        <v>3987</v>
      </c>
      <c r="O188" s="11" t="s">
        <v>266</v>
      </c>
      <c r="P188" s="9">
        <v>46006</v>
      </c>
      <c r="Q188" s="10">
        <v>11</v>
      </c>
      <c r="R188" s="3">
        <v>22862.400000000001</v>
      </c>
      <c r="S188" s="3">
        <v>0</v>
      </c>
      <c r="T188" s="3">
        <v>0</v>
      </c>
      <c r="U188" s="33">
        <f>R188-S188-T188</f>
        <v>22862.400000000001</v>
      </c>
      <c r="V188" s="9">
        <f>IF(X188&lt;&gt;"Liquidação Cancelada",VLOOKUP(B188,'BASE DE DADOS OPS'!$B$4:$P$9650,10,FALSE),"Liquidação Cancelada")</f>
        <v>46007</v>
      </c>
      <c r="W188" s="13">
        <f>IF(X188&lt;&gt;"Liquidação Cancelada",IF(ISBLANK(V188),"AGUARDANDO PAGAMENTO",NETWORKDAYS(P188,V188)-1),"Liquidação Cancelada")</f>
        <v>1</v>
      </c>
      <c r="X188" s="10">
        <f>VLOOKUP(A188,'BASE DE DADOS OPS'!$A$4:$P$9650,12,FALSE)</f>
        <v>8211</v>
      </c>
      <c r="Y188" s="4">
        <f>IF(X188&lt;&gt;"Liquidação Cancelada",VLOOKUP(B188,'BASE DE DADOS OPS'!$B$5:$P$9635,12,FALSE),"Liquidação Cancelada")</f>
        <v>22862.400000000001</v>
      </c>
      <c r="Z188" s="4">
        <f>IF(X188&lt;&gt;"Liquidação Cancelada",VLOOKUP(B188,'BASE DE DADOS OPS'!$B$5:$P$9635,14,FALSE),"Liquidação Cancelada")</f>
        <v>55.49</v>
      </c>
      <c r="AA188" s="4">
        <f>IF(X188&lt;&gt;"Liquidação Cancelada",VLOOKUP(B188,'BASE DE DADOS OPS'!$B$5:$P$9635,13,FALSE),"Liquidação Cancelada")</f>
        <v>22806.91</v>
      </c>
      <c r="AB188" s="4">
        <f>IF(X188&lt;&gt;"Liquidação Cancelada",Y188-Z188,"Liquidação Cancelada")</f>
        <v>22806.91</v>
      </c>
      <c r="AC188" s="3">
        <f>IF(X188&lt;&gt;"Liquidação Cancelada",(AA188-AB188)+(U188-Z188-AB188),"Liquidação Cancelada")</f>
        <v>0</v>
      </c>
      <c r="AD188" s="29"/>
    </row>
    <row r="189" spans="1:30" s="23" customFormat="1" ht="24.95" customHeight="1" x14ac:dyDescent="0.2">
      <c r="A189" s="23" t="str">
        <f>D189&amp;"|"&amp;E189&amp;"|"&amp;G189&amp;"|"&amp;H189&amp;"|"&amp;L189&amp;"|"&amp;N189&amp;"|"&amp;U189</f>
        <v>1441|1440011|293|2025|5487631000109|9329|224,7</v>
      </c>
      <c r="B189" s="23" t="str">
        <f>D189&amp;"|"&amp;E189&amp;"|"&amp;G189&amp;"|"&amp;H189&amp;"|"&amp;X189</f>
        <v>1441|1440011|293|2025|8194</v>
      </c>
      <c r="C189" s="28" t="str">
        <f>E189&amp;"|"&amp;X189</f>
        <v>1440011|8194</v>
      </c>
      <c r="D189" s="10">
        <v>1441</v>
      </c>
      <c r="E189" s="10">
        <v>1440011</v>
      </c>
      <c r="F189" s="36" t="str">
        <f>G189&amp;"/"&amp;H189</f>
        <v>293/2025</v>
      </c>
      <c r="G189" s="10">
        <v>293</v>
      </c>
      <c r="H189" s="10">
        <v>2025</v>
      </c>
      <c r="I189" s="36" t="str">
        <f>J189&amp;"."&amp;K189</f>
        <v>10.1</v>
      </c>
      <c r="J189" s="10">
        <v>10</v>
      </c>
      <c r="K189" s="10">
        <v>1</v>
      </c>
      <c r="L189" s="10">
        <v>5487631000109</v>
      </c>
      <c r="M189" s="11" t="s">
        <v>311</v>
      </c>
      <c r="N189" s="10">
        <v>9329</v>
      </c>
      <c r="O189" s="11" t="s">
        <v>312</v>
      </c>
      <c r="P189" s="9">
        <v>46006</v>
      </c>
      <c r="Q189" s="10">
        <v>30</v>
      </c>
      <c r="R189" s="3">
        <v>224.7</v>
      </c>
      <c r="S189" s="3">
        <v>0</v>
      </c>
      <c r="T189" s="3">
        <v>0</v>
      </c>
      <c r="U189" s="33">
        <f>R189-S189-T189</f>
        <v>224.7</v>
      </c>
      <c r="V189" s="9">
        <f>IF(X189&lt;&gt;"Liquidação Cancelada",VLOOKUP(B189,'BASE DE DADOS OPS'!$B$4:$P$9650,10,FALSE),"Liquidação Cancelada")</f>
        <v>46006</v>
      </c>
      <c r="W189" s="13">
        <f>IF(X189&lt;&gt;"Liquidação Cancelada",IF(ISBLANK(V189),"AGUARDANDO PAGAMENTO",NETWORKDAYS(P189,V189)-1),"Liquidação Cancelada")</f>
        <v>0</v>
      </c>
      <c r="X189" s="10">
        <f>VLOOKUP(A189,'BASE DE DADOS OPS'!$A$4:$P$9650,12,FALSE)</f>
        <v>8194</v>
      </c>
      <c r="Y189" s="4">
        <f>IF(X189&lt;&gt;"Liquidação Cancelada",VLOOKUP(B189,'BASE DE DADOS OPS'!$B$5:$P$9635,12,FALSE),"Liquidação Cancelada")</f>
        <v>224.7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224.7</v>
      </c>
      <c r="AB189" s="4">
        <f>IF(X189&lt;&gt;"Liquidação Cancelada",Y189-Z189,"Liquidação Cancelada")</f>
        <v>224.7</v>
      </c>
      <c r="AC189" s="3">
        <f>IF(X189&lt;&gt;"Liquidação Cancelada",(AA189-AB189)+(U189-Z189-AB189),"Liquidação Cancelada")</f>
        <v>0</v>
      </c>
      <c r="AD189" s="29"/>
    </row>
    <row r="190" spans="1:30" s="23" customFormat="1" ht="24.95" customHeight="1" x14ac:dyDescent="0.2">
      <c r="A190" s="23" t="str">
        <f>D190&amp;"|"&amp;E190&amp;"|"&amp;G190&amp;"|"&amp;H190&amp;"|"&amp;L190&amp;"|"&amp;N190&amp;"|"&amp;U190</f>
        <v>1441|1440011|293|2025|5487631000109|9329|225,3</v>
      </c>
      <c r="B190" s="23" t="str">
        <f>D190&amp;"|"&amp;E190&amp;"|"&amp;G190&amp;"|"&amp;H190&amp;"|"&amp;X190</f>
        <v>1441|1440011|293|2025|8196</v>
      </c>
      <c r="C190" s="28" t="str">
        <f>E190&amp;"|"&amp;X190</f>
        <v>1440011|8196</v>
      </c>
      <c r="D190" s="10">
        <v>1441</v>
      </c>
      <c r="E190" s="10">
        <v>1440011</v>
      </c>
      <c r="F190" s="36" t="str">
        <f>G190&amp;"/"&amp;H190</f>
        <v>293/2025</v>
      </c>
      <c r="G190" s="10">
        <v>293</v>
      </c>
      <c r="H190" s="10">
        <v>2025</v>
      </c>
      <c r="I190" s="36" t="str">
        <f>J190&amp;"."&amp;K190</f>
        <v>10.1</v>
      </c>
      <c r="J190" s="10">
        <v>10</v>
      </c>
      <c r="K190" s="10">
        <v>1</v>
      </c>
      <c r="L190" s="10">
        <v>5487631000109</v>
      </c>
      <c r="M190" s="11" t="s">
        <v>311</v>
      </c>
      <c r="N190" s="10">
        <v>9329</v>
      </c>
      <c r="O190" s="11" t="s">
        <v>312</v>
      </c>
      <c r="P190" s="9">
        <v>46006</v>
      </c>
      <c r="Q190" s="10">
        <v>31</v>
      </c>
      <c r="R190" s="3">
        <v>225.3</v>
      </c>
      <c r="S190" s="3">
        <v>0</v>
      </c>
      <c r="T190" s="3">
        <v>0</v>
      </c>
      <c r="U190" s="33">
        <f>R190-S190-T190</f>
        <v>225.3</v>
      </c>
      <c r="V190" s="9">
        <f>IF(X190&lt;&gt;"Liquidação Cancelada",VLOOKUP(B190,'BASE DE DADOS OPS'!$B$4:$P$9650,10,FALSE),"Liquidação Cancelada")</f>
        <v>46006</v>
      </c>
      <c r="W190" s="13">
        <f>IF(X190&lt;&gt;"Liquidação Cancelada",IF(ISBLANK(V190),"AGUARDANDO PAGAMENTO",NETWORKDAYS(P190,V190)-1),"Liquidação Cancelada")</f>
        <v>0</v>
      </c>
      <c r="X190" s="10">
        <f>VLOOKUP(A190,'BASE DE DADOS OPS'!$A$4:$P$9650,12,FALSE)</f>
        <v>8196</v>
      </c>
      <c r="Y190" s="4">
        <f>IF(X190&lt;&gt;"Liquidação Cancelada",VLOOKUP(B190,'BASE DE DADOS OPS'!$B$5:$P$9635,12,FALSE),"Liquidação Cancelada")</f>
        <v>225.3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225.3</v>
      </c>
      <c r="AB190" s="4">
        <f>IF(X190&lt;&gt;"Liquidação Cancelada",Y190-Z190,"Liquidação Cancelada")</f>
        <v>225.3</v>
      </c>
      <c r="AC190" s="3">
        <f>IF(X190&lt;&gt;"Liquidação Cancelada",(AA190-AB190)+(U190-Z190-AB190),"Liquidação Cancelada")</f>
        <v>0</v>
      </c>
      <c r="AD190" s="29"/>
    </row>
    <row r="191" spans="1:30" s="23" customFormat="1" ht="24.95" customHeight="1" x14ac:dyDescent="0.2">
      <c r="A191" s="23" t="str">
        <f>D191&amp;"|"&amp;E191&amp;"|"&amp;G191&amp;"|"&amp;H191&amp;"|"&amp;L191&amp;"|"&amp;N191&amp;"|"&amp;U191</f>
        <v>1441|1440011|293|2025|5487631000109|9329|449,41</v>
      </c>
      <c r="B191" s="23" t="str">
        <f>D191&amp;"|"&amp;E191&amp;"|"&amp;G191&amp;"|"&amp;H191&amp;"|"&amp;X191</f>
        <v>1441|1440011|293|2025|8198</v>
      </c>
      <c r="C191" s="28" t="str">
        <f>E191&amp;"|"&amp;X191</f>
        <v>1440011|8198</v>
      </c>
      <c r="D191" s="10">
        <v>1441</v>
      </c>
      <c r="E191" s="10">
        <v>1440011</v>
      </c>
      <c r="F191" s="36" t="str">
        <f>G191&amp;"/"&amp;H191</f>
        <v>293/2025</v>
      </c>
      <c r="G191" s="10">
        <v>293</v>
      </c>
      <c r="H191" s="10">
        <v>2025</v>
      </c>
      <c r="I191" s="36" t="str">
        <f>J191&amp;"."&amp;K191</f>
        <v>10.1</v>
      </c>
      <c r="J191" s="10">
        <v>10</v>
      </c>
      <c r="K191" s="10">
        <v>1</v>
      </c>
      <c r="L191" s="10">
        <v>5487631000109</v>
      </c>
      <c r="M191" s="11" t="s">
        <v>311</v>
      </c>
      <c r="N191" s="10">
        <v>9329</v>
      </c>
      <c r="O191" s="11" t="s">
        <v>312</v>
      </c>
      <c r="P191" s="9">
        <v>46006</v>
      </c>
      <c r="Q191" s="10">
        <v>32</v>
      </c>
      <c r="R191" s="3">
        <v>449.41</v>
      </c>
      <c r="S191" s="3">
        <v>0</v>
      </c>
      <c r="T191" s="3">
        <v>0</v>
      </c>
      <c r="U191" s="33">
        <f>R191-S191-T191</f>
        <v>449.41</v>
      </c>
      <c r="V191" s="9">
        <f>IF(X191&lt;&gt;"Liquidação Cancelada",VLOOKUP(B191,'BASE DE DADOS OPS'!$B$4:$P$9650,10,FALSE),"Liquidação Cancelada")</f>
        <v>46006</v>
      </c>
      <c r="W191" s="13">
        <f>IF(X191&lt;&gt;"Liquidação Cancelada",IF(ISBLANK(V191),"AGUARDANDO PAGAMENTO",NETWORKDAYS(P191,V191)-1),"Liquidação Cancelada")</f>
        <v>0</v>
      </c>
      <c r="X191" s="10">
        <f>VLOOKUP(A191,'BASE DE DADOS OPS'!$A$4:$P$9650,12,FALSE)</f>
        <v>8198</v>
      </c>
      <c r="Y191" s="4">
        <f>IF(X191&lt;&gt;"Liquidação Cancelada",VLOOKUP(B191,'BASE DE DADOS OPS'!$B$5:$P$9635,12,FALSE),"Liquidação Cancelada")</f>
        <v>449.41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449.41</v>
      </c>
      <c r="AB191" s="4">
        <f>IF(X191&lt;&gt;"Liquidação Cancelada",Y191-Z191,"Liquidação Cancelada")</f>
        <v>449.41</v>
      </c>
      <c r="AC191" s="3">
        <f>IF(X191&lt;&gt;"Liquidação Cancelada",(AA191-AB191)+(U191-Z191-AB191),"Liquidação Cancelada")</f>
        <v>0</v>
      </c>
      <c r="AD191" s="29"/>
    </row>
    <row r="192" spans="1:30" s="23" customFormat="1" ht="24.95" customHeight="1" x14ac:dyDescent="0.2">
      <c r="A192" s="23" t="str">
        <f>D192&amp;"|"&amp;E192&amp;"|"&amp;G192&amp;"|"&amp;H192&amp;"|"&amp;L192&amp;"|"&amp;N192&amp;"|"&amp;U192</f>
        <v>1441|1440011|424|2025|21545863000114|3948|4260,06</v>
      </c>
      <c r="B192" s="23" t="str">
        <f>D192&amp;"|"&amp;E192&amp;"|"&amp;G192&amp;"|"&amp;H192&amp;"|"&amp;X192</f>
        <v>1441|1440011|424|2025|8201</v>
      </c>
      <c r="C192" s="28" t="str">
        <f>E192&amp;"|"&amp;X192</f>
        <v>1440011|8201</v>
      </c>
      <c r="D192" s="10">
        <v>1441</v>
      </c>
      <c r="E192" s="10">
        <v>1440011</v>
      </c>
      <c r="F192" s="36" t="str">
        <f>G192&amp;"/"&amp;H192</f>
        <v>424/2025</v>
      </c>
      <c r="G192" s="10">
        <v>424</v>
      </c>
      <c r="H192" s="10">
        <v>2025</v>
      </c>
      <c r="I192" s="36" t="str">
        <f>J192&amp;"."&amp;K192</f>
        <v>10.1</v>
      </c>
      <c r="J192" s="10">
        <v>10</v>
      </c>
      <c r="K192" s="10">
        <v>1</v>
      </c>
      <c r="L192" s="10">
        <v>21545863000114</v>
      </c>
      <c r="M192" s="11" t="s">
        <v>346</v>
      </c>
      <c r="N192" s="10">
        <v>3948</v>
      </c>
      <c r="O192" s="11" t="s">
        <v>23</v>
      </c>
      <c r="P192" s="9">
        <v>46006</v>
      </c>
      <c r="Q192" s="10">
        <v>1</v>
      </c>
      <c r="R192" s="3">
        <v>4347</v>
      </c>
      <c r="S192" s="3">
        <v>86.94</v>
      </c>
      <c r="T192" s="3">
        <v>0</v>
      </c>
      <c r="U192" s="33">
        <f>R192-S192-T192</f>
        <v>4260.0600000000004</v>
      </c>
      <c r="V192" s="9">
        <f>IF(X192&lt;&gt;"Liquidação Cancelada",VLOOKUP(B192,'BASE DE DADOS OPS'!$B$4:$P$9650,10,FALSE),"Liquidação Cancelada")</f>
        <v>46007</v>
      </c>
      <c r="W192" s="13">
        <f>IF(X192&lt;&gt;"Liquidação Cancelada",IF(ISBLANK(V192),"AGUARDANDO PAGAMENTO",NETWORKDAYS(P192,V192)-1),"Liquidação Cancelada")</f>
        <v>1</v>
      </c>
      <c r="X192" s="10">
        <f>VLOOKUP(A192,'BASE DE DADOS OPS'!$A$4:$P$9650,12,FALSE)</f>
        <v>8201</v>
      </c>
      <c r="Y192" s="4">
        <f>IF(X192&lt;&gt;"Liquidação Cancelada",VLOOKUP(B192,'BASE DE DADOS OPS'!$B$5:$P$9635,12,FALSE),"Liquidação Cancelada")</f>
        <v>4260.0600000000004</v>
      </c>
      <c r="Z192" s="4">
        <f>IF(X192&lt;&gt;"Liquidação Cancelada",VLOOKUP(B192,'BASE DE DADOS OPS'!$B$5:$P$9635,14,FALSE),"Liquidação Cancelada")</f>
        <v>208.66</v>
      </c>
      <c r="AA192" s="4">
        <f>IF(X192&lt;&gt;"Liquidação Cancelada",VLOOKUP(B192,'BASE DE DADOS OPS'!$B$5:$P$9635,13,FALSE),"Liquidação Cancelada")</f>
        <v>4051.4</v>
      </c>
      <c r="AB192" s="4">
        <f>IF(X192&lt;&gt;"Liquidação Cancelada",Y192-Z192,"Liquidação Cancelada")</f>
        <v>4051.4000000000005</v>
      </c>
      <c r="AC192" s="3">
        <f>IF(X192&lt;&gt;"Liquidação Cancelada",(AA192-AB192)+(U192-Z192-AB192),"Liquidação Cancelada")</f>
        <v>-4.5474735088646412E-13</v>
      </c>
      <c r="AD192" s="29"/>
    </row>
    <row r="193" spans="1:30" s="23" customFormat="1" ht="24.95" customHeight="1" x14ac:dyDescent="0.2">
      <c r="A193" s="23" t="str">
        <f>D193&amp;"|"&amp;E193&amp;"|"&amp;G193&amp;"|"&amp;H193&amp;"|"&amp;L193&amp;"|"&amp;N193&amp;"|"&amp;U193</f>
        <v>1441|1440005|12|2025|5786956000184|3005|56093,05</v>
      </c>
      <c r="B193" s="23" t="str">
        <f>D193&amp;"|"&amp;E193&amp;"|"&amp;G193&amp;"|"&amp;H193&amp;"|"&amp;X193</f>
        <v>1441|1440005|12|2025|314</v>
      </c>
      <c r="C193" s="28" t="str">
        <f>E193&amp;"|"&amp;X193</f>
        <v>1440005|314</v>
      </c>
      <c r="D193" s="10">
        <v>1441</v>
      </c>
      <c r="E193" s="10">
        <v>1440005</v>
      </c>
      <c r="F193" s="36" t="str">
        <f>G193&amp;"/"&amp;H193</f>
        <v>12/2025</v>
      </c>
      <c r="G193" s="10">
        <v>12</v>
      </c>
      <c r="H193" s="10">
        <v>2025</v>
      </c>
      <c r="I193" s="36" t="str">
        <f>J193&amp;"."&amp;K193</f>
        <v>10.1</v>
      </c>
      <c r="J193" s="10">
        <v>10</v>
      </c>
      <c r="K193" s="10">
        <v>1</v>
      </c>
      <c r="L193" s="10">
        <v>5786956000184</v>
      </c>
      <c r="M193" s="11" t="s">
        <v>129</v>
      </c>
      <c r="N193" s="10">
        <v>3005</v>
      </c>
      <c r="O193" s="11" t="s">
        <v>128</v>
      </c>
      <c r="P193" s="9">
        <v>46007</v>
      </c>
      <c r="Q193" s="10">
        <v>8</v>
      </c>
      <c r="R193" s="3">
        <v>56093.05</v>
      </c>
      <c r="S193" s="3">
        <v>0</v>
      </c>
      <c r="T193" s="3">
        <v>0</v>
      </c>
      <c r="U193" s="33">
        <f>R193-S193-T193</f>
        <v>56093.05</v>
      </c>
      <c r="V193" s="9">
        <f>IF(X193&lt;&gt;"Liquidação Cancelada",VLOOKUP(B193,'BASE DE DADOS OPS'!$B$4:$P$9650,10,FALSE),"Liquidação Cancelada")</f>
        <v>46009</v>
      </c>
      <c r="W193" s="13">
        <f>IF(X193&lt;&gt;"Liquidação Cancelada",IF(ISBLANK(V193),"AGUARDANDO PAGAMENTO",NETWORKDAYS(P193,V193)-1),"Liquidação Cancelada")</f>
        <v>2</v>
      </c>
      <c r="X193" s="10">
        <f>VLOOKUP(A193,'BASE DE DADOS OPS'!$A$4:$P$9650,12,FALSE)</f>
        <v>314</v>
      </c>
      <c r="Y193" s="4">
        <f>IF(X193&lt;&gt;"Liquidação Cancelada",VLOOKUP(B193,'BASE DE DADOS OPS'!$B$5:$P$9635,12,FALSE),"Liquidação Cancelada")</f>
        <v>56093.05</v>
      </c>
      <c r="Z193" s="4">
        <f>IF(X193&lt;&gt;"Liquidação Cancelada",VLOOKUP(B193,'BASE DE DADOS OPS'!$B$5:$P$9635,14,FALSE),"Liquidação Cancelada")</f>
        <v>673.12</v>
      </c>
      <c r="AA193" s="4">
        <f>IF(X193&lt;&gt;"Liquidação Cancelada",VLOOKUP(B193,'BASE DE DADOS OPS'!$B$5:$P$9635,13,FALSE),"Liquidação Cancelada")</f>
        <v>55419.93</v>
      </c>
      <c r="AB193" s="4">
        <f>IF(X193&lt;&gt;"Liquidação Cancelada",Y193-Z193,"Liquidação Cancelada")</f>
        <v>55419.93</v>
      </c>
      <c r="AC193" s="3">
        <f>IF(X193&lt;&gt;"Liquidação Cancelada",(AA193-AB193)+(U193-Z193-AB193),"Liquidação Cancelada")</f>
        <v>0</v>
      </c>
      <c r="AD193" s="29"/>
    </row>
    <row r="194" spans="1:30" s="23" customFormat="1" ht="24.95" customHeight="1" x14ac:dyDescent="0.2">
      <c r="A194" s="23" t="str">
        <f>D194&amp;"|"&amp;E194&amp;"|"&amp;G194&amp;"|"&amp;H194&amp;"|"&amp;L194&amp;"|"&amp;N194&amp;"|"&amp;U194</f>
        <v>1441|1440005|154|2025|12937692000188|5207|40610,1</v>
      </c>
      <c r="B194" s="23" t="str">
        <f>D194&amp;"|"&amp;E194&amp;"|"&amp;G194&amp;"|"&amp;H194&amp;"|"&amp;X194</f>
        <v>1441|1440005|154|2025|313</v>
      </c>
      <c r="C194" s="28" t="str">
        <f>E194&amp;"|"&amp;X194</f>
        <v>1440005|313</v>
      </c>
      <c r="D194" s="10">
        <v>1441</v>
      </c>
      <c r="E194" s="10">
        <v>1440005</v>
      </c>
      <c r="F194" s="36" t="str">
        <f>G194&amp;"/"&amp;H194</f>
        <v>154/2025</v>
      </c>
      <c r="G194" s="10">
        <v>154</v>
      </c>
      <c r="H194" s="10">
        <v>2025</v>
      </c>
      <c r="I194" s="36" t="str">
        <f>J194&amp;"."&amp;K194</f>
        <v>10.1</v>
      </c>
      <c r="J194" s="10">
        <v>10</v>
      </c>
      <c r="K194" s="10">
        <v>1</v>
      </c>
      <c r="L194" s="10">
        <v>12937692000188</v>
      </c>
      <c r="M194" s="11" t="s">
        <v>161</v>
      </c>
      <c r="N194" s="10">
        <v>5207</v>
      </c>
      <c r="O194" s="11" t="s">
        <v>150</v>
      </c>
      <c r="P194" s="9">
        <v>46007</v>
      </c>
      <c r="Q194" s="10">
        <v>1</v>
      </c>
      <c r="R194" s="3">
        <v>40610.1</v>
      </c>
      <c r="S194" s="3">
        <v>0</v>
      </c>
      <c r="T194" s="3">
        <v>0</v>
      </c>
      <c r="U194" s="33">
        <f>R194-S194-T194</f>
        <v>40610.1</v>
      </c>
      <c r="V194" s="9">
        <f>IF(X194&lt;&gt;"Liquidação Cancelada",VLOOKUP(B194,'BASE DE DADOS OPS'!$B$4:$P$9650,10,FALSE),"Liquidação Cancelada")</f>
        <v>46008</v>
      </c>
      <c r="W194" s="13">
        <f>IF(X194&lt;&gt;"Liquidação Cancelada",IF(ISBLANK(V194),"AGUARDANDO PAGAMENTO",NETWORKDAYS(P194,V194)-1),"Liquidação Cancelada")</f>
        <v>1</v>
      </c>
      <c r="X194" s="10">
        <f>VLOOKUP(A194,'BASE DE DADOS OPS'!$A$4:$P$9650,12,FALSE)</f>
        <v>313</v>
      </c>
      <c r="Y194" s="4">
        <f>IF(X194&lt;&gt;"Liquidação Cancelada",VLOOKUP(B194,'BASE DE DADOS OPS'!$B$5:$P$9635,12,FALSE),"Liquidação Cancelada")</f>
        <v>40610.1</v>
      </c>
      <c r="Z194" s="4">
        <f>IF(X194&lt;&gt;"Liquidação Cancelada",VLOOKUP(B194,'BASE DE DADOS OPS'!$B$5:$P$9635,14,FALSE),"Liquidação Cancelada")</f>
        <v>487.32</v>
      </c>
      <c r="AA194" s="4">
        <f>IF(X194&lt;&gt;"Liquidação Cancelada",VLOOKUP(B194,'BASE DE DADOS OPS'!$B$5:$P$9635,13,FALSE),"Liquidação Cancelada")</f>
        <v>40122.78</v>
      </c>
      <c r="AB194" s="4">
        <f>IF(X194&lt;&gt;"Liquidação Cancelada",Y194-Z194,"Liquidação Cancelada")</f>
        <v>40122.78</v>
      </c>
      <c r="AC194" s="3">
        <f>IF(X194&lt;&gt;"Liquidação Cancelada",(AA194-AB194)+(U194-Z194-AB194),"Liquidação Cancelada")</f>
        <v>0</v>
      </c>
      <c r="AD194" s="29"/>
    </row>
    <row r="195" spans="1:30" s="23" customFormat="1" ht="24.95" customHeight="1" x14ac:dyDescent="0.2">
      <c r="A195" s="23" t="str">
        <f>D195&amp;"|"&amp;E195&amp;"|"&amp;G195&amp;"|"&amp;H195&amp;"|"&amp;L195&amp;"|"&amp;N195&amp;"|"&amp;U195</f>
        <v>1441|1440011|240|2025|76535764000143|4005|1977,38</v>
      </c>
      <c r="B195" s="23" t="str">
        <f>D195&amp;"|"&amp;E195&amp;"|"&amp;G195&amp;"|"&amp;H195&amp;"|"&amp;X195</f>
        <v>1441|1440011|240|2025|8215</v>
      </c>
      <c r="C195" s="28" t="str">
        <f>E195&amp;"|"&amp;X195</f>
        <v>1440011|8215</v>
      </c>
      <c r="D195" s="10">
        <v>1441</v>
      </c>
      <c r="E195" s="10">
        <v>1440011</v>
      </c>
      <c r="F195" s="36" t="str">
        <f>G195&amp;"/"&amp;H195</f>
        <v>240/2025</v>
      </c>
      <c r="G195" s="10">
        <v>240</v>
      </c>
      <c r="H195" s="10">
        <v>2025</v>
      </c>
      <c r="I195" s="36" t="str">
        <f>J195&amp;"."&amp;K195</f>
        <v>10.1</v>
      </c>
      <c r="J195" s="10">
        <v>10</v>
      </c>
      <c r="K195" s="10">
        <v>1</v>
      </c>
      <c r="L195" s="10">
        <v>76535764000143</v>
      </c>
      <c r="M195" s="11" t="s">
        <v>296</v>
      </c>
      <c r="N195" s="10">
        <v>4005</v>
      </c>
      <c r="O195" s="11" t="s">
        <v>297</v>
      </c>
      <c r="P195" s="9">
        <v>46007</v>
      </c>
      <c r="Q195" s="10">
        <v>10</v>
      </c>
      <c r="R195" s="3">
        <v>1977.38</v>
      </c>
      <c r="S195" s="3">
        <v>0</v>
      </c>
      <c r="T195" s="3">
        <v>0</v>
      </c>
      <c r="U195" s="33">
        <f>R195-S195-T195</f>
        <v>1977.38</v>
      </c>
      <c r="V195" s="9">
        <f>IF(X195&lt;&gt;"Liquidação Cancelada",VLOOKUP(B195,'BASE DE DADOS OPS'!$B$4:$P$9650,10,FALSE),"Liquidação Cancelada")</f>
        <v>46008</v>
      </c>
      <c r="W195" s="13">
        <f>IF(X195&lt;&gt;"Liquidação Cancelada",IF(ISBLANK(V195),"AGUARDANDO PAGAMENTO",NETWORKDAYS(P195,V195)-1),"Liquidação Cancelada")</f>
        <v>1</v>
      </c>
      <c r="X195" s="10">
        <f>VLOOKUP(A195,'BASE DE DADOS OPS'!$A$4:$P$9650,12,FALSE)</f>
        <v>8215</v>
      </c>
      <c r="Y195" s="4">
        <f>IF(X195&lt;&gt;"Liquidação Cancelada",VLOOKUP(B195,'BASE DE DADOS OPS'!$B$5:$P$9635,12,FALSE),"Liquidação Cancelada")</f>
        <v>1977.38</v>
      </c>
      <c r="Z195" s="4">
        <f>IF(X195&lt;&gt;"Liquidação Cancelada",VLOOKUP(B195,'BASE DE DADOS OPS'!$B$5:$P$9635,14,FALSE),"Liquidação Cancelada")</f>
        <v>94.91</v>
      </c>
      <c r="AA195" s="4">
        <f>IF(X195&lt;&gt;"Liquidação Cancelada",VLOOKUP(B195,'BASE DE DADOS OPS'!$B$5:$P$9635,13,FALSE),"Liquidação Cancelada")</f>
        <v>1882.47</v>
      </c>
      <c r="AB195" s="4">
        <f>IF(X195&lt;&gt;"Liquidação Cancelada",Y195-Z195,"Liquidação Cancelada")</f>
        <v>1882.47</v>
      </c>
      <c r="AC195" s="3">
        <f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>D196&amp;"|"&amp;E196&amp;"|"&amp;G196&amp;"|"&amp;H196&amp;"|"&amp;L196&amp;"|"&amp;N196&amp;"|"&amp;U196</f>
        <v>1441|1440011|408|2025|54823333000140|3921|13000</v>
      </c>
      <c r="B196" s="23" t="str">
        <f>D196&amp;"|"&amp;E196&amp;"|"&amp;G196&amp;"|"&amp;H196&amp;"|"&amp;X196</f>
        <v>1441|1440011|408|2025|8225</v>
      </c>
      <c r="C196" s="28" t="str">
        <f>E196&amp;"|"&amp;X196</f>
        <v>1440011|8225</v>
      </c>
      <c r="D196" s="10">
        <v>1441</v>
      </c>
      <c r="E196" s="10">
        <v>1440011</v>
      </c>
      <c r="F196" s="36" t="str">
        <f>G196&amp;"/"&amp;H196</f>
        <v>408/2025</v>
      </c>
      <c r="G196" s="10">
        <v>408</v>
      </c>
      <c r="H196" s="10">
        <v>2025</v>
      </c>
      <c r="I196" s="36" t="str">
        <f>J196&amp;"."&amp;K196</f>
        <v>10.1</v>
      </c>
      <c r="J196" s="10">
        <v>10</v>
      </c>
      <c r="K196" s="10">
        <v>1</v>
      </c>
      <c r="L196" s="10">
        <v>54823333000140</v>
      </c>
      <c r="M196" s="11" t="s">
        <v>337</v>
      </c>
      <c r="N196" s="10">
        <v>3921</v>
      </c>
      <c r="O196" s="11" t="s">
        <v>220</v>
      </c>
      <c r="P196" s="9">
        <v>46007</v>
      </c>
      <c r="Q196" s="10">
        <v>1</v>
      </c>
      <c r="R196" s="3">
        <v>13000</v>
      </c>
      <c r="S196" s="3">
        <v>0</v>
      </c>
      <c r="T196" s="3">
        <v>0</v>
      </c>
      <c r="U196" s="33">
        <f>R196-S196-T196</f>
        <v>13000</v>
      </c>
      <c r="V196" s="9">
        <f>IF(X196&lt;&gt;"Liquidação Cancelada",VLOOKUP(B196,'BASE DE DADOS OPS'!$B$4:$P$9650,10,FALSE),"Liquidação Cancelada")</f>
        <v>46008</v>
      </c>
      <c r="W196" s="13">
        <f>IF(X196&lt;&gt;"Liquidação Cancelada",IF(ISBLANK(V196),"AGUARDANDO PAGAMENTO",NETWORKDAYS(P196,V196)-1),"Liquidação Cancelada")</f>
        <v>1</v>
      </c>
      <c r="X196" s="10">
        <f>VLOOKUP(A196,'BASE DE DADOS OPS'!$A$4:$P$9650,12,FALSE)</f>
        <v>8225</v>
      </c>
      <c r="Y196" s="4">
        <f>IF(X196&lt;&gt;"Liquidação Cancelada",VLOOKUP(B196,'BASE DE DADOS OPS'!$B$5:$P$9635,12,FALSE),"Liquidação Cancelada")</f>
        <v>13000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13000</v>
      </c>
      <c r="AB196" s="4">
        <f>IF(X196&lt;&gt;"Liquidação Cancelada",Y196-Z196,"Liquidação Cancelada")</f>
        <v>13000</v>
      </c>
      <c r="AC196" s="3">
        <f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>D197&amp;"|"&amp;E197&amp;"|"&amp;G197&amp;"|"&amp;H197&amp;"|"&amp;L197&amp;"|"&amp;N197&amp;"|"&amp;U197</f>
        <v>1441|1440011|423|2025|90180605000102|3910|10457,61</v>
      </c>
      <c r="B197" s="23" t="str">
        <f>D197&amp;"|"&amp;E197&amp;"|"&amp;G197&amp;"|"&amp;H197&amp;"|"&amp;X197</f>
        <v>1441|1440011|423|2025|407</v>
      </c>
      <c r="C197" s="28" t="str">
        <f>E197&amp;"|"&amp;X197</f>
        <v>1440011|407</v>
      </c>
      <c r="D197" s="10">
        <v>1441</v>
      </c>
      <c r="E197" s="10">
        <v>1440011</v>
      </c>
      <c r="F197" s="36" t="str">
        <f>G197&amp;"/"&amp;H197</f>
        <v>423/2025</v>
      </c>
      <c r="G197" s="10">
        <v>423</v>
      </c>
      <c r="H197" s="10">
        <v>2025</v>
      </c>
      <c r="I197" s="36" t="str">
        <f>J197&amp;"."&amp;K197</f>
        <v>10.1</v>
      </c>
      <c r="J197" s="10">
        <v>10</v>
      </c>
      <c r="K197" s="10">
        <v>1</v>
      </c>
      <c r="L197" s="10">
        <v>90180605000102</v>
      </c>
      <c r="M197" s="11" t="s">
        <v>345</v>
      </c>
      <c r="N197" s="10">
        <v>3910</v>
      </c>
      <c r="O197" s="11" t="s">
        <v>258</v>
      </c>
      <c r="P197" s="9">
        <v>46007</v>
      </c>
      <c r="Q197" s="10">
        <v>1</v>
      </c>
      <c r="R197" s="3">
        <v>10457.61</v>
      </c>
      <c r="S197" s="3">
        <v>0</v>
      </c>
      <c r="T197" s="3">
        <v>0</v>
      </c>
      <c r="U197" s="33">
        <f>R197-S197-T197</f>
        <v>10457.61</v>
      </c>
      <c r="V197" s="9">
        <f>IF(X197&lt;&gt;"Liquidação Cancelada",VLOOKUP(B197,'BASE DE DADOS OPS'!$B$4:$P$9650,10,FALSE),"Liquidação Cancelada")</f>
        <v>46014</v>
      </c>
      <c r="W197" s="13">
        <f>IF(X197&lt;&gt;"Liquidação Cancelada",IF(ISBLANK(V197),"AGUARDANDO PAGAMENTO",NETWORKDAYS(P197,V197)-1),"Liquidação Cancelada")</f>
        <v>5</v>
      </c>
      <c r="X197" s="10">
        <f>VLOOKUP(A197,'BASE DE DADOS OPS'!$A$4:$P$9650,12,FALSE)</f>
        <v>407</v>
      </c>
      <c r="Y197" s="4">
        <f>IF(X197&lt;&gt;"Liquidação Cancelada",VLOOKUP(B197,'BASE DE DADOS OPS'!$B$5:$P$9635,12,FALSE),"Liquidação Cancelada")</f>
        <v>10457.609999999999</v>
      </c>
      <c r="Z197" s="4">
        <f>IF(X197&lt;&gt;"Liquidação Cancelada",VLOOKUP(B197,'BASE DE DADOS OPS'!$B$5:$P$9635,14,FALSE),"Liquidação Cancelada")</f>
        <v>250.98</v>
      </c>
      <c r="AA197" s="4">
        <f>IF(X197&lt;&gt;"Liquidação Cancelada",VLOOKUP(B197,'BASE DE DADOS OPS'!$B$5:$P$9635,13,FALSE),"Liquidação Cancelada")</f>
        <v>10206.629999999999</v>
      </c>
      <c r="AB197" s="4">
        <f>IF(X197&lt;&gt;"Liquidação Cancelada",Y197-Z197,"Liquidação Cancelada")</f>
        <v>10206.629999999999</v>
      </c>
      <c r="AC197" s="3">
        <f>IF(X197&lt;&gt;"Liquidação Cancelada",(AA197-AB197)+(U197-Z197-AB197),"Liquidação Cancelada")</f>
        <v>1.8189894035458565E-12</v>
      </c>
      <c r="AD197" s="29" t="s">
        <v>581</v>
      </c>
    </row>
    <row r="198" spans="1:30" s="23" customFormat="1" ht="24.95" customHeight="1" x14ac:dyDescent="0.2">
      <c r="A198" s="23" t="str">
        <f>D198&amp;"|"&amp;E198&amp;"|"&amp;G198&amp;"|"&amp;H198&amp;"|"&amp;L198&amp;"|"&amp;N198&amp;"|"&amp;U198</f>
        <v>1441|1440005|24|2025|19994997000170|3021|6345,5</v>
      </c>
      <c r="B198" s="23" t="str">
        <f>D198&amp;"|"&amp;E198&amp;"|"&amp;G198&amp;"|"&amp;H198&amp;"|"&amp;X198</f>
        <v>1441|1440005|24|2025|315</v>
      </c>
      <c r="C198" s="28" t="str">
        <f>E198&amp;"|"&amp;X198</f>
        <v>1440005|315</v>
      </c>
      <c r="D198" s="10">
        <v>1441</v>
      </c>
      <c r="E198" s="10">
        <v>1440005</v>
      </c>
      <c r="F198" s="36" t="str">
        <f>G198&amp;"/"&amp;H198</f>
        <v>24/2025</v>
      </c>
      <c r="G198" s="10">
        <v>24</v>
      </c>
      <c r="H198" s="10">
        <v>2025</v>
      </c>
      <c r="I198" s="36" t="str">
        <f>J198&amp;"."&amp;K198</f>
        <v>10.1</v>
      </c>
      <c r="J198" s="10">
        <v>10</v>
      </c>
      <c r="K198" s="10">
        <v>1</v>
      </c>
      <c r="L198" s="10">
        <v>19994997000170</v>
      </c>
      <c r="M198" s="11" t="s">
        <v>133</v>
      </c>
      <c r="N198" s="10">
        <v>3021</v>
      </c>
      <c r="O198" s="11" t="s">
        <v>134</v>
      </c>
      <c r="P198" s="9">
        <v>46008</v>
      </c>
      <c r="Q198" s="10">
        <v>2</v>
      </c>
      <c r="R198" s="3">
        <v>6345.5</v>
      </c>
      <c r="S198" s="3">
        <v>0</v>
      </c>
      <c r="T198" s="3">
        <v>0</v>
      </c>
      <c r="U198" s="33">
        <f>R198-S198-T198</f>
        <v>6345.5</v>
      </c>
      <c r="V198" s="9">
        <f>IF(X198&lt;&gt;"Liquidação Cancelada",VLOOKUP(B198,'BASE DE DADOS OPS'!$B$4:$P$9650,10,FALSE),"Liquidação Cancelada")</f>
        <v>46010</v>
      </c>
      <c r="W198" s="13">
        <f>IF(X198&lt;&gt;"Liquidação Cancelada",IF(ISBLANK(V198),"AGUARDANDO PAGAMENTO",NETWORKDAYS(P198,V198)-1),"Liquidação Cancelada")</f>
        <v>2</v>
      </c>
      <c r="X198" s="10">
        <f>VLOOKUP(A198,'BASE DE DADOS OPS'!$A$4:$P$9650,12,FALSE)</f>
        <v>315</v>
      </c>
      <c r="Y198" s="4">
        <f>IF(X198&lt;&gt;"Liquidação Cancelada",VLOOKUP(B198,'BASE DE DADOS OPS'!$B$5:$P$9635,12,FALSE),"Liquidação Cancelada")</f>
        <v>6345.5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6345.5</v>
      </c>
      <c r="AB198" s="4">
        <f>IF(X198&lt;&gt;"Liquidação Cancelada",Y198-Z198,"Liquidação Cancelada")</f>
        <v>6345.5</v>
      </c>
      <c r="AC198" s="3">
        <f>IF(X198&lt;&gt;"Liquidação Cancelada",(AA198-AB198)+(U198-Z198-AB198),"Liquidação Cancelada")</f>
        <v>0</v>
      </c>
      <c r="AD198" s="29"/>
    </row>
    <row r="199" spans="1:30" s="23" customFormat="1" ht="24.95" customHeight="1" x14ac:dyDescent="0.2">
      <c r="A199" s="23" t="str">
        <f>D199&amp;"|"&amp;E199&amp;"|"&amp;G199&amp;"|"&amp;H199&amp;"|"&amp;L199&amp;"|"&amp;N199&amp;"|"&amp;U199</f>
        <v>1441|1440005|100|2025|54046673000101|3008|840</v>
      </c>
      <c r="B199" s="23" t="str">
        <f>D199&amp;"|"&amp;E199&amp;"|"&amp;G199&amp;"|"&amp;H199&amp;"|"&amp;X199</f>
        <v>1441|1440005|100|2025|317</v>
      </c>
      <c r="C199" s="28" t="str">
        <f>E199&amp;"|"&amp;X199</f>
        <v>1440005|317</v>
      </c>
      <c r="D199" s="10">
        <v>1441</v>
      </c>
      <c r="E199" s="10">
        <v>1440005</v>
      </c>
      <c r="F199" s="36" t="str">
        <f>G199&amp;"/"&amp;H199</f>
        <v>100/2025</v>
      </c>
      <c r="G199" s="10">
        <v>100</v>
      </c>
      <c r="H199" s="10">
        <v>2025</v>
      </c>
      <c r="I199" s="36" t="str">
        <f>J199&amp;"."&amp;K199</f>
        <v>10.1</v>
      </c>
      <c r="J199" s="10">
        <v>10</v>
      </c>
      <c r="K199" s="10">
        <v>1</v>
      </c>
      <c r="L199" s="10">
        <v>54046673000101</v>
      </c>
      <c r="M199" s="11" t="s">
        <v>147</v>
      </c>
      <c r="N199" s="10">
        <v>3008</v>
      </c>
      <c r="O199" s="11" t="s">
        <v>121</v>
      </c>
      <c r="P199" s="9">
        <v>46008</v>
      </c>
      <c r="Q199" s="10">
        <v>2</v>
      </c>
      <c r="R199" s="3">
        <v>840</v>
      </c>
      <c r="S199" s="3">
        <v>0</v>
      </c>
      <c r="T199" s="3">
        <v>0</v>
      </c>
      <c r="U199" s="33">
        <f>R199-S199-T199</f>
        <v>840</v>
      </c>
      <c r="V199" s="9">
        <f>IF(X199&lt;&gt;"Liquidação Cancelada",VLOOKUP(B199,'BASE DE DADOS OPS'!$B$4:$P$9650,10,FALSE),"Liquidação Cancelada")</f>
        <v>46010</v>
      </c>
      <c r="W199" s="13">
        <f>IF(X199&lt;&gt;"Liquidação Cancelada",IF(ISBLANK(V199),"AGUARDANDO PAGAMENTO",NETWORKDAYS(P199,V199)-1),"Liquidação Cancelada")</f>
        <v>2</v>
      </c>
      <c r="X199" s="10">
        <f>VLOOKUP(A199,'BASE DE DADOS OPS'!$A$4:$P$9650,12,FALSE)</f>
        <v>317</v>
      </c>
      <c r="Y199" s="4">
        <f>IF(X199&lt;&gt;"Liquidação Cancelada",VLOOKUP(B199,'BASE DE DADOS OPS'!$B$5:$P$9635,12,FALSE),"Liquidação Cancelada")</f>
        <v>840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840</v>
      </c>
      <c r="AB199" s="4">
        <f>IF(X199&lt;&gt;"Liquidação Cancelada",Y199-Z199,"Liquidação Cancelada")</f>
        <v>840</v>
      </c>
      <c r="AC199" s="3">
        <f>IF(X199&lt;&gt;"Liquidação Cancelada",(AA199-AB199)+(U199-Z199-AB199),"Liquidação Cancelada")</f>
        <v>0</v>
      </c>
      <c r="AD199" s="29"/>
    </row>
    <row r="200" spans="1:30" s="23" customFormat="1" ht="24.95" customHeight="1" x14ac:dyDescent="0.2">
      <c r="A200" s="23" t="str">
        <f>D200&amp;"|"&amp;E200&amp;"|"&amp;G200&amp;"|"&amp;H200&amp;"|"&amp;L200&amp;"|"&amp;N200&amp;"|"&amp;U200</f>
        <v>1441|1440005|130|2025|7789113000167|5207|409428</v>
      </c>
      <c r="B200" s="23" t="str">
        <f>D200&amp;"|"&amp;E200&amp;"|"&amp;G200&amp;"|"&amp;H200&amp;"|"&amp;X200</f>
        <v>1441|1440005|130|2025|321</v>
      </c>
      <c r="C200" s="28" t="str">
        <f>E200&amp;"|"&amp;X200</f>
        <v>1440005|321</v>
      </c>
      <c r="D200" s="10">
        <v>1441</v>
      </c>
      <c r="E200" s="10">
        <v>1440005</v>
      </c>
      <c r="F200" s="36" t="str">
        <f>G200&amp;"/"&amp;H200</f>
        <v>130/2025</v>
      </c>
      <c r="G200" s="10">
        <v>130</v>
      </c>
      <c r="H200" s="10">
        <v>2025</v>
      </c>
      <c r="I200" s="36" t="str">
        <f>J200&amp;"."&amp;K200</f>
        <v>10.1</v>
      </c>
      <c r="J200" s="10">
        <v>10</v>
      </c>
      <c r="K200" s="10">
        <v>1</v>
      </c>
      <c r="L200" s="10">
        <v>7789113000167</v>
      </c>
      <c r="M200" s="11" t="s">
        <v>152</v>
      </c>
      <c r="N200" s="10">
        <v>5207</v>
      </c>
      <c r="O200" s="11" t="s">
        <v>150</v>
      </c>
      <c r="P200" s="9">
        <v>46008</v>
      </c>
      <c r="Q200" s="10">
        <v>1</v>
      </c>
      <c r="R200" s="3">
        <v>409428</v>
      </c>
      <c r="S200" s="3">
        <v>0</v>
      </c>
      <c r="T200" s="3">
        <v>0</v>
      </c>
      <c r="U200" s="33">
        <f>R200-S200-T200</f>
        <v>409428</v>
      </c>
      <c r="V200" s="9">
        <f>IF(X200&lt;&gt;"Liquidação Cancelada",VLOOKUP(B200,'BASE DE DADOS OPS'!$B$4:$P$9650,10,FALSE),"Liquidação Cancelada")</f>
        <v>46010</v>
      </c>
      <c r="W200" s="13">
        <f>IF(X200&lt;&gt;"Liquidação Cancelada",IF(ISBLANK(V200),"AGUARDANDO PAGAMENTO",NETWORKDAYS(P200,V200)-1),"Liquidação Cancelada")</f>
        <v>2</v>
      </c>
      <c r="X200" s="10">
        <f>VLOOKUP(A200,'BASE DE DADOS OPS'!$A$4:$P$9650,12,FALSE)</f>
        <v>321</v>
      </c>
      <c r="Y200" s="4">
        <f>IF(X200&lt;&gt;"Liquidação Cancelada",VLOOKUP(B200,'BASE DE DADOS OPS'!$B$5:$P$9635,12,FALSE),"Liquidação Cancelada")</f>
        <v>409428</v>
      </c>
      <c r="Z200" s="4">
        <f>IF(X200&lt;&gt;"Liquidação Cancelada",VLOOKUP(B200,'BASE DE DADOS OPS'!$B$5:$P$9635,14,FALSE),"Liquidação Cancelada")</f>
        <v>4913.1400000000003</v>
      </c>
      <c r="AA200" s="4">
        <f>IF(X200&lt;&gt;"Liquidação Cancelada",VLOOKUP(B200,'BASE DE DADOS OPS'!$B$5:$P$9635,13,FALSE),"Liquidação Cancelada")</f>
        <v>404514.86</v>
      </c>
      <c r="AB200" s="4">
        <f>IF(X200&lt;&gt;"Liquidação Cancelada",Y200-Z200,"Liquidação Cancelada")</f>
        <v>404514.86</v>
      </c>
      <c r="AC200" s="3">
        <f>IF(X200&lt;&gt;"Liquidação Cancelada",(AA200-AB200)+(U200-Z200-AB200),"Liquidação Cancelada")</f>
        <v>0</v>
      </c>
      <c r="AD200" s="29"/>
    </row>
    <row r="201" spans="1:30" s="23" customFormat="1" ht="24.95" customHeight="1" x14ac:dyDescent="0.2">
      <c r="A201" s="23" t="str">
        <f>D201&amp;"|"&amp;E201&amp;"|"&amp;G201&amp;"|"&amp;H201&amp;"|"&amp;L201&amp;"|"&amp;N201&amp;"|"&amp;U201</f>
        <v>1441|1440005|134|2025|54046673000101|3008|3062,5</v>
      </c>
      <c r="B201" s="23" t="str">
        <f>D201&amp;"|"&amp;E201&amp;"|"&amp;G201&amp;"|"&amp;H201&amp;"|"&amp;X201</f>
        <v>1441|1440005|134|2025|316</v>
      </c>
      <c r="C201" s="28" t="str">
        <f>E201&amp;"|"&amp;X201</f>
        <v>1440005|316</v>
      </c>
      <c r="D201" s="10">
        <v>1441</v>
      </c>
      <c r="E201" s="10">
        <v>1440005</v>
      </c>
      <c r="F201" s="36" t="str">
        <f>G201&amp;"/"&amp;H201</f>
        <v>134/2025</v>
      </c>
      <c r="G201" s="10">
        <v>134</v>
      </c>
      <c r="H201" s="10">
        <v>2025</v>
      </c>
      <c r="I201" s="36" t="str">
        <f>J201&amp;"."&amp;K201</f>
        <v>10.1</v>
      </c>
      <c r="J201" s="10">
        <v>10</v>
      </c>
      <c r="K201" s="10">
        <v>1</v>
      </c>
      <c r="L201" s="10">
        <v>54046673000101</v>
      </c>
      <c r="M201" s="11" t="s">
        <v>147</v>
      </c>
      <c r="N201" s="10">
        <v>3008</v>
      </c>
      <c r="O201" s="11" t="s">
        <v>121</v>
      </c>
      <c r="P201" s="9">
        <v>46008</v>
      </c>
      <c r="Q201" s="10">
        <v>1</v>
      </c>
      <c r="R201" s="3">
        <v>3062.5</v>
      </c>
      <c r="S201" s="3">
        <v>0</v>
      </c>
      <c r="T201" s="3">
        <v>0</v>
      </c>
      <c r="U201" s="33">
        <f>R201-S201-T201</f>
        <v>3062.5</v>
      </c>
      <c r="V201" s="9">
        <f>IF(X201&lt;&gt;"Liquidação Cancelada",VLOOKUP(B201,'BASE DE DADOS OPS'!$B$4:$P$9650,10,FALSE),"Liquidação Cancelada")</f>
        <v>46010</v>
      </c>
      <c r="W201" s="13">
        <f>IF(X201&lt;&gt;"Liquidação Cancelada",IF(ISBLANK(V201),"AGUARDANDO PAGAMENTO",NETWORKDAYS(P201,V201)-1),"Liquidação Cancelada")</f>
        <v>2</v>
      </c>
      <c r="X201" s="10">
        <f>VLOOKUP(A201,'BASE DE DADOS OPS'!$A$4:$P$9650,12,FALSE)</f>
        <v>316</v>
      </c>
      <c r="Y201" s="4">
        <f>IF(X201&lt;&gt;"Liquidação Cancelada",VLOOKUP(B201,'BASE DE DADOS OPS'!$B$5:$P$9635,12,FALSE),"Liquidação Cancelada")</f>
        <v>3062.5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3062.5</v>
      </c>
      <c r="AB201" s="4">
        <f>IF(X201&lt;&gt;"Liquidação Cancelada",Y201-Z201,"Liquidação Cancelada")</f>
        <v>3062.5</v>
      </c>
      <c r="AC201" s="3">
        <f>IF(X201&lt;&gt;"Liquidação Cancelada",(AA201-AB201)+(U201-Z201-AB201),"Liquidação Cancelada")</f>
        <v>0</v>
      </c>
      <c r="AD201" s="29"/>
    </row>
    <row r="202" spans="1:30" s="23" customFormat="1" ht="24.95" customHeight="1" x14ac:dyDescent="0.2">
      <c r="A202" s="23" t="str">
        <f>D202&amp;"|"&amp;E202&amp;"|"&amp;G202&amp;"|"&amp;H202&amp;"|"&amp;L202&amp;"|"&amp;N202&amp;"|"&amp;U202</f>
        <v>1441|1440011|129|2025|9037150000144|3921|3551,89</v>
      </c>
      <c r="B202" s="23" t="str">
        <f>D202&amp;"|"&amp;E202&amp;"|"&amp;G202&amp;"|"&amp;H202&amp;"|"&amp;X202</f>
        <v>1441|1440011|129|2025|8218</v>
      </c>
      <c r="C202" s="28" t="str">
        <f>E202&amp;"|"&amp;X202</f>
        <v>1440011|8218</v>
      </c>
      <c r="D202" s="10">
        <v>1441</v>
      </c>
      <c r="E202" s="10">
        <v>1440011</v>
      </c>
      <c r="F202" s="36" t="str">
        <f>G202&amp;"/"&amp;H202</f>
        <v>129/2025</v>
      </c>
      <c r="G202" s="10">
        <v>129</v>
      </c>
      <c r="H202" s="10">
        <v>2025</v>
      </c>
      <c r="I202" s="36" t="str">
        <f>J202&amp;"."&amp;K202</f>
        <v>10.1</v>
      </c>
      <c r="J202" s="10">
        <v>10</v>
      </c>
      <c r="K202" s="10">
        <v>1</v>
      </c>
      <c r="L202" s="10">
        <v>9037150000144</v>
      </c>
      <c r="M202" s="11" t="s">
        <v>228</v>
      </c>
      <c r="N202" s="10">
        <v>3921</v>
      </c>
      <c r="O202" s="11" t="s">
        <v>220</v>
      </c>
      <c r="P202" s="9">
        <v>46008</v>
      </c>
      <c r="Q202" s="10">
        <v>12</v>
      </c>
      <c r="R202" s="3">
        <v>3671.58</v>
      </c>
      <c r="S202" s="3">
        <v>119.69</v>
      </c>
      <c r="T202" s="3">
        <v>0</v>
      </c>
      <c r="U202" s="33">
        <f>R202-S202-T202</f>
        <v>3551.89</v>
      </c>
      <c r="V202" s="9">
        <f>IF(X202&lt;&gt;"Liquidação Cancelada",VLOOKUP(B202,'BASE DE DADOS OPS'!$B$4:$P$9650,10,FALSE),"Liquidação Cancelada")</f>
        <v>46008</v>
      </c>
      <c r="W202" s="13">
        <f>IF(X202&lt;&gt;"Liquidação Cancelada",IF(ISBLANK(V202),"AGUARDANDO PAGAMENTO",NETWORKDAYS(P202,V202)-1),"Liquidação Cancelada")</f>
        <v>0</v>
      </c>
      <c r="X202" s="10">
        <f>VLOOKUP(A202,'BASE DE DADOS OPS'!$A$4:$P$9650,12,FALSE)</f>
        <v>8218</v>
      </c>
      <c r="Y202" s="4">
        <f>IF(X202&lt;&gt;"Liquidação Cancelada",VLOOKUP(B202,'BASE DE DADOS OPS'!$B$5:$P$9635,12,FALSE),"Liquidação Cancelada")</f>
        <v>3551.89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3551.89</v>
      </c>
      <c r="AB202" s="4">
        <f>IF(X202&lt;&gt;"Liquidação Cancelada",Y202-Z202,"Liquidação Cancelada")</f>
        <v>3551.89</v>
      </c>
      <c r="AC202" s="3">
        <f>IF(X202&lt;&gt;"Liquidação Cancelada",(AA202-AB202)+(U202-Z202-AB202),"Liquidação Cancelada")</f>
        <v>0</v>
      </c>
      <c r="AD202" s="29"/>
    </row>
    <row r="203" spans="1:30" s="23" customFormat="1" ht="24.95" customHeight="1" x14ac:dyDescent="0.2">
      <c r="A203" s="23" t="str">
        <f>D203&amp;"|"&amp;E203&amp;"|"&amp;G203&amp;"|"&amp;H203&amp;"|"&amp;L203&amp;"|"&amp;N203&amp;"|"&amp;U203</f>
        <v>1441|1440011|178|2025|34028316001509|3915|35030,83</v>
      </c>
      <c r="B203" s="23" t="str">
        <f>D203&amp;"|"&amp;E203&amp;"|"&amp;G203&amp;"|"&amp;H203&amp;"|"&amp;X203</f>
        <v>1441|1440011|178|2025|8217</v>
      </c>
      <c r="C203" s="28" t="str">
        <f>E203&amp;"|"&amp;X203</f>
        <v>1440011|8217</v>
      </c>
      <c r="D203" s="10">
        <v>1441</v>
      </c>
      <c r="E203" s="10">
        <v>1440011</v>
      </c>
      <c r="F203" s="36" t="str">
        <f>G203&amp;"/"&amp;H203</f>
        <v>178/2025</v>
      </c>
      <c r="G203" s="10">
        <v>178</v>
      </c>
      <c r="H203" s="10">
        <v>2025</v>
      </c>
      <c r="I203" s="36" t="str">
        <f>J203&amp;"."&amp;K203</f>
        <v>10.1</v>
      </c>
      <c r="J203" s="10">
        <v>10</v>
      </c>
      <c r="K203" s="10">
        <v>1</v>
      </c>
      <c r="L203" s="10">
        <v>34028316001509</v>
      </c>
      <c r="M203" s="11" t="s">
        <v>263</v>
      </c>
      <c r="N203" s="10">
        <v>3915</v>
      </c>
      <c r="O203" s="11" t="s">
        <v>264</v>
      </c>
      <c r="P203" s="9">
        <v>46008</v>
      </c>
      <c r="Q203" s="10">
        <v>17</v>
      </c>
      <c r="R203" s="3">
        <v>35030.83</v>
      </c>
      <c r="S203" s="3">
        <v>0</v>
      </c>
      <c r="T203" s="3">
        <v>0</v>
      </c>
      <c r="U203" s="33">
        <f>R203-S203-T203</f>
        <v>35030.83</v>
      </c>
      <c r="V203" s="9">
        <f>IF(X203&lt;&gt;"Liquidação Cancelada",VLOOKUP(B203,'BASE DE DADOS OPS'!$B$4:$P$9650,10,FALSE),"Liquidação Cancelada")</f>
        <v>46008</v>
      </c>
      <c r="W203" s="13">
        <f>IF(X203&lt;&gt;"Liquidação Cancelada",IF(ISBLANK(V203),"AGUARDANDO PAGAMENTO",NETWORKDAYS(P203,V203)-1),"Liquidação Cancelada")</f>
        <v>0</v>
      </c>
      <c r="X203" s="10">
        <f>VLOOKUP(A203,'BASE DE DADOS OPS'!$A$4:$P$9650,12,FALSE)</f>
        <v>8217</v>
      </c>
      <c r="Y203" s="4">
        <f>IF(X203&lt;&gt;"Liquidação Cancelada",VLOOKUP(B203,'BASE DE DADOS OPS'!$B$5:$P$9635,12,FALSE),"Liquidação Cancelada")</f>
        <v>35030.83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35030.83</v>
      </c>
      <c r="AB203" s="4">
        <f>IF(X203&lt;&gt;"Liquidação Cancelada",Y203-Z203,"Liquidação Cancelada")</f>
        <v>35030.83</v>
      </c>
      <c r="AC203" s="3">
        <f>IF(X203&lt;&gt;"Liquidação Cancelada",(AA203-AB203)+(U203-Z203-AB203),"Liquidação Cancelada")</f>
        <v>0</v>
      </c>
      <c r="AD203" s="29"/>
    </row>
    <row r="204" spans="1:30" s="23" customFormat="1" ht="24.95" customHeight="1" x14ac:dyDescent="0.2">
      <c r="A204" s="23" t="str">
        <f>D204&amp;"|"&amp;E204&amp;"|"&amp;G204&amp;"|"&amp;H204&amp;"|"&amp;L204&amp;"|"&amp;N204&amp;"|"&amp;U204</f>
        <v>1441|1440011|317|2025|19201128000141|3702|131743,53</v>
      </c>
      <c r="B204" s="23" t="str">
        <f>D204&amp;"|"&amp;E204&amp;"|"&amp;G204&amp;"|"&amp;H204&amp;"|"&amp;X204</f>
        <v>1441|1440011|317|2025|8250</v>
      </c>
      <c r="C204" s="28" t="str">
        <f>E204&amp;"|"&amp;X204</f>
        <v>1440011|8250</v>
      </c>
      <c r="D204" s="10">
        <v>1441</v>
      </c>
      <c r="E204" s="10">
        <v>1440011</v>
      </c>
      <c r="F204" s="36" t="str">
        <f>G204&amp;"/"&amp;H204</f>
        <v>317/2025</v>
      </c>
      <c r="G204" s="10">
        <v>317</v>
      </c>
      <c r="H204" s="10">
        <v>2025</v>
      </c>
      <c r="I204" s="36" t="str">
        <f>J204&amp;"."&amp;K204</f>
        <v>10.1</v>
      </c>
      <c r="J204" s="10">
        <v>10</v>
      </c>
      <c r="K204" s="10">
        <v>1</v>
      </c>
      <c r="L204" s="10">
        <v>19201128000141</v>
      </c>
      <c r="M204" s="11" t="s">
        <v>315</v>
      </c>
      <c r="N204" s="10">
        <v>3702</v>
      </c>
      <c r="O204" s="11" t="s">
        <v>316</v>
      </c>
      <c r="P204" s="9">
        <v>46008</v>
      </c>
      <c r="Q204" s="10">
        <v>9</v>
      </c>
      <c r="R204" s="3">
        <v>131743.53</v>
      </c>
      <c r="S204" s="3">
        <v>0</v>
      </c>
      <c r="T204" s="3">
        <v>0</v>
      </c>
      <c r="U204" s="33">
        <f>R204-S204-T204</f>
        <v>131743.53</v>
      </c>
      <c r="V204" s="9">
        <f>IF(X204&lt;&gt;"Liquidação Cancelada",VLOOKUP(B204,'BASE DE DADOS OPS'!$B$4:$P$9650,10,FALSE),"Liquidação Cancelada")</f>
        <v>46010</v>
      </c>
      <c r="W204" s="13">
        <f>IF(X204&lt;&gt;"Liquidação Cancelada",IF(ISBLANK(V204),"AGUARDANDO PAGAMENTO",NETWORKDAYS(P204,V204)-1),"Liquidação Cancelada")</f>
        <v>2</v>
      </c>
      <c r="X204" s="10">
        <f>VLOOKUP(A204,'BASE DE DADOS OPS'!$A$4:$P$9650,12,FALSE)</f>
        <v>8250</v>
      </c>
      <c r="Y204" s="4">
        <f>IF(X204&lt;&gt;"Liquidação Cancelada",VLOOKUP(B204,'BASE DE DADOS OPS'!$B$5:$P$9635,12,FALSE),"Liquidação Cancelada")</f>
        <v>131743.53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131743.53</v>
      </c>
      <c r="AB204" s="4">
        <f>IF(X204&lt;&gt;"Liquidação Cancelada",Y204-Z204,"Liquidação Cancelada")</f>
        <v>131743.53</v>
      </c>
      <c r="AC204" s="3">
        <f>IF(X204&lt;&gt;"Liquidação Cancelada",(AA204-AB204)+(U204-Z204-AB204),"Liquidação Cancelada")</f>
        <v>0</v>
      </c>
      <c r="AD204" s="29"/>
    </row>
    <row r="205" spans="1:30" s="23" customFormat="1" ht="24.95" customHeight="1" x14ac:dyDescent="0.2">
      <c r="A205" s="23" t="str">
        <f>D205&amp;"|"&amp;E205&amp;"|"&amp;G205&amp;"|"&amp;H205&amp;"|"&amp;L205&amp;"|"&amp;N205&amp;"|"&amp;U205</f>
        <v>1441|1440011|357|2025|8458633000150|3921|2458,2</v>
      </c>
      <c r="B205" s="23" t="str">
        <f>D205&amp;"|"&amp;E205&amp;"|"&amp;G205&amp;"|"&amp;H205&amp;"|"&amp;X205</f>
        <v>1441|1440011|357|2025|8216</v>
      </c>
      <c r="C205" s="28" t="str">
        <f>E205&amp;"|"&amp;X205</f>
        <v>1440011|8216</v>
      </c>
      <c r="D205" s="10">
        <v>1441</v>
      </c>
      <c r="E205" s="10">
        <v>1440011</v>
      </c>
      <c r="F205" s="36" t="str">
        <f>G205&amp;"/"&amp;H205</f>
        <v>357/2025</v>
      </c>
      <c r="G205" s="10">
        <v>357</v>
      </c>
      <c r="H205" s="10">
        <v>2025</v>
      </c>
      <c r="I205" s="36" t="str">
        <f>J205&amp;"."&amp;K205</f>
        <v>10.1</v>
      </c>
      <c r="J205" s="10">
        <v>10</v>
      </c>
      <c r="K205" s="10">
        <v>1</v>
      </c>
      <c r="L205" s="10">
        <v>8458633000150</v>
      </c>
      <c r="M205" s="11" t="s">
        <v>289</v>
      </c>
      <c r="N205" s="10">
        <v>3921</v>
      </c>
      <c r="O205" s="11" t="s">
        <v>220</v>
      </c>
      <c r="P205" s="9">
        <v>46008</v>
      </c>
      <c r="Q205" s="10">
        <v>5</v>
      </c>
      <c r="R205" s="3">
        <v>2458.1999999999998</v>
      </c>
      <c r="S205" s="3">
        <v>0</v>
      </c>
      <c r="T205" s="3">
        <v>0</v>
      </c>
      <c r="U205" s="33">
        <f>R205-S205-T205</f>
        <v>2458.1999999999998</v>
      </c>
      <c r="V205" s="9">
        <f>IF(X205&lt;&gt;"Liquidação Cancelada",VLOOKUP(B205,'BASE DE DADOS OPS'!$B$4:$P$9650,10,FALSE),"Liquidação Cancelada")</f>
        <v>46008</v>
      </c>
      <c r="W205" s="13">
        <f>IF(X205&lt;&gt;"Liquidação Cancelada",IF(ISBLANK(V205),"AGUARDANDO PAGAMENTO",NETWORKDAYS(P205,V205)-1),"Liquidação Cancelada")</f>
        <v>0</v>
      </c>
      <c r="X205" s="10">
        <f>VLOOKUP(A205,'BASE DE DADOS OPS'!$A$4:$P$9650,12,FALSE)</f>
        <v>8216</v>
      </c>
      <c r="Y205" s="4">
        <f>IF(X205&lt;&gt;"Liquidação Cancelada",VLOOKUP(B205,'BASE DE DADOS OPS'!$B$5:$P$9635,12,FALSE),"Liquidação Cancelada")</f>
        <v>2458.1999999999998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2458.1999999999998</v>
      </c>
      <c r="AB205" s="4">
        <f>IF(X205&lt;&gt;"Liquidação Cancelada",Y205-Z205,"Liquidação Cancelada")</f>
        <v>2458.1999999999998</v>
      </c>
      <c r="AC205" s="3">
        <f>IF(X205&lt;&gt;"Liquidação Cancelada",(AA205-AB205)+(U205-Z205-AB205),"Liquidação Cancelada")</f>
        <v>0</v>
      </c>
      <c r="AD205" s="29"/>
    </row>
    <row r="206" spans="1:30" s="23" customFormat="1" ht="24.95" customHeight="1" x14ac:dyDescent="0.2">
      <c r="A206" s="23" t="str">
        <f>D206&amp;"|"&amp;E206&amp;"|"&amp;G206&amp;"|"&amp;H206&amp;"|"&amp;L206&amp;"|"&amp;N206&amp;"|"&amp;U206</f>
        <v>1441|1440011|387|2025|1017250000105|3304|16481,28</v>
      </c>
      <c r="B206" s="23" t="str">
        <f>D206&amp;"|"&amp;E206&amp;"|"&amp;G206&amp;"|"&amp;H206&amp;"|"&amp;X206</f>
        <v>1441|1440011|387|2025|8240; 8242; 8245</v>
      </c>
      <c r="C206" s="28" t="str">
        <f>E206&amp;"|"&amp;X206</f>
        <v>1440011|8240; 8242; 8245</v>
      </c>
      <c r="D206" s="10">
        <v>1441</v>
      </c>
      <c r="E206" s="10">
        <v>1440011</v>
      </c>
      <c r="F206" s="36" t="str">
        <f>G206&amp;"/"&amp;H206</f>
        <v>387/2025</v>
      </c>
      <c r="G206" s="10">
        <v>387</v>
      </c>
      <c r="H206" s="10">
        <v>2025</v>
      </c>
      <c r="I206" s="36" t="str">
        <f>J206&amp;"."&amp;K206</f>
        <v>10.1</v>
      </c>
      <c r="J206" s="10">
        <v>10</v>
      </c>
      <c r="K206" s="10">
        <v>1</v>
      </c>
      <c r="L206" s="10">
        <v>1017250000105</v>
      </c>
      <c r="M206" s="11" t="s">
        <v>331</v>
      </c>
      <c r="N206" s="10">
        <v>3304</v>
      </c>
      <c r="O206" s="11" t="s">
        <v>13</v>
      </c>
      <c r="P206" s="9">
        <v>46008</v>
      </c>
      <c r="Q206" s="10">
        <v>5</v>
      </c>
      <c r="R206" s="3">
        <v>16481.28</v>
      </c>
      <c r="S206" s="3">
        <v>0</v>
      </c>
      <c r="T206" s="3">
        <v>0</v>
      </c>
      <c r="U206" s="33">
        <f>R206-S206-T206</f>
        <v>16481.28</v>
      </c>
      <c r="V206" s="9">
        <v>46010</v>
      </c>
      <c r="W206" s="13">
        <f>IF(X206&lt;&gt;"Liquidação Cancelada",IF(ISBLANK(V206),"AGUARDANDO PAGAMENTO",NETWORKDAYS(P206,V206)-1),"Liquidação Cancelada")</f>
        <v>2</v>
      </c>
      <c r="X206" s="10" t="s">
        <v>576</v>
      </c>
      <c r="Y206" s="4">
        <v>16481.28</v>
      </c>
      <c r="Z206" s="4">
        <v>397.71000000000004</v>
      </c>
      <c r="AA206" s="4">
        <v>16083.57</v>
      </c>
      <c r="AB206" s="4">
        <f>IF(X206&lt;&gt;"Liquidação Cancelada",Y206-Z206,"Liquidação Cancelada")</f>
        <v>16083.57</v>
      </c>
      <c r="AC206" s="3">
        <f>IF(X206&lt;&gt;"Liquidação Cancelada",(AA206-AB206)+(U206-Z206-AB206),"Liquidação Cancelada")</f>
        <v>0</v>
      </c>
      <c r="AD206" s="29" t="s">
        <v>577</v>
      </c>
    </row>
    <row r="207" spans="1:30" s="23" customFormat="1" ht="24.95" customHeight="1" x14ac:dyDescent="0.2">
      <c r="A207" s="23" t="str">
        <f>D207&amp;"|"&amp;E207&amp;"|"&amp;G207&amp;"|"&amp;H207&amp;"|"&amp;L207&amp;"|"&amp;N207&amp;"|"&amp;U207</f>
        <v>1441|1440011|387|2025|1017250000105|3304|11413,48</v>
      </c>
      <c r="B207" s="23" t="str">
        <f>D207&amp;"|"&amp;E207&amp;"|"&amp;G207&amp;"|"&amp;H207&amp;"|"&amp;X207</f>
        <v>1441|1440011|387|2025|8246</v>
      </c>
      <c r="C207" s="28" t="str">
        <f>E207&amp;"|"&amp;X207</f>
        <v>1440011|8246</v>
      </c>
      <c r="D207" s="10">
        <v>1441</v>
      </c>
      <c r="E207" s="10">
        <v>1440011</v>
      </c>
      <c r="F207" s="36" t="str">
        <f>G207&amp;"/"&amp;H207</f>
        <v>387/2025</v>
      </c>
      <c r="G207" s="10">
        <v>387</v>
      </c>
      <c r="H207" s="10">
        <v>2025</v>
      </c>
      <c r="I207" s="36" t="str">
        <f>J207&amp;"."&amp;K207</f>
        <v>10.1</v>
      </c>
      <c r="J207" s="10">
        <v>10</v>
      </c>
      <c r="K207" s="10">
        <v>1</v>
      </c>
      <c r="L207" s="10">
        <v>1017250000105</v>
      </c>
      <c r="M207" s="11" t="s">
        <v>331</v>
      </c>
      <c r="N207" s="10">
        <v>3304</v>
      </c>
      <c r="O207" s="11" t="s">
        <v>13</v>
      </c>
      <c r="P207" s="9">
        <v>46008</v>
      </c>
      <c r="Q207" s="10">
        <v>6</v>
      </c>
      <c r="R207" s="3">
        <v>11413.48</v>
      </c>
      <c r="S207" s="3">
        <v>0</v>
      </c>
      <c r="T207" s="3">
        <v>0</v>
      </c>
      <c r="U207" s="33">
        <f>R207-S207-T207</f>
        <v>11413.48</v>
      </c>
      <c r="V207" s="9">
        <f>IF(X207&lt;&gt;"Liquidação Cancelada",VLOOKUP(B207,'BASE DE DADOS OPS'!$B$4:$P$9650,10,FALSE),"Liquidação Cancelada")</f>
        <v>46010</v>
      </c>
      <c r="W207" s="13">
        <f>IF(X207&lt;&gt;"Liquidação Cancelada",IF(ISBLANK(V207),"AGUARDANDO PAGAMENTO",NETWORKDAYS(P207,V207)-1),"Liquidação Cancelada")</f>
        <v>2</v>
      </c>
      <c r="X207" s="10">
        <f>VLOOKUP(A207,'BASE DE DADOS OPS'!$A$4:$P$9650,12,FALSE)</f>
        <v>8246</v>
      </c>
      <c r="Y207" s="4">
        <f>IF(X207&lt;&gt;"Liquidação Cancelada",VLOOKUP(B207,'BASE DE DADOS OPS'!$B$5:$P$9635,12,FALSE),"Liquidação Cancelada")</f>
        <v>11413.480000000001</v>
      </c>
      <c r="Z207" s="4">
        <f>IF(X207&lt;&gt;"Liquidação Cancelada",VLOOKUP(B207,'BASE DE DADOS OPS'!$B$5:$P$9635,14,FALSE),"Liquidação Cancelada")</f>
        <v>275.36</v>
      </c>
      <c r="AA207" s="4">
        <f>IF(X207&lt;&gt;"Liquidação Cancelada",VLOOKUP(B207,'BASE DE DADOS OPS'!$B$5:$P$9635,13,FALSE),"Liquidação Cancelada")</f>
        <v>11138.12</v>
      </c>
      <c r="AB207" s="4">
        <f>IF(X207&lt;&gt;"Liquidação Cancelada",Y207-Z207,"Liquidação Cancelada")</f>
        <v>11138.12</v>
      </c>
      <c r="AC207" s="3">
        <f>IF(X207&lt;&gt;"Liquidação Cancelada",(AA207-AB207)+(U207-Z207-AB207),"Liquidação Cancelada")</f>
        <v>-1.8189894035458565E-12</v>
      </c>
      <c r="AD207" s="29"/>
    </row>
    <row r="208" spans="1:30" ht="24.95" customHeight="1" x14ac:dyDescent="0.2">
      <c r="A208" s="23" t="str">
        <f>D208&amp;"|"&amp;E208&amp;"|"&amp;G208&amp;"|"&amp;H208&amp;"|"&amp;L208&amp;"|"&amp;N208&amp;"|"&amp;U208</f>
        <v>1441|1440011|387|2025|1017250000105|3304|4644,56</v>
      </c>
      <c r="B208" s="23" t="str">
        <f>D208&amp;"|"&amp;E208&amp;"|"&amp;G208&amp;"|"&amp;H208&amp;"|"&amp;X208</f>
        <v>1441|1440011|387|2025|8249</v>
      </c>
      <c r="C208" s="28" t="str">
        <f>E208&amp;"|"&amp;X208</f>
        <v>1440011|8249</v>
      </c>
      <c r="D208" s="10">
        <v>1441</v>
      </c>
      <c r="E208" s="10">
        <v>1440011</v>
      </c>
      <c r="F208" s="36" t="str">
        <f>G208&amp;"/"&amp;H208</f>
        <v>387/2025</v>
      </c>
      <c r="G208" s="10">
        <v>387</v>
      </c>
      <c r="H208" s="10">
        <v>2025</v>
      </c>
      <c r="I208" s="36" t="str">
        <f>J208&amp;"."&amp;K208</f>
        <v>10.1</v>
      </c>
      <c r="J208" s="10">
        <v>10</v>
      </c>
      <c r="K208" s="10">
        <v>1</v>
      </c>
      <c r="L208" s="10">
        <v>1017250000105</v>
      </c>
      <c r="M208" s="11" t="s">
        <v>331</v>
      </c>
      <c r="N208" s="10">
        <v>3304</v>
      </c>
      <c r="O208" s="11" t="s">
        <v>13</v>
      </c>
      <c r="P208" s="9">
        <v>46008</v>
      </c>
      <c r="Q208" s="10">
        <v>7</v>
      </c>
      <c r="R208" s="3">
        <v>4644.5600000000004</v>
      </c>
      <c r="S208" s="3">
        <v>0</v>
      </c>
      <c r="T208" s="3">
        <v>0</v>
      </c>
      <c r="U208" s="33">
        <f>R208-S208-T208</f>
        <v>4644.5600000000004</v>
      </c>
      <c r="V208" s="9">
        <f>IF(X208&lt;&gt;"Liquidação Cancelada",VLOOKUP(B208,'BASE DE DADOS OPS'!$B$4:$P$9650,10,FALSE),"Liquidação Cancelada")</f>
        <v>46010</v>
      </c>
      <c r="W208" s="13">
        <f>IF(X208&lt;&gt;"Liquidação Cancelada",IF(ISBLANK(V208),"AGUARDANDO PAGAMENTO",NETWORKDAYS(P208,V208)-1),"Liquidação Cancelada")</f>
        <v>2</v>
      </c>
      <c r="X208" s="10">
        <f>VLOOKUP(A208,'BASE DE DADOS OPS'!$A$4:$P$9650,12,FALSE)</f>
        <v>8249</v>
      </c>
      <c r="Y208" s="4">
        <f>IF(X208&lt;&gt;"Liquidação Cancelada",VLOOKUP(B208,'BASE DE DADOS OPS'!$B$5:$P$9635,12,FALSE),"Liquidação Cancelada")</f>
        <v>4644.5599999999995</v>
      </c>
      <c r="Z208" s="4">
        <f>IF(X208&lt;&gt;"Liquidação Cancelada",VLOOKUP(B208,'BASE DE DADOS OPS'!$B$5:$P$9635,14,FALSE),"Liquidação Cancelada")</f>
        <v>112.19</v>
      </c>
      <c r="AA208" s="4">
        <f>IF(X208&lt;&gt;"Liquidação Cancelada",VLOOKUP(B208,'BASE DE DADOS OPS'!$B$5:$P$9635,13,FALSE),"Liquidação Cancelada")</f>
        <v>4532.37</v>
      </c>
      <c r="AB208" s="4">
        <f>IF(X208&lt;&gt;"Liquidação Cancelada",Y208-Z208,"Liquidação Cancelada")</f>
        <v>4532.37</v>
      </c>
      <c r="AC208" s="3">
        <f>IF(X208&lt;&gt;"Liquidação Cancelada",(AA208-AB208)+(U208-Z208-AB208),"Liquidação Cancelada")</f>
        <v>9.0949470177292824E-13</v>
      </c>
      <c r="AD208" s="29"/>
    </row>
    <row r="209" spans="1:30" ht="24.95" customHeight="1" x14ac:dyDescent="0.2">
      <c r="A209" s="23" t="str">
        <f>D209&amp;"|"&amp;E209&amp;"|"&amp;G209&amp;"|"&amp;H209&amp;"|"&amp;L209&amp;"|"&amp;N209&amp;"|"&amp;U209</f>
        <v>1441|1440011|388|2025|1017250000105|3304|3011,61</v>
      </c>
      <c r="B209" s="23" t="str">
        <f>D209&amp;"|"&amp;E209&amp;"|"&amp;G209&amp;"|"&amp;H209&amp;"|"&amp;X209</f>
        <v>1441|1440011|388|2025|8248</v>
      </c>
      <c r="C209" s="28" t="str">
        <f>E209&amp;"|"&amp;X209</f>
        <v>1440011|8248</v>
      </c>
      <c r="D209" s="10">
        <v>1441</v>
      </c>
      <c r="E209" s="10">
        <v>1440011</v>
      </c>
      <c r="F209" s="36" t="str">
        <f>G209&amp;"/"&amp;H209</f>
        <v>388/2025</v>
      </c>
      <c r="G209" s="10">
        <v>388</v>
      </c>
      <c r="H209" s="10">
        <v>2025</v>
      </c>
      <c r="I209" s="36" t="str">
        <f>J209&amp;"."&amp;K209</f>
        <v>10.1</v>
      </c>
      <c r="J209" s="10">
        <v>10</v>
      </c>
      <c r="K209" s="10">
        <v>1</v>
      </c>
      <c r="L209" s="10">
        <v>1017250000105</v>
      </c>
      <c r="M209" s="11" t="s">
        <v>331</v>
      </c>
      <c r="N209" s="10">
        <v>3304</v>
      </c>
      <c r="O209" s="11" t="s">
        <v>13</v>
      </c>
      <c r="P209" s="9">
        <v>46008</v>
      </c>
      <c r="Q209" s="10">
        <v>2</v>
      </c>
      <c r="R209" s="3">
        <v>3011.61</v>
      </c>
      <c r="S209" s="3">
        <v>0</v>
      </c>
      <c r="T209" s="3">
        <v>0</v>
      </c>
      <c r="U209" s="33">
        <f>R209-S209-T209</f>
        <v>3011.61</v>
      </c>
      <c r="V209" s="9">
        <f>IF(X209&lt;&gt;"Liquidação Cancelada",VLOOKUP(B209,'BASE DE DADOS OPS'!$B$4:$P$9650,10,FALSE),"Liquidação Cancelada")</f>
        <v>46010</v>
      </c>
      <c r="W209" s="13">
        <f>IF(X209&lt;&gt;"Liquidação Cancelada",IF(ISBLANK(V209),"AGUARDANDO PAGAMENTO",NETWORKDAYS(P209,V209)-1),"Liquidação Cancelada")</f>
        <v>2</v>
      </c>
      <c r="X209" s="10">
        <f>VLOOKUP(A209,'BASE DE DADOS OPS'!$A$4:$P$9650,12,FALSE)</f>
        <v>8248</v>
      </c>
      <c r="Y209" s="4">
        <f>IF(X209&lt;&gt;"Liquidação Cancelada",VLOOKUP(B209,'BASE DE DADOS OPS'!$B$5:$P$9635,12,FALSE),"Liquidação Cancelada")</f>
        <v>3011.61</v>
      </c>
      <c r="Z209" s="4">
        <f>IF(X209&lt;&gt;"Liquidação Cancelada",VLOOKUP(B209,'BASE DE DADOS OPS'!$B$5:$P$9635,14,FALSE),"Liquidação Cancelada")</f>
        <v>73</v>
      </c>
      <c r="AA209" s="4">
        <f>IF(X209&lt;&gt;"Liquidação Cancelada",VLOOKUP(B209,'BASE DE DADOS OPS'!$B$5:$P$9635,13,FALSE),"Liquidação Cancelada")</f>
        <v>2938.61</v>
      </c>
      <c r="AB209" s="4">
        <f>IF(X209&lt;&gt;"Liquidação Cancelada",Y209-Z209,"Liquidação Cancelada")</f>
        <v>2938.61</v>
      </c>
      <c r="AC209" s="3">
        <f>IF(X209&lt;&gt;"Liquidação Cancelada",(AA209-AB209)+(U209-Z209-AB209),"Liquidação Cancelada")</f>
        <v>0</v>
      </c>
      <c r="AD209" s="29"/>
    </row>
    <row r="210" spans="1:30" ht="24.95" customHeight="1" x14ac:dyDescent="0.2">
      <c r="A210" s="23" t="str">
        <f>D210&amp;"|"&amp;E210&amp;"|"&amp;G210&amp;"|"&amp;H210&amp;"|"&amp;L210&amp;"|"&amp;N210&amp;"|"&amp;U210</f>
        <v>1441|1440011|411|2025|17282880000139|3918|9952,92</v>
      </c>
      <c r="B210" s="23" t="str">
        <f>D210&amp;"|"&amp;E210&amp;"|"&amp;G210&amp;"|"&amp;H210&amp;"|"&amp;X210</f>
        <v>1441|1440011|411|2025|8221</v>
      </c>
      <c r="C210" s="28" t="str">
        <f>E210&amp;"|"&amp;X210</f>
        <v>1440011|8221</v>
      </c>
      <c r="D210" s="10">
        <v>1441</v>
      </c>
      <c r="E210" s="10">
        <v>1440011</v>
      </c>
      <c r="F210" s="36" t="str">
        <f>G210&amp;"/"&amp;H210</f>
        <v>411/2025</v>
      </c>
      <c r="G210" s="10">
        <v>411</v>
      </c>
      <c r="H210" s="10">
        <v>2025</v>
      </c>
      <c r="I210" s="36" t="str">
        <f>J210&amp;"."&amp;K210</f>
        <v>10.1</v>
      </c>
      <c r="J210" s="10">
        <v>10</v>
      </c>
      <c r="K210" s="10">
        <v>1</v>
      </c>
      <c r="L210" s="10">
        <v>17282880000139</v>
      </c>
      <c r="M210" s="11" t="s">
        <v>338</v>
      </c>
      <c r="N210" s="10">
        <v>3918</v>
      </c>
      <c r="O210" s="11" t="s">
        <v>339</v>
      </c>
      <c r="P210" s="9">
        <v>46008</v>
      </c>
      <c r="Q210" s="10">
        <v>4</v>
      </c>
      <c r="R210" s="3">
        <v>10048.33</v>
      </c>
      <c r="S210" s="3">
        <v>95.41</v>
      </c>
      <c r="T210" s="3">
        <v>0</v>
      </c>
      <c r="U210" s="33">
        <f>R210-S210-T210</f>
        <v>9952.92</v>
      </c>
      <c r="V210" s="9">
        <f>IF(X210&lt;&gt;"Liquidação Cancelada",VLOOKUP(B210,'BASE DE DADOS OPS'!$B$4:$P$9650,10,FALSE),"Liquidação Cancelada")</f>
        <v>46008</v>
      </c>
      <c r="W210" s="13">
        <f>IF(X210&lt;&gt;"Liquidação Cancelada",IF(ISBLANK(V210),"AGUARDANDO PAGAMENTO",NETWORKDAYS(P210,V210)-1),"Liquidação Cancelada")</f>
        <v>0</v>
      </c>
      <c r="X210" s="10">
        <f>VLOOKUP(A210,'BASE DE DADOS OPS'!$A$4:$P$9650,12,FALSE)</f>
        <v>8221</v>
      </c>
      <c r="Y210" s="4">
        <f>IF(X210&lt;&gt;"Liquidação Cancelada",VLOOKUP(B210,'BASE DE DADOS OPS'!$B$5:$P$9635,12,FALSE),"Liquidação Cancelada")</f>
        <v>9952.92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9952.92</v>
      </c>
      <c r="AB210" s="4">
        <f>IF(X210&lt;&gt;"Liquidação Cancelada",Y210-Z210,"Liquidação Cancelada")</f>
        <v>9952.92</v>
      </c>
      <c r="AC210" s="3">
        <f>IF(X210&lt;&gt;"Liquidação Cancelada",(AA210-AB210)+(U210-Z210-AB210),"Liquidação Cancelada")</f>
        <v>0</v>
      </c>
      <c r="AD210" s="29"/>
    </row>
    <row r="211" spans="1:30" ht="24.95" customHeight="1" x14ac:dyDescent="0.2">
      <c r="A211" s="23" t="str">
        <f>D211&amp;"|"&amp;E211&amp;"|"&amp;G211&amp;"|"&amp;H211&amp;"|"&amp;L211&amp;"|"&amp;N211&amp;"|"&amp;U211</f>
        <v>1441|1440011|411|2025|17282880000139|3918|12637,09</v>
      </c>
      <c r="B211" s="23" t="str">
        <f>D211&amp;"|"&amp;E211&amp;"|"&amp;G211&amp;"|"&amp;H211&amp;"|"&amp;X211</f>
        <v>1441|1440011|411|2025|8222</v>
      </c>
      <c r="C211" s="28" t="str">
        <f>E211&amp;"|"&amp;X211</f>
        <v>1440011|8222</v>
      </c>
      <c r="D211" s="10">
        <v>1441</v>
      </c>
      <c r="E211" s="10">
        <v>1440011</v>
      </c>
      <c r="F211" s="36" t="str">
        <f>G211&amp;"/"&amp;H211</f>
        <v>411/2025</v>
      </c>
      <c r="G211" s="10">
        <v>411</v>
      </c>
      <c r="H211" s="10">
        <v>2025</v>
      </c>
      <c r="I211" s="36" t="str">
        <f>J211&amp;"."&amp;K211</f>
        <v>10.1</v>
      </c>
      <c r="J211" s="10">
        <v>10</v>
      </c>
      <c r="K211" s="10">
        <v>1</v>
      </c>
      <c r="L211" s="10">
        <v>17282880000139</v>
      </c>
      <c r="M211" s="11" t="s">
        <v>338</v>
      </c>
      <c r="N211" s="10">
        <v>3918</v>
      </c>
      <c r="O211" s="11" t="s">
        <v>339</v>
      </c>
      <c r="P211" s="9">
        <v>46008</v>
      </c>
      <c r="Q211" s="10">
        <v>5</v>
      </c>
      <c r="R211" s="3">
        <v>12777.79</v>
      </c>
      <c r="S211" s="3">
        <v>140.69999999999999</v>
      </c>
      <c r="T211" s="3">
        <v>0</v>
      </c>
      <c r="U211" s="33">
        <f>R211-S211-T211</f>
        <v>12637.09</v>
      </c>
      <c r="V211" s="9">
        <f>IF(X211&lt;&gt;"Liquidação Cancelada",VLOOKUP(B211,'BASE DE DADOS OPS'!$B$4:$P$9650,10,FALSE),"Liquidação Cancelada")</f>
        <v>46008</v>
      </c>
      <c r="W211" s="13">
        <f>IF(X211&lt;&gt;"Liquidação Cancelada",IF(ISBLANK(V211),"AGUARDANDO PAGAMENTO",NETWORKDAYS(P211,V211)-1),"Liquidação Cancelada")</f>
        <v>0</v>
      </c>
      <c r="X211" s="10">
        <f>VLOOKUP(A211,'BASE DE DADOS OPS'!$A$4:$P$9650,12,FALSE)</f>
        <v>8222</v>
      </c>
      <c r="Y211" s="4">
        <f>IF(X211&lt;&gt;"Liquidação Cancelada",VLOOKUP(B211,'BASE DE DADOS OPS'!$B$5:$P$9635,12,FALSE),"Liquidação Cancelada")</f>
        <v>12637.09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12637.09</v>
      </c>
      <c r="AB211" s="4">
        <f>IF(X211&lt;&gt;"Liquidação Cancelada",Y211-Z211,"Liquidação Cancelada")</f>
        <v>12637.09</v>
      </c>
      <c r="AC211" s="3">
        <f>IF(X211&lt;&gt;"Liquidação Cancelada",(AA211-AB211)+(U211-Z211-AB211),"Liquidação Cancelada")</f>
        <v>0</v>
      </c>
      <c r="AD211" s="29"/>
    </row>
    <row r="212" spans="1:30" ht="24.95" customHeight="1" x14ac:dyDescent="0.2">
      <c r="A212" s="23" t="str">
        <f>D212&amp;"|"&amp;E212&amp;"|"&amp;G212&amp;"|"&amp;H212&amp;"|"&amp;L212&amp;"|"&amp;N212&amp;"|"&amp;U212</f>
        <v>1441|1440005|19|2025|26759927000101|3017|108684,4</v>
      </c>
      <c r="B212" s="23" t="str">
        <f>D212&amp;"|"&amp;E212&amp;"|"&amp;G212&amp;"|"&amp;H212&amp;"|"&amp;X212</f>
        <v>1441|1440005|19|2025|320</v>
      </c>
      <c r="C212" s="28" t="str">
        <f>E212&amp;"|"&amp;X212</f>
        <v>1440005|320</v>
      </c>
      <c r="D212" s="10">
        <v>1441</v>
      </c>
      <c r="E212" s="10">
        <v>1440005</v>
      </c>
      <c r="F212" s="36" t="str">
        <f>G212&amp;"/"&amp;H212</f>
        <v>19/2025</v>
      </c>
      <c r="G212" s="10">
        <v>19</v>
      </c>
      <c r="H212" s="10">
        <v>2025</v>
      </c>
      <c r="I212" s="36" t="str">
        <f>J212&amp;"."&amp;K212</f>
        <v>10.1</v>
      </c>
      <c r="J212" s="10">
        <v>10</v>
      </c>
      <c r="K212" s="10">
        <v>1</v>
      </c>
      <c r="L212" s="10">
        <v>26759927000101</v>
      </c>
      <c r="M212" s="11" t="s">
        <v>130</v>
      </c>
      <c r="N212" s="10">
        <v>3017</v>
      </c>
      <c r="O212" s="11" t="s">
        <v>131</v>
      </c>
      <c r="P212" s="9">
        <v>46009</v>
      </c>
      <c r="Q212" s="10">
        <v>15</v>
      </c>
      <c r="R212" s="3">
        <v>108684.4</v>
      </c>
      <c r="S212" s="3">
        <v>0</v>
      </c>
      <c r="T212" s="3">
        <v>0</v>
      </c>
      <c r="U212" s="33">
        <f>R212-S212-T212</f>
        <v>108684.4</v>
      </c>
      <c r="V212" s="9">
        <f>IF(X212&lt;&gt;"Liquidação Cancelada",VLOOKUP(B212,'BASE DE DADOS OPS'!$B$4:$P$9650,10,FALSE),"Liquidação Cancelada")</f>
        <v>46010</v>
      </c>
      <c r="W212" s="13">
        <f>IF(X212&lt;&gt;"Liquidação Cancelada",IF(ISBLANK(V212),"AGUARDANDO PAGAMENTO",NETWORKDAYS(P212,V212)-1),"Liquidação Cancelada")</f>
        <v>1</v>
      </c>
      <c r="X212" s="10">
        <f>VLOOKUP(A212,'BASE DE DADOS OPS'!$A$4:$P$9650,12,FALSE)</f>
        <v>320</v>
      </c>
      <c r="Y212" s="4">
        <f>IF(X212&lt;&gt;"Liquidação Cancelada",VLOOKUP(B212,'BASE DE DADOS OPS'!$B$5:$P$9635,12,FALSE),"Liquidação Cancelada")</f>
        <v>108684.4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108684.4</v>
      </c>
      <c r="AB212" s="4">
        <f>IF(X212&lt;&gt;"Liquidação Cancelada",Y212-Z212,"Liquidação Cancelada")</f>
        <v>108684.4</v>
      </c>
      <c r="AC212" s="3">
        <f>IF(X212&lt;&gt;"Liquidação Cancelada",(AA212-AB212)+(U212-Z212-AB212),"Liquidação Cancelada")</f>
        <v>0</v>
      </c>
      <c r="AD212" s="29"/>
    </row>
    <row r="213" spans="1:30" ht="24.95" customHeight="1" x14ac:dyDescent="0.2">
      <c r="A213" s="23" t="str">
        <f>D213&amp;"|"&amp;E213&amp;"|"&amp;G213&amp;"|"&amp;H213&amp;"|"&amp;L213&amp;"|"&amp;N213&amp;"|"&amp;U213</f>
        <v>1441|1440005|25|2025|19994997000170|3022|13232,05</v>
      </c>
      <c r="B213" s="23" t="str">
        <f>D213&amp;"|"&amp;E213&amp;"|"&amp;G213&amp;"|"&amp;H213&amp;"|"&amp;X213</f>
        <v>1441|1440005|25|2025|319</v>
      </c>
      <c r="C213" s="28" t="str">
        <f>E213&amp;"|"&amp;X213</f>
        <v>1440005|319</v>
      </c>
      <c r="D213" s="10">
        <v>1441</v>
      </c>
      <c r="E213" s="10">
        <v>1440005</v>
      </c>
      <c r="F213" s="36" t="str">
        <f>G213&amp;"/"&amp;H213</f>
        <v>25/2025</v>
      </c>
      <c r="G213" s="10">
        <v>25</v>
      </c>
      <c r="H213" s="10">
        <v>2025</v>
      </c>
      <c r="I213" s="36" t="str">
        <f>J213&amp;"."&amp;K213</f>
        <v>10.1</v>
      </c>
      <c r="J213" s="10">
        <v>10</v>
      </c>
      <c r="K213" s="10">
        <v>1</v>
      </c>
      <c r="L213" s="10">
        <v>19994997000170</v>
      </c>
      <c r="M213" s="11" t="s">
        <v>133</v>
      </c>
      <c r="N213" s="10">
        <v>3022</v>
      </c>
      <c r="O213" s="11" t="s">
        <v>135</v>
      </c>
      <c r="P213" s="9">
        <v>46009</v>
      </c>
      <c r="Q213" s="10">
        <v>3</v>
      </c>
      <c r="R213" s="3">
        <v>13232.05</v>
      </c>
      <c r="S213" s="3">
        <v>0</v>
      </c>
      <c r="T213" s="3">
        <v>0</v>
      </c>
      <c r="U213" s="33">
        <f>R213-S213-T213</f>
        <v>13232.05</v>
      </c>
      <c r="V213" s="9">
        <f>IF(X213&lt;&gt;"Liquidação Cancelada",VLOOKUP(B213,'BASE DE DADOS OPS'!$B$4:$P$9650,10,FALSE),"Liquidação Cancelada")</f>
        <v>46010</v>
      </c>
      <c r="W213" s="13">
        <f>IF(X213&lt;&gt;"Liquidação Cancelada",IF(ISBLANK(V213),"AGUARDANDO PAGAMENTO",NETWORKDAYS(P213,V213)-1),"Liquidação Cancelada")</f>
        <v>1</v>
      </c>
      <c r="X213" s="10">
        <f>VLOOKUP(A213,'BASE DE DADOS OPS'!$A$4:$P$9650,12,FALSE)</f>
        <v>319</v>
      </c>
      <c r="Y213" s="4">
        <f>IF(X213&lt;&gt;"Liquidação Cancelada",VLOOKUP(B213,'BASE DE DADOS OPS'!$B$5:$P$9635,12,FALSE),"Liquidação Cancelada")</f>
        <v>13232.05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13232.05</v>
      </c>
      <c r="AB213" s="4">
        <f>IF(X213&lt;&gt;"Liquidação Cancelada",Y213-Z213,"Liquidação Cancelada")</f>
        <v>13232.05</v>
      </c>
      <c r="AC213" s="3">
        <f>IF(X213&lt;&gt;"Liquidação Cancelada",(AA213-AB213)+(U213-Z213-AB213),"Liquidação Cancelada")</f>
        <v>0</v>
      </c>
      <c r="AD213" s="29"/>
    </row>
    <row r="214" spans="1:30" ht="24.95" customHeight="1" x14ac:dyDescent="0.2">
      <c r="A214" s="23" t="str">
        <f>D214&amp;"|"&amp;E214&amp;"|"&amp;G214&amp;"|"&amp;H214&amp;"|"&amp;L214&amp;"|"&amp;N214&amp;"|"&amp;U214</f>
        <v>1441|1440005|135|2025|54046673000101|3003|637,5</v>
      </c>
      <c r="B214" s="23" t="str">
        <f>D214&amp;"|"&amp;E214&amp;"|"&amp;G214&amp;"|"&amp;H214&amp;"|"&amp;X214</f>
        <v>1441|1440005|135|2025|318</v>
      </c>
      <c r="C214" s="28" t="str">
        <f>E214&amp;"|"&amp;X214</f>
        <v>1440005|318</v>
      </c>
      <c r="D214" s="10">
        <v>1441</v>
      </c>
      <c r="E214" s="10">
        <v>1440005</v>
      </c>
      <c r="F214" s="36" t="str">
        <f>G214&amp;"/"&amp;H214</f>
        <v>135/2025</v>
      </c>
      <c r="G214" s="10">
        <v>135</v>
      </c>
      <c r="H214" s="10">
        <v>2025</v>
      </c>
      <c r="I214" s="36" t="str">
        <f>J214&amp;"."&amp;K214</f>
        <v>10.1</v>
      </c>
      <c r="J214" s="10">
        <v>10</v>
      </c>
      <c r="K214" s="10">
        <v>1</v>
      </c>
      <c r="L214" s="10">
        <v>54046673000101</v>
      </c>
      <c r="M214" s="11" t="s">
        <v>147</v>
      </c>
      <c r="N214" s="10">
        <v>3003</v>
      </c>
      <c r="O214" s="11" t="s">
        <v>155</v>
      </c>
      <c r="P214" s="9">
        <v>46009</v>
      </c>
      <c r="Q214" s="10">
        <v>1</v>
      </c>
      <c r="R214" s="3">
        <v>637.5</v>
      </c>
      <c r="S214" s="3">
        <v>0</v>
      </c>
      <c r="T214" s="3">
        <v>0</v>
      </c>
      <c r="U214" s="33">
        <f>R214-S214-T214</f>
        <v>637.5</v>
      </c>
      <c r="V214" s="9">
        <f>IF(X214&lt;&gt;"Liquidação Cancelada",VLOOKUP(B214,'BASE DE DADOS OPS'!$B$4:$P$9650,10,FALSE),"Liquidação Cancelada")</f>
        <v>46010</v>
      </c>
      <c r="W214" s="13">
        <f>IF(X214&lt;&gt;"Liquidação Cancelada",IF(ISBLANK(V214),"AGUARDANDO PAGAMENTO",NETWORKDAYS(P214,V214)-1),"Liquidação Cancelada")</f>
        <v>1</v>
      </c>
      <c r="X214" s="10">
        <f>VLOOKUP(A214,'BASE DE DADOS OPS'!$A$4:$P$9650,12,FALSE)</f>
        <v>318</v>
      </c>
      <c r="Y214" s="4">
        <f>IF(X214&lt;&gt;"Liquidação Cancelada",VLOOKUP(B214,'BASE DE DADOS OPS'!$B$5:$P$9635,12,FALSE),"Liquidação Cancelada")</f>
        <v>637.5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637.5</v>
      </c>
      <c r="AB214" s="4">
        <f>IF(X214&lt;&gt;"Liquidação Cancelada",Y214-Z214,"Liquidação Cancelada")</f>
        <v>637.5</v>
      </c>
      <c r="AC214" s="3">
        <f>IF(X214&lt;&gt;"Liquidação Cancelada",(AA214-AB214)+(U214-Z214-AB214),"Liquidação Cancelada")</f>
        <v>0</v>
      </c>
      <c r="AD214" s="29"/>
    </row>
    <row r="215" spans="1:30" ht="24.95" customHeight="1" x14ac:dyDescent="0.2">
      <c r="A215" s="23" t="str">
        <f>D215&amp;"|"&amp;E215&amp;"|"&amp;G215&amp;"|"&amp;H215&amp;"|"&amp;L215&amp;"|"&amp;N215&amp;"|"&amp;U215</f>
        <v>1441|1440011|134|2025|10426962000160|3921|23542,56</v>
      </c>
      <c r="B215" s="23" t="str">
        <f>D215&amp;"|"&amp;E215&amp;"|"&amp;G215&amp;"|"&amp;H215&amp;"|"&amp;X215</f>
        <v>1441|1440011|134|2025|8274</v>
      </c>
      <c r="C215" s="28" t="str">
        <f>E215&amp;"|"&amp;X215</f>
        <v>1440011|8274</v>
      </c>
      <c r="D215" s="10">
        <v>1441</v>
      </c>
      <c r="E215" s="10">
        <v>1440011</v>
      </c>
      <c r="F215" s="36" t="str">
        <f>G215&amp;"/"&amp;H215</f>
        <v>134/2025</v>
      </c>
      <c r="G215" s="10">
        <v>134</v>
      </c>
      <c r="H215" s="10">
        <v>2025</v>
      </c>
      <c r="I215" s="36" t="str">
        <f>J215&amp;"."&amp;K215</f>
        <v>10.1</v>
      </c>
      <c r="J215" s="10">
        <v>10</v>
      </c>
      <c r="K215" s="10">
        <v>1</v>
      </c>
      <c r="L215" s="10">
        <v>10426962000160</v>
      </c>
      <c r="M215" s="11" t="s">
        <v>230</v>
      </c>
      <c r="N215" s="10">
        <v>3921</v>
      </c>
      <c r="O215" s="11" t="s">
        <v>220</v>
      </c>
      <c r="P215" s="9">
        <v>46009</v>
      </c>
      <c r="Q215" s="10">
        <v>12</v>
      </c>
      <c r="R215" s="3">
        <v>24781.64</v>
      </c>
      <c r="S215" s="3">
        <v>1239.08</v>
      </c>
      <c r="T215" s="3">
        <v>0</v>
      </c>
      <c r="U215" s="33">
        <f>R215-S215-T215</f>
        <v>23542.559999999998</v>
      </c>
      <c r="V215" s="9">
        <f>IF(X215&lt;&gt;"Liquidação Cancelada",VLOOKUP(B215,'BASE DE DADOS OPS'!$B$4:$P$9650,10,FALSE),"Liquidação Cancelada")</f>
        <v>46013</v>
      </c>
      <c r="W215" s="13">
        <f>IF(X215&lt;&gt;"Liquidação Cancelada",IF(ISBLANK(V215),"AGUARDANDO PAGAMENTO",NETWORKDAYS(P215,V215)-1),"Liquidação Cancelada")</f>
        <v>2</v>
      </c>
      <c r="X215" s="10">
        <f>VLOOKUP(A215,'BASE DE DADOS OPS'!$A$4:$P$9650,12,FALSE)</f>
        <v>8274</v>
      </c>
      <c r="Y215" s="4">
        <f>IF(X215&lt;&gt;"Liquidação Cancelada",VLOOKUP(B215,'BASE DE DADOS OPS'!$B$5:$P$9635,12,FALSE),"Liquidação Cancelada")</f>
        <v>23542.560000000001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23542.560000000001</v>
      </c>
      <c r="AB215" s="4">
        <f>IF(X215&lt;&gt;"Liquidação Cancelada",Y215-Z215,"Liquidação Cancelada")</f>
        <v>23542.560000000001</v>
      </c>
      <c r="AC215" s="3">
        <f>IF(X215&lt;&gt;"Liquidação Cancelada",(AA215-AB215)+(U215-Z215-AB215),"Liquidação Cancelada")</f>
        <v>-3.637978807091713E-12</v>
      </c>
      <c r="AD215" s="29"/>
    </row>
    <row r="216" spans="1:30" ht="24.95" customHeight="1" x14ac:dyDescent="0.2">
      <c r="A216" s="23" t="str">
        <f>D216&amp;"|"&amp;E216&amp;"|"&amp;G216&amp;"|"&amp;H216&amp;"|"&amp;L216&amp;"|"&amp;N216&amp;"|"&amp;U216</f>
        <v>1441|1440011|364|2025|12057731000152|3922|12900</v>
      </c>
      <c r="B216" s="23" t="str">
        <f>D216&amp;"|"&amp;E216&amp;"|"&amp;G216&amp;"|"&amp;H216&amp;"|"&amp;X216</f>
        <v>1441|1440011|364|2025|8285</v>
      </c>
      <c r="C216" s="28" t="str">
        <f>E216&amp;"|"&amp;X216</f>
        <v>1440011|8285</v>
      </c>
      <c r="D216" s="10">
        <v>1441</v>
      </c>
      <c r="E216" s="10">
        <v>1440011</v>
      </c>
      <c r="F216" s="36" t="str">
        <f>G216&amp;"/"&amp;H216</f>
        <v>364/2025</v>
      </c>
      <c r="G216" s="10">
        <v>364</v>
      </c>
      <c r="H216" s="10">
        <v>2025</v>
      </c>
      <c r="I216" s="36" t="str">
        <f>J216&amp;"."&amp;K216</f>
        <v>10.1</v>
      </c>
      <c r="J216" s="10">
        <v>10</v>
      </c>
      <c r="K216" s="10">
        <v>1</v>
      </c>
      <c r="L216" s="10">
        <v>12057731000152</v>
      </c>
      <c r="M216" s="11" t="s">
        <v>325</v>
      </c>
      <c r="N216" s="10">
        <v>3922</v>
      </c>
      <c r="O216" s="11" t="s">
        <v>21</v>
      </c>
      <c r="P216" s="9">
        <v>46009</v>
      </c>
      <c r="Q216" s="10">
        <v>14</v>
      </c>
      <c r="R216" s="3">
        <v>12900</v>
      </c>
      <c r="S216" s="3">
        <v>0</v>
      </c>
      <c r="T216" s="3">
        <v>0</v>
      </c>
      <c r="U216" s="33">
        <f>R216-S216-T216</f>
        <v>12900</v>
      </c>
      <c r="V216" s="9">
        <f>IF(X216&lt;&gt;"Liquidação Cancelada",VLOOKUP(B216,'BASE DE DADOS OPS'!$B$4:$P$9650,10,FALSE),"Liquidação Cancelada")</f>
        <v>46013</v>
      </c>
      <c r="W216" s="13">
        <f>IF(X216&lt;&gt;"Liquidação Cancelada",IF(ISBLANK(V216),"AGUARDANDO PAGAMENTO",NETWORKDAYS(P216,V216)-1),"Liquidação Cancelada")</f>
        <v>2</v>
      </c>
      <c r="X216" s="10">
        <f>VLOOKUP(A216,'BASE DE DADOS OPS'!$A$4:$P$9650,12,FALSE)</f>
        <v>8285</v>
      </c>
      <c r="Y216" s="4">
        <f>IF(X216&lt;&gt;"Liquidação Cancelada",VLOOKUP(B216,'BASE DE DADOS OPS'!$B$5:$P$9635,12,FALSE),"Liquidação Cancelada")</f>
        <v>12900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12900</v>
      </c>
      <c r="AB216" s="4">
        <f>IF(X216&lt;&gt;"Liquidação Cancelada",Y216-Z216,"Liquidação Cancelada")</f>
        <v>12900</v>
      </c>
      <c r="AC216" s="3">
        <f>IF(X216&lt;&gt;"Liquidação Cancelada",(AA216-AB216)+(U216-Z216-AB216),"Liquidação Cancelada")</f>
        <v>0</v>
      </c>
      <c r="AD216" s="29"/>
    </row>
    <row r="217" spans="1:30" ht="24.95" customHeight="1" x14ac:dyDescent="0.2">
      <c r="A217" s="23" t="str">
        <f>D217&amp;"|"&amp;E217&amp;"|"&amp;G217&amp;"|"&amp;H217&amp;"|"&amp;L217&amp;"|"&amp;N217&amp;"|"&amp;U217</f>
        <v>1441|1440011|364|2025|12057731000152|3922|1700</v>
      </c>
      <c r="B217" s="23" t="str">
        <f>D217&amp;"|"&amp;E217&amp;"|"&amp;G217&amp;"|"&amp;H217&amp;"|"&amp;X217</f>
        <v>1441|1440011|364|2025|8287</v>
      </c>
      <c r="C217" s="28" t="str">
        <f>E217&amp;"|"&amp;X217</f>
        <v>1440011|8287</v>
      </c>
      <c r="D217" s="10">
        <v>1441</v>
      </c>
      <c r="E217" s="10">
        <v>1440011</v>
      </c>
      <c r="F217" s="36" t="str">
        <f>G217&amp;"/"&amp;H217</f>
        <v>364/2025</v>
      </c>
      <c r="G217" s="10">
        <v>364</v>
      </c>
      <c r="H217" s="10">
        <v>2025</v>
      </c>
      <c r="I217" s="36" t="str">
        <f>J217&amp;"."&amp;K217</f>
        <v>10.1</v>
      </c>
      <c r="J217" s="10">
        <v>10</v>
      </c>
      <c r="K217" s="10">
        <v>1</v>
      </c>
      <c r="L217" s="10">
        <v>12057731000152</v>
      </c>
      <c r="M217" s="11" t="s">
        <v>325</v>
      </c>
      <c r="N217" s="10">
        <v>3922</v>
      </c>
      <c r="O217" s="11" t="s">
        <v>21</v>
      </c>
      <c r="P217" s="9">
        <v>46009</v>
      </c>
      <c r="Q217" s="10">
        <v>15</v>
      </c>
      <c r="R217" s="3">
        <v>1700</v>
      </c>
      <c r="S217" s="3">
        <v>0</v>
      </c>
      <c r="T217" s="3">
        <v>0</v>
      </c>
      <c r="U217" s="33">
        <f>R217-S217-T217</f>
        <v>1700</v>
      </c>
      <c r="V217" s="9">
        <f>IF(X217&lt;&gt;"Liquidação Cancelada",VLOOKUP(B217,'BASE DE DADOS OPS'!$B$4:$P$9650,10,FALSE),"Liquidação Cancelada")</f>
        <v>46013</v>
      </c>
      <c r="W217" s="13">
        <f>IF(X217&lt;&gt;"Liquidação Cancelada",IF(ISBLANK(V217),"AGUARDANDO PAGAMENTO",NETWORKDAYS(P217,V217)-1),"Liquidação Cancelada")</f>
        <v>2</v>
      </c>
      <c r="X217" s="10">
        <f>VLOOKUP(A217,'BASE DE DADOS OPS'!$A$4:$P$9650,12,FALSE)</f>
        <v>8287</v>
      </c>
      <c r="Y217" s="4">
        <f>IF(X217&lt;&gt;"Liquidação Cancelada",VLOOKUP(B217,'BASE DE DADOS OPS'!$B$5:$P$9635,12,FALSE),"Liquidação Cancelada")</f>
        <v>1700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1700</v>
      </c>
      <c r="AB217" s="4">
        <f>IF(X217&lt;&gt;"Liquidação Cancelada",Y217-Z217,"Liquidação Cancelada")</f>
        <v>1700</v>
      </c>
      <c r="AC217" s="3">
        <f>IF(X217&lt;&gt;"Liquidação Cancelada",(AA217-AB217)+(U217-Z217-AB217),"Liquidação Cancelada")</f>
        <v>0</v>
      </c>
      <c r="AD217" s="29"/>
    </row>
    <row r="218" spans="1:30" ht="24.95" customHeight="1" x14ac:dyDescent="0.2">
      <c r="A218" s="23" t="str">
        <f>D218&amp;"|"&amp;E218&amp;"|"&amp;G218&amp;"|"&amp;H218&amp;"|"&amp;L218&amp;"|"&amp;N218&amp;"|"&amp;U218</f>
        <v>1441|1440011|365|2025|12057731000152|3921|104786</v>
      </c>
      <c r="B218" s="23" t="str">
        <f>D218&amp;"|"&amp;E218&amp;"|"&amp;G218&amp;"|"&amp;H218&amp;"|"&amp;X218</f>
        <v>1441|1440011|365|2025|8286</v>
      </c>
      <c r="C218" s="28" t="str">
        <f>E218&amp;"|"&amp;X218</f>
        <v>1440011|8286</v>
      </c>
      <c r="D218" s="10">
        <v>1441</v>
      </c>
      <c r="E218" s="10">
        <v>1440011</v>
      </c>
      <c r="F218" s="36" t="str">
        <f>G218&amp;"/"&amp;H218</f>
        <v>365/2025</v>
      </c>
      <c r="G218" s="10">
        <v>365</v>
      </c>
      <c r="H218" s="10">
        <v>2025</v>
      </c>
      <c r="I218" s="36" t="str">
        <f>J218&amp;"."&amp;K218</f>
        <v>10.1</v>
      </c>
      <c r="J218" s="10">
        <v>10</v>
      </c>
      <c r="K218" s="10">
        <v>1</v>
      </c>
      <c r="L218" s="10">
        <v>12057731000152</v>
      </c>
      <c r="M218" s="11" t="s">
        <v>325</v>
      </c>
      <c r="N218" s="10">
        <v>3921</v>
      </c>
      <c r="O218" s="11" t="s">
        <v>220</v>
      </c>
      <c r="P218" s="9">
        <v>46009</v>
      </c>
      <c r="Q218" s="10">
        <v>20</v>
      </c>
      <c r="R218" s="3">
        <v>110980</v>
      </c>
      <c r="S218" s="3">
        <v>6194</v>
      </c>
      <c r="T218" s="3">
        <v>0</v>
      </c>
      <c r="U218" s="33">
        <f>R218-S218-T218</f>
        <v>104786</v>
      </c>
      <c r="V218" s="9">
        <f>IF(X218&lt;&gt;"Liquidação Cancelada",VLOOKUP(B218,'BASE DE DADOS OPS'!$B$4:$P$9650,10,FALSE),"Liquidação Cancelada")</f>
        <v>46013</v>
      </c>
      <c r="W218" s="13">
        <f>IF(X218&lt;&gt;"Liquidação Cancelada",IF(ISBLANK(V218),"AGUARDANDO PAGAMENTO",NETWORKDAYS(P218,V218)-1),"Liquidação Cancelada")</f>
        <v>2</v>
      </c>
      <c r="X218" s="10">
        <f>VLOOKUP(A218,'BASE DE DADOS OPS'!$A$4:$P$9650,12,FALSE)</f>
        <v>8286</v>
      </c>
      <c r="Y218" s="4">
        <f>IF(X218&lt;&gt;"Liquidação Cancelada",VLOOKUP(B218,'BASE DE DADOS OPS'!$B$5:$P$9635,12,FALSE),"Liquidação Cancelada")</f>
        <v>104786</v>
      </c>
      <c r="Z218" s="4">
        <f>IF(X218&lt;&gt;"Liquidação Cancelada",VLOOKUP(B218,'BASE DE DADOS OPS'!$B$5:$P$9635,14,FALSE),"Liquidação Cancelada")</f>
        <v>5946.24</v>
      </c>
      <c r="AA218" s="4">
        <f>IF(X218&lt;&gt;"Liquidação Cancelada",VLOOKUP(B218,'BASE DE DADOS OPS'!$B$5:$P$9635,13,FALSE),"Liquidação Cancelada")</f>
        <v>98839.76</v>
      </c>
      <c r="AB218" s="4">
        <f>IF(X218&lt;&gt;"Liquidação Cancelada",Y218-Z218,"Liquidação Cancelada")</f>
        <v>98839.76</v>
      </c>
      <c r="AC218" s="3">
        <f>IF(X218&lt;&gt;"Liquidação Cancelada",(AA218-AB218)+(U218-Z218-AB218),"Liquidação Cancelada")</f>
        <v>0</v>
      </c>
      <c r="AD218" s="29"/>
    </row>
    <row r="219" spans="1:30" ht="24.95" customHeight="1" x14ac:dyDescent="0.2">
      <c r="A219" s="23" t="str">
        <f>D219&amp;"|"&amp;E219&amp;"|"&amp;G219&amp;"|"&amp;H219&amp;"|"&amp;L219&amp;"|"&amp;N219&amp;"|"&amp;U219</f>
        <v>1441|1440011|365|2025|12057731000152|3921|3059,5</v>
      </c>
      <c r="B219" s="23" t="str">
        <f>D219&amp;"|"&amp;E219&amp;"|"&amp;G219&amp;"|"&amp;H219&amp;"|"&amp;X219</f>
        <v>1441|1440011|365|2025|8288</v>
      </c>
      <c r="C219" s="28" t="str">
        <f>E219&amp;"|"&amp;X219</f>
        <v>1440011|8288</v>
      </c>
      <c r="D219" s="10">
        <v>1441</v>
      </c>
      <c r="E219" s="10">
        <v>1440011</v>
      </c>
      <c r="F219" s="36" t="str">
        <f>G219&amp;"/"&amp;H219</f>
        <v>365/2025</v>
      </c>
      <c r="G219" s="10">
        <v>365</v>
      </c>
      <c r="H219" s="10">
        <v>2025</v>
      </c>
      <c r="I219" s="36" t="str">
        <f>J219&amp;"."&amp;K219</f>
        <v>10.1</v>
      </c>
      <c r="J219" s="10">
        <v>10</v>
      </c>
      <c r="K219" s="10">
        <v>1</v>
      </c>
      <c r="L219" s="10">
        <v>12057731000152</v>
      </c>
      <c r="M219" s="11" t="s">
        <v>325</v>
      </c>
      <c r="N219" s="10">
        <v>3921</v>
      </c>
      <c r="O219" s="11" t="s">
        <v>220</v>
      </c>
      <c r="P219" s="9">
        <v>46009</v>
      </c>
      <c r="Q219" s="10">
        <v>21</v>
      </c>
      <c r="R219" s="3">
        <v>3310</v>
      </c>
      <c r="S219" s="3">
        <v>250.5</v>
      </c>
      <c r="T219" s="3">
        <v>0</v>
      </c>
      <c r="U219" s="33">
        <f>R219-S219-T219</f>
        <v>3059.5</v>
      </c>
      <c r="V219" s="9">
        <f>IF(X219&lt;&gt;"Liquidação Cancelada",VLOOKUP(B219,'BASE DE DADOS OPS'!$B$4:$P$9650,10,FALSE),"Liquidação Cancelada")</f>
        <v>46013</v>
      </c>
      <c r="W219" s="13">
        <f>IF(X219&lt;&gt;"Liquidação Cancelada",IF(ISBLANK(V219),"AGUARDANDO PAGAMENTO",NETWORKDAYS(P219,V219)-1),"Liquidação Cancelada")</f>
        <v>2</v>
      </c>
      <c r="X219" s="10">
        <f>VLOOKUP(A219,'BASE DE DADOS OPS'!$A$4:$P$9650,12,FALSE)</f>
        <v>8288</v>
      </c>
      <c r="Y219" s="4">
        <f>IF(X219&lt;&gt;"Liquidação Cancelada",VLOOKUP(B219,'BASE DE DADOS OPS'!$B$5:$P$9635,12,FALSE),"Liquidação Cancelada")</f>
        <v>3059.5</v>
      </c>
      <c r="Z219" s="4">
        <f>IF(X219&lt;&gt;"Liquidação Cancelada",VLOOKUP(B219,'BASE DE DADOS OPS'!$B$5:$P$9635,14,FALSE),"Liquidação Cancelada")</f>
        <v>240.48</v>
      </c>
      <c r="AA219" s="4">
        <f>IF(X219&lt;&gt;"Liquidação Cancelada",VLOOKUP(B219,'BASE DE DADOS OPS'!$B$5:$P$9635,13,FALSE),"Liquidação Cancelada")</f>
        <v>2819.02</v>
      </c>
      <c r="AB219" s="4">
        <f>IF(X219&lt;&gt;"Liquidação Cancelada",Y219-Z219,"Liquidação Cancelada")</f>
        <v>2819.02</v>
      </c>
      <c r="AC219" s="3">
        <f>IF(X219&lt;&gt;"Liquidação Cancelada",(AA219-AB219)+(U219-Z219-AB219),"Liquidação Cancelada")</f>
        <v>0</v>
      </c>
      <c r="AD219" s="29"/>
    </row>
    <row r="220" spans="1:30" ht="24.95" customHeight="1" x14ac:dyDescent="0.2">
      <c r="A220" s="23" t="str">
        <f>D220&amp;"|"&amp;E220&amp;"|"&amp;G220&amp;"|"&amp;H220&amp;"|"&amp;L220&amp;"|"&amp;N220&amp;"|"&amp;U220</f>
        <v>1441|1440011|131|2025|10426962000160|3921|20951,92</v>
      </c>
      <c r="B220" s="23" t="str">
        <f>D220&amp;"|"&amp;E220&amp;"|"&amp;G220&amp;"|"&amp;H220&amp;"|"&amp;X220</f>
        <v>1441|1440011|131|2025|8268</v>
      </c>
      <c r="C220" s="28" t="str">
        <f>E220&amp;"|"&amp;X220</f>
        <v>1440011|8268</v>
      </c>
      <c r="D220" s="10">
        <v>1441</v>
      </c>
      <c r="E220" s="10">
        <v>1440011</v>
      </c>
      <c r="F220" s="36" t="str">
        <f>G220&amp;"/"&amp;H220</f>
        <v>131/2025</v>
      </c>
      <c r="G220" s="10">
        <v>131</v>
      </c>
      <c r="H220" s="10">
        <v>2025</v>
      </c>
      <c r="I220" s="36" t="str">
        <f>J220&amp;"."&amp;K220</f>
        <v>10.1</v>
      </c>
      <c r="J220" s="10">
        <v>10</v>
      </c>
      <c r="K220" s="10">
        <v>1</v>
      </c>
      <c r="L220" s="10">
        <v>10426962000160</v>
      </c>
      <c r="M220" s="11" t="s">
        <v>230</v>
      </c>
      <c r="N220" s="10">
        <v>3921</v>
      </c>
      <c r="O220" s="11" t="s">
        <v>220</v>
      </c>
      <c r="P220" s="9">
        <v>46010</v>
      </c>
      <c r="Q220" s="10">
        <v>12</v>
      </c>
      <c r="R220" s="3">
        <v>22054.65</v>
      </c>
      <c r="S220" s="3">
        <v>1102.73</v>
      </c>
      <c r="T220" s="3">
        <v>0</v>
      </c>
      <c r="U220" s="33">
        <f>R220-S220-T220</f>
        <v>20951.920000000002</v>
      </c>
      <c r="V220" s="9">
        <f>IF(X220&lt;&gt;"Liquidação Cancelada",VLOOKUP(B220,'BASE DE DADOS OPS'!$B$4:$P$9650,10,FALSE),"Liquidação Cancelada")</f>
        <v>46013</v>
      </c>
      <c r="W220" s="13">
        <f>IF(X220&lt;&gt;"Liquidação Cancelada",IF(ISBLANK(V220),"AGUARDANDO PAGAMENTO",NETWORKDAYS(P220,V220)-1),"Liquidação Cancelada")</f>
        <v>1</v>
      </c>
      <c r="X220" s="10">
        <f>VLOOKUP(A220,'BASE DE DADOS OPS'!$A$4:$P$9650,12,FALSE)</f>
        <v>8268</v>
      </c>
      <c r="Y220" s="4">
        <f>IF(X220&lt;&gt;"Liquidação Cancelada",VLOOKUP(B220,'BASE DE DADOS OPS'!$B$5:$P$9635,12,FALSE),"Liquidação Cancelada")</f>
        <v>20951.919999999998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20951.919999999998</v>
      </c>
      <c r="AB220" s="4">
        <f>IF(X220&lt;&gt;"Liquidação Cancelada",Y220-Z220,"Liquidação Cancelada")</f>
        <v>20951.919999999998</v>
      </c>
      <c r="AC220" s="3">
        <f>IF(X220&lt;&gt;"Liquidação Cancelada",(AA220-AB220)+(U220-Z220-AB220),"Liquidação Cancelada")</f>
        <v>3.637978807091713E-12</v>
      </c>
      <c r="AD220" s="29"/>
    </row>
    <row r="221" spans="1:30" ht="24.95" customHeight="1" x14ac:dyDescent="0.2">
      <c r="A221" s="23" t="str">
        <f>D221&amp;"|"&amp;E221&amp;"|"&amp;G221&amp;"|"&amp;H221&amp;"|"&amp;L221&amp;"|"&amp;N221&amp;"|"&amp;U221</f>
        <v>1441|1440011|171|2025|87883807000106|3910|332,6</v>
      </c>
      <c r="B221" s="23" t="str">
        <f>D221&amp;"|"&amp;E221&amp;"|"&amp;G221&amp;"|"&amp;H221&amp;"|"&amp;X221</f>
        <v>1441|1440011|171|2025|8283</v>
      </c>
      <c r="C221" s="28" t="str">
        <f>E221&amp;"|"&amp;X221</f>
        <v>1440011|8283</v>
      </c>
      <c r="D221" s="10">
        <v>1441</v>
      </c>
      <c r="E221" s="10">
        <v>1440011</v>
      </c>
      <c r="F221" s="36" t="str">
        <f>G221&amp;"/"&amp;H221</f>
        <v>171/2025</v>
      </c>
      <c r="G221" s="10">
        <v>171</v>
      </c>
      <c r="H221" s="10">
        <v>2025</v>
      </c>
      <c r="I221" s="36" t="str">
        <f>J221&amp;"."&amp;K221</f>
        <v>10.1</v>
      </c>
      <c r="J221" s="10">
        <v>10</v>
      </c>
      <c r="K221" s="10">
        <v>1</v>
      </c>
      <c r="L221" s="10">
        <v>87883807000106</v>
      </c>
      <c r="M221" s="11" t="s">
        <v>257</v>
      </c>
      <c r="N221" s="10">
        <v>3910</v>
      </c>
      <c r="O221" s="11" t="s">
        <v>258</v>
      </c>
      <c r="P221" s="9">
        <v>46010</v>
      </c>
      <c r="Q221" s="10">
        <v>12</v>
      </c>
      <c r="R221" s="3">
        <v>332.6</v>
      </c>
      <c r="S221" s="3">
        <v>0</v>
      </c>
      <c r="T221" s="3">
        <v>0</v>
      </c>
      <c r="U221" s="33">
        <f>R221-S221-T221</f>
        <v>332.6</v>
      </c>
      <c r="V221" s="9">
        <f>IF(X221&lt;&gt;"Liquidação Cancelada",VLOOKUP(B221,'BASE DE DADOS OPS'!$B$4:$P$9650,10,FALSE),"Liquidação Cancelada")</f>
        <v>46013</v>
      </c>
      <c r="W221" s="13">
        <f>IF(X221&lt;&gt;"Liquidação Cancelada",IF(ISBLANK(V221),"AGUARDANDO PAGAMENTO",NETWORKDAYS(P221,V221)-1),"Liquidação Cancelada")</f>
        <v>1</v>
      </c>
      <c r="X221" s="10">
        <f>VLOOKUP(A221,'BASE DE DADOS OPS'!$A$4:$P$9650,12,FALSE)</f>
        <v>8283</v>
      </c>
      <c r="Y221" s="4">
        <f>IF(X221&lt;&gt;"Liquidação Cancelada",VLOOKUP(B221,'BASE DE DADOS OPS'!$B$5:$P$9635,12,FALSE),"Liquidação Cancelada")</f>
        <v>332.6</v>
      </c>
      <c r="Z221" s="4">
        <f>IF(X221&lt;&gt;"Liquidação Cancelada",VLOOKUP(B221,'BASE DE DADOS OPS'!$B$5:$P$9635,14,FALSE),"Liquidação Cancelada")</f>
        <v>7.98</v>
      </c>
      <c r="AA221" s="4">
        <f>IF(X221&lt;&gt;"Liquidação Cancelada",VLOOKUP(B221,'BASE DE DADOS OPS'!$B$5:$P$9635,13,FALSE),"Liquidação Cancelada")</f>
        <v>324.62</v>
      </c>
      <c r="AB221" s="4">
        <f>IF(X221&lt;&gt;"Liquidação Cancelada",Y221-Z221,"Liquidação Cancelada")</f>
        <v>324.62</v>
      </c>
      <c r="AC221" s="3">
        <f>IF(X221&lt;&gt;"Liquidação Cancelada",(AA221-AB221)+(U221-Z221-AB221),"Liquidação Cancelada")</f>
        <v>0</v>
      </c>
      <c r="AD221" s="29"/>
    </row>
    <row r="222" spans="1:30" ht="24.95" customHeight="1" x14ac:dyDescent="0.2">
      <c r="A222" s="23" t="str">
        <f>D222&amp;"|"&amp;E222&amp;"|"&amp;G222&amp;"|"&amp;H222&amp;"|"&amp;L222&amp;"|"&amp;N222&amp;"|"&amp;U222</f>
        <v>1441|1440011|190|2025|33683111000107|4002|61640,69</v>
      </c>
      <c r="B222" s="23" t="str">
        <f>D222&amp;"|"&amp;E222&amp;"|"&amp;G222&amp;"|"&amp;H222&amp;"|"&amp;X222</f>
        <v>1441|1440011|190|2025|8281</v>
      </c>
      <c r="C222" s="28" t="str">
        <f>E222&amp;"|"&amp;X222</f>
        <v>1440011|8281</v>
      </c>
      <c r="D222" s="10">
        <v>1441</v>
      </c>
      <c r="E222" s="10">
        <v>1440011</v>
      </c>
      <c r="F222" s="36" t="str">
        <f>G222&amp;"/"&amp;H222</f>
        <v>190/2025</v>
      </c>
      <c r="G222" s="10">
        <v>190</v>
      </c>
      <c r="H222" s="10">
        <v>2025</v>
      </c>
      <c r="I222" s="36" t="str">
        <f>J222&amp;"."&amp;K222</f>
        <v>10.1</v>
      </c>
      <c r="J222" s="10">
        <v>10</v>
      </c>
      <c r="K222" s="10">
        <v>1</v>
      </c>
      <c r="L222" s="10">
        <v>33683111000107</v>
      </c>
      <c r="M222" s="11" t="s">
        <v>271</v>
      </c>
      <c r="N222" s="10">
        <v>4002</v>
      </c>
      <c r="O222" s="11" t="s">
        <v>139</v>
      </c>
      <c r="P222" s="9">
        <v>46010</v>
      </c>
      <c r="Q222" s="10">
        <v>13</v>
      </c>
      <c r="R222" s="3">
        <v>61640.69</v>
      </c>
      <c r="S222" s="3">
        <v>0</v>
      </c>
      <c r="T222" s="3">
        <v>0</v>
      </c>
      <c r="U222" s="33">
        <f>R222-S222-T222</f>
        <v>61640.69</v>
      </c>
      <c r="V222" s="9">
        <f>IF(X222&lt;&gt;"Liquidação Cancelada",VLOOKUP(B222,'BASE DE DADOS OPS'!$B$4:$P$9650,10,FALSE),"Liquidação Cancelada")</f>
        <v>46013</v>
      </c>
      <c r="W222" s="13">
        <f>IF(X222&lt;&gt;"Liquidação Cancelada",IF(ISBLANK(V222),"AGUARDANDO PAGAMENTO",NETWORKDAYS(P222,V222)-1),"Liquidação Cancelada")</f>
        <v>1</v>
      </c>
      <c r="X222" s="10">
        <f>VLOOKUP(A222,'BASE DE DADOS OPS'!$A$4:$P$9650,12,FALSE)</f>
        <v>8281</v>
      </c>
      <c r="Y222" s="4">
        <f>IF(X222&lt;&gt;"Liquidação Cancelada",VLOOKUP(B222,'BASE DE DADOS OPS'!$B$5:$P$9635,12,FALSE),"Liquidação Cancelada")</f>
        <v>61640.69</v>
      </c>
      <c r="Z222" s="4">
        <f>IF(X222&lt;&gt;"Liquidação Cancelada",VLOOKUP(B222,'BASE DE DADOS OPS'!$B$5:$P$9635,14,FALSE),"Liquidação Cancelada")</f>
        <v>2958.75</v>
      </c>
      <c r="AA222" s="4">
        <f>IF(X222&lt;&gt;"Liquidação Cancelada",VLOOKUP(B222,'BASE DE DADOS OPS'!$B$5:$P$9635,13,FALSE),"Liquidação Cancelada")</f>
        <v>58681.94</v>
      </c>
      <c r="AB222" s="4">
        <f>IF(X222&lt;&gt;"Liquidação Cancelada",Y222-Z222,"Liquidação Cancelada")</f>
        <v>58681.94</v>
      </c>
      <c r="AC222" s="3">
        <f>IF(X222&lt;&gt;"Liquidação Cancelada",(AA222-AB222)+(U222-Z222-AB222),"Liquidação Cancelada")</f>
        <v>0</v>
      </c>
      <c r="AD222" s="29"/>
    </row>
    <row r="223" spans="1:30" ht="24.95" customHeight="1" x14ac:dyDescent="0.2">
      <c r="A223" s="23" t="str">
        <f>D223&amp;"|"&amp;E223&amp;"|"&amp;G223&amp;"|"&amp;H223&amp;"|"&amp;L223&amp;"|"&amp;N223&amp;"|"&amp;U223</f>
        <v>1441|1440005|4|2025|55097928000128|5214|12742,5</v>
      </c>
      <c r="B223" s="23" t="str">
        <f>D223&amp;"|"&amp;E223&amp;"|"&amp;G223&amp;"|"&amp;H223&amp;"|"&amp;X223</f>
        <v>1441|1440005|4|2025|323</v>
      </c>
      <c r="C223" s="28" t="str">
        <f>E223&amp;"|"&amp;X223</f>
        <v>1440005|323</v>
      </c>
      <c r="D223" s="10">
        <v>1441</v>
      </c>
      <c r="E223" s="10">
        <v>1440005</v>
      </c>
      <c r="F223" s="36" t="str">
        <f>G223&amp;"/"&amp;H223</f>
        <v>4/2025</v>
      </c>
      <c r="G223" s="10">
        <v>4</v>
      </c>
      <c r="H223" s="10">
        <v>2025</v>
      </c>
      <c r="I223" s="36" t="str">
        <f>J223&amp;"."&amp;K223</f>
        <v>10.1</v>
      </c>
      <c r="J223" s="10">
        <v>10</v>
      </c>
      <c r="K223" s="10">
        <v>1</v>
      </c>
      <c r="L223" s="10">
        <v>55097928000128</v>
      </c>
      <c r="M223" s="11" t="s">
        <v>122</v>
      </c>
      <c r="N223" s="10">
        <v>5214</v>
      </c>
      <c r="O223" s="11" t="s">
        <v>123</v>
      </c>
      <c r="P223" s="9">
        <v>46013</v>
      </c>
      <c r="Q223" s="10">
        <v>2</v>
      </c>
      <c r="R223" s="3">
        <v>12742.5</v>
      </c>
      <c r="S223" s="3">
        <v>0</v>
      </c>
      <c r="T223" s="3">
        <v>0</v>
      </c>
      <c r="U223" s="33">
        <f>R223-S223-T223</f>
        <v>12742.5</v>
      </c>
      <c r="V223" s="9">
        <f>IF(X223&lt;&gt;"Liquidação Cancelada",VLOOKUP(B223,'BASE DE DADOS OPS'!$B$4:$P$9650,10,FALSE),"Liquidação Cancelada")</f>
        <v>46014</v>
      </c>
      <c r="W223" s="13">
        <f>IF(X223&lt;&gt;"Liquidação Cancelada",IF(ISBLANK(V223),"AGUARDANDO PAGAMENTO",NETWORKDAYS(P223,V223)-1),"Liquidação Cancelada")</f>
        <v>1</v>
      </c>
      <c r="X223" s="10">
        <f>VLOOKUP(A223,'BASE DE DADOS OPS'!$A$4:$P$9650,12,FALSE)</f>
        <v>323</v>
      </c>
      <c r="Y223" s="4">
        <f>IF(X223&lt;&gt;"Liquidação Cancelada",VLOOKUP(B223,'BASE DE DADOS OPS'!$B$5:$P$9635,12,FALSE),"Liquidação Cancelada")</f>
        <v>12742.5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12742.5</v>
      </c>
      <c r="AB223" s="4">
        <f>IF(X223&lt;&gt;"Liquidação Cancelada",Y223-Z223,"Liquidação Cancelada")</f>
        <v>12742.5</v>
      </c>
      <c r="AC223" s="3">
        <f>IF(X223&lt;&gt;"Liquidação Cancelada",(AA223-AB223)+(U223-Z223-AB223),"Liquidação Cancelada")</f>
        <v>0</v>
      </c>
      <c r="AD223" s="29"/>
    </row>
    <row r="224" spans="1:30" ht="24.95" customHeight="1" x14ac:dyDescent="0.2">
      <c r="A224" s="23" t="str">
        <f>D224&amp;"|"&amp;E224&amp;"|"&amp;G224&amp;"|"&amp;H224&amp;"|"&amp;L224&amp;"|"&amp;N224&amp;"|"&amp;U224</f>
        <v>1441|1440005|101|2025|27386559000158|3008|3118</v>
      </c>
      <c r="B224" s="23" t="str">
        <f>D224&amp;"|"&amp;E224&amp;"|"&amp;G224&amp;"|"&amp;H224&amp;"|"&amp;X224</f>
        <v>1441|1440005|101|2025|322</v>
      </c>
      <c r="C224" s="28" t="str">
        <f>E224&amp;"|"&amp;X224</f>
        <v>1440005|322</v>
      </c>
      <c r="D224" s="10">
        <v>1441</v>
      </c>
      <c r="E224" s="10">
        <v>1440005</v>
      </c>
      <c r="F224" s="36" t="str">
        <f>G224&amp;"/"&amp;H224</f>
        <v>101/2025</v>
      </c>
      <c r="G224" s="10">
        <v>101</v>
      </c>
      <c r="H224" s="10">
        <v>2025</v>
      </c>
      <c r="I224" s="36" t="str">
        <f>J224&amp;"."&amp;K224</f>
        <v>10.1</v>
      </c>
      <c r="J224" s="10">
        <v>10</v>
      </c>
      <c r="K224" s="10">
        <v>1</v>
      </c>
      <c r="L224" s="10">
        <v>27386559000158</v>
      </c>
      <c r="M224" s="11" t="s">
        <v>148</v>
      </c>
      <c r="N224" s="10">
        <v>3008</v>
      </c>
      <c r="O224" s="11" t="s">
        <v>121</v>
      </c>
      <c r="P224" s="9">
        <v>46013</v>
      </c>
      <c r="Q224" s="10">
        <v>1</v>
      </c>
      <c r="R224" s="3">
        <v>3118</v>
      </c>
      <c r="S224" s="3">
        <v>0</v>
      </c>
      <c r="T224" s="3">
        <v>0</v>
      </c>
      <c r="U224" s="33">
        <f>R224-S224-T224</f>
        <v>3118</v>
      </c>
      <c r="V224" s="9">
        <f>IF(X224&lt;&gt;"Liquidação Cancelada",VLOOKUP(B224,'BASE DE DADOS OPS'!$B$4:$P$9650,10,FALSE),"Liquidação Cancelada")</f>
        <v>46014</v>
      </c>
      <c r="W224" s="13">
        <f>IF(X224&lt;&gt;"Liquidação Cancelada",IF(ISBLANK(V224),"AGUARDANDO PAGAMENTO",NETWORKDAYS(P224,V224)-1),"Liquidação Cancelada")</f>
        <v>1</v>
      </c>
      <c r="X224" s="10">
        <f>VLOOKUP(A224,'BASE DE DADOS OPS'!$A$4:$P$9650,12,FALSE)</f>
        <v>322</v>
      </c>
      <c r="Y224" s="4">
        <f>IF(X224&lt;&gt;"Liquidação Cancelada",VLOOKUP(B224,'BASE DE DADOS OPS'!$B$5:$P$9635,12,FALSE),"Liquidação Cancelada")</f>
        <v>3118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3118</v>
      </c>
      <c r="AB224" s="4">
        <f>IF(X224&lt;&gt;"Liquidação Cancelada",Y224-Z224,"Liquidação Cancelada")</f>
        <v>3118</v>
      </c>
      <c r="AC224" s="3">
        <f>IF(X224&lt;&gt;"Liquidação Cancelada",(AA224-AB224)+(U224-Z224-AB224),"Liquidação Cancelada")</f>
        <v>0</v>
      </c>
      <c r="AD224" s="29"/>
    </row>
    <row r="225" spans="1:30" ht="24.95" customHeight="1" x14ac:dyDescent="0.2">
      <c r="A225" s="23" t="str">
        <f>D225&amp;"|"&amp;E225&amp;"|"&amp;G225&amp;"|"&amp;H225&amp;"|"&amp;L225&amp;"|"&amp;N225&amp;"|"&amp;U225</f>
        <v>1441|1440005|136|2025|677870000108|5207|191100</v>
      </c>
      <c r="B225" s="23" t="str">
        <f>D225&amp;"|"&amp;E225&amp;"|"&amp;G225&amp;"|"&amp;H225&amp;"|"&amp;X225</f>
        <v>1441|1440005|136|2025|326</v>
      </c>
      <c r="C225" s="28" t="str">
        <f>E225&amp;"|"&amp;X225</f>
        <v>1440005|326</v>
      </c>
      <c r="D225" s="10">
        <v>1441</v>
      </c>
      <c r="E225" s="10">
        <v>1440005</v>
      </c>
      <c r="F225" s="36" t="str">
        <f>G225&amp;"/"&amp;H225</f>
        <v>136/2025</v>
      </c>
      <c r="G225" s="10">
        <v>136</v>
      </c>
      <c r="H225" s="10">
        <v>2025</v>
      </c>
      <c r="I225" s="36" t="str">
        <f>J225&amp;"."&amp;K225</f>
        <v>10.1</v>
      </c>
      <c r="J225" s="10">
        <v>10</v>
      </c>
      <c r="K225" s="10">
        <v>1</v>
      </c>
      <c r="L225" s="10">
        <v>677870000108</v>
      </c>
      <c r="M225" s="11" t="s">
        <v>156</v>
      </c>
      <c r="N225" s="10">
        <v>5207</v>
      </c>
      <c r="O225" s="11" t="s">
        <v>150</v>
      </c>
      <c r="P225" s="9">
        <v>46013</v>
      </c>
      <c r="Q225" s="10">
        <v>1</v>
      </c>
      <c r="R225" s="3">
        <v>191100</v>
      </c>
      <c r="S225" s="3">
        <v>0</v>
      </c>
      <c r="T225" s="3">
        <v>0</v>
      </c>
      <c r="U225" s="33">
        <f>R225-S225-T225</f>
        <v>191100</v>
      </c>
      <c r="V225" s="9">
        <f>IF(X225&lt;&gt;"Liquidação Cancelada",VLOOKUP(B225,'BASE DE DADOS OPS'!$B$4:$P$9650,10,FALSE),"Liquidação Cancelada")</f>
        <v>46014</v>
      </c>
      <c r="W225" s="13">
        <f>IF(X225&lt;&gt;"Liquidação Cancelada",IF(ISBLANK(V225),"AGUARDANDO PAGAMENTO",NETWORKDAYS(P225,V225)-1),"Liquidação Cancelada")</f>
        <v>1</v>
      </c>
      <c r="X225" s="10">
        <f>VLOOKUP(A225,'BASE DE DADOS OPS'!$A$4:$P$9650,12,FALSE)</f>
        <v>326</v>
      </c>
      <c r="Y225" s="4">
        <f>IF(X225&lt;&gt;"Liquidação Cancelada",VLOOKUP(B225,'BASE DE DADOS OPS'!$B$5:$P$9635,12,FALSE),"Liquidação Cancelada")</f>
        <v>191100</v>
      </c>
      <c r="Z225" s="4">
        <f>IF(X225&lt;&gt;"Liquidação Cancelada",VLOOKUP(B225,'BASE DE DADOS OPS'!$B$5:$P$9635,14,FALSE),"Liquidação Cancelada")</f>
        <v>2293.1999999999998</v>
      </c>
      <c r="AA225" s="4">
        <f>IF(X225&lt;&gt;"Liquidação Cancelada",VLOOKUP(B225,'BASE DE DADOS OPS'!$B$5:$P$9635,13,FALSE),"Liquidação Cancelada")</f>
        <v>188806.8</v>
      </c>
      <c r="AB225" s="4">
        <f>IF(X225&lt;&gt;"Liquidação Cancelada",Y225-Z225,"Liquidação Cancelada")</f>
        <v>188806.8</v>
      </c>
      <c r="AC225" s="3">
        <f>IF(X225&lt;&gt;"Liquidação Cancelada",(AA225-AB225)+(U225-Z225-AB225),"Liquidação Cancelada")</f>
        <v>0</v>
      </c>
      <c r="AD225" s="29"/>
    </row>
    <row r="226" spans="1:30" ht="24.95" customHeight="1" x14ac:dyDescent="0.2">
      <c r="A226" s="23" t="str">
        <f>D226&amp;"|"&amp;E226&amp;"|"&amp;G226&amp;"|"&amp;H226&amp;"|"&amp;L226&amp;"|"&amp;N226&amp;"|"&amp;U226</f>
        <v>1441|1440005|137|2025|8194579000182|5204|14988</v>
      </c>
      <c r="B226" s="23" t="str">
        <f>D226&amp;"|"&amp;E226&amp;"|"&amp;G226&amp;"|"&amp;H226&amp;"|"&amp;X226</f>
        <v>1441|1440005|137|2025|340</v>
      </c>
      <c r="C226" s="28" t="str">
        <f>E226&amp;"|"&amp;X226</f>
        <v>1440005|340</v>
      </c>
      <c r="D226" s="10">
        <v>1441</v>
      </c>
      <c r="E226" s="10">
        <v>1440005</v>
      </c>
      <c r="F226" s="36" t="str">
        <f>G226&amp;"/"&amp;H226</f>
        <v>137/2025</v>
      </c>
      <c r="G226" s="10">
        <v>137</v>
      </c>
      <c r="H226" s="10">
        <v>2025</v>
      </c>
      <c r="I226" s="36" t="str">
        <f>J226&amp;"."&amp;K226</f>
        <v>10.1</v>
      </c>
      <c r="J226" s="10">
        <v>10</v>
      </c>
      <c r="K226" s="10">
        <v>1</v>
      </c>
      <c r="L226" s="10">
        <v>8194579000182</v>
      </c>
      <c r="M226" s="11" t="s">
        <v>157</v>
      </c>
      <c r="N226" s="10">
        <v>5204</v>
      </c>
      <c r="O226" s="11" t="s">
        <v>158</v>
      </c>
      <c r="P226" s="9">
        <v>46013</v>
      </c>
      <c r="Q226" s="10">
        <v>1</v>
      </c>
      <c r="R226" s="3">
        <v>14988</v>
      </c>
      <c r="S226" s="3">
        <v>0</v>
      </c>
      <c r="T226" s="3">
        <v>0</v>
      </c>
      <c r="U226" s="33">
        <f>R226-S226-T226</f>
        <v>14988</v>
      </c>
      <c r="V226" s="9">
        <f>IF(X226&lt;&gt;"Liquidação Cancelada",VLOOKUP(B226,'BASE DE DADOS OPS'!$B$4:$P$9650,10,FALSE),"Liquidação Cancelada")</f>
        <v>46020</v>
      </c>
      <c r="W226" s="13">
        <f>IF(X226&lt;&gt;"Liquidação Cancelada",IF(ISBLANK(V226),"AGUARDANDO PAGAMENTO",NETWORKDAYS(P226,V226)-1),"Liquidação Cancelada")</f>
        <v>5</v>
      </c>
      <c r="X226" s="10">
        <f>VLOOKUP(A226,'BASE DE DADOS OPS'!$A$4:$P$9650,12,FALSE)</f>
        <v>340</v>
      </c>
      <c r="Y226" s="4">
        <f>IF(X226&lt;&gt;"Liquidação Cancelada",VLOOKUP(B226,'BASE DE DADOS OPS'!$B$5:$P$9635,12,FALSE),"Liquidação Cancelada")</f>
        <v>14988</v>
      </c>
      <c r="Z226" s="4">
        <f>IF(X226&lt;&gt;"Liquidação Cancelada",VLOOKUP(B226,'BASE DE DADOS OPS'!$B$5:$P$9635,14,FALSE),"Liquidação Cancelada")</f>
        <v>179.86</v>
      </c>
      <c r="AA226" s="4">
        <f>IF(X226&lt;&gt;"Liquidação Cancelada",VLOOKUP(B226,'BASE DE DADOS OPS'!$B$5:$P$9635,13,FALSE),"Liquidação Cancelada")</f>
        <v>14808.14</v>
      </c>
      <c r="AB226" s="4">
        <f>IF(X226&lt;&gt;"Liquidação Cancelada",Y226-Z226,"Liquidação Cancelada")</f>
        <v>14808.14</v>
      </c>
      <c r="AC226" s="3">
        <f>IF(X226&lt;&gt;"Liquidação Cancelada",(AA226-AB226)+(U226-Z226-AB226),"Liquidação Cancelada")</f>
        <v>0</v>
      </c>
      <c r="AD226" s="29" t="s">
        <v>580</v>
      </c>
    </row>
    <row r="227" spans="1:30" ht="24.95" customHeight="1" x14ac:dyDescent="0.2">
      <c r="A227" s="23" t="str">
        <f>D227&amp;"|"&amp;E227&amp;"|"&amp;G227&amp;"|"&amp;H227&amp;"|"&amp;L227&amp;"|"&amp;N227&amp;"|"&amp;U227</f>
        <v>1441|1440005|143|2025|18516766000199|5207|95818,05</v>
      </c>
      <c r="B227" s="23" t="str">
        <f>D227&amp;"|"&amp;E227&amp;"|"&amp;G227&amp;"|"&amp;H227&amp;"|"&amp;X227</f>
        <v>1441|1440005|143|2025|324</v>
      </c>
      <c r="C227" s="28" t="str">
        <f>E227&amp;"|"&amp;X227</f>
        <v>1440005|324</v>
      </c>
      <c r="D227" s="10">
        <v>1441</v>
      </c>
      <c r="E227" s="10">
        <v>1440005</v>
      </c>
      <c r="F227" s="36" t="str">
        <f>G227&amp;"/"&amp;H227</f>
        <v>143/2025</v>
      </c>
      <c r="G227" s="10">
        <v>143</v>
      </c>
      <c r="H227" s="10">
        <v>2025</v>
      </c>
      <c r="I227" s="36" t="str">
        <f>J227&amp;"."&amp;K227</f>
        <v>10.1</v>
      </c>
      <c r="J227" s="10">
        <v>10</v>
      </c>
      <c r="K227" s="10">
        <v>1</v>
      </c>
      <c r="L227" s="10">
        <v>18516766000199</v>
      </c>
      <c r="M227" s="11" t="s">
        <v>159</v>
      </c>
      <c r="N227" s="10">
        <v>5207</v>
      </c>
      <c r="O227" s="11" t="s">
        <v>150</v>
      </c>
      <c r="P227" s="9">
        <v>46013</v>
      </c>
      <c r="Q227" s="10">
        <v>1</v>
      </c>
      <c r="R227" s="3">
        <v>95818.05</v>
      </c>
      <c r="S227" s="3">
        <v>0</v>
      </c>
      <c r="T227" s="3">
        <v>0</v>
      </c>
      <c r="U227" s="33">
        <f>R227-S227-T227</f>
        <v>95818.05</v>
      </c>
      <c r="V227" s="9">
        <f>IF(X227&lt;&gt;"Liquidação Cancelada",VLOOKUP(B227,'BASE DE DADOS OPS'!$B$4:$P$9650,10,FALSE),"Liquidação Cancelada")</f>
        <v>46014</v>
      </c>
      <c r="W227" s="13">
        <f>IF(X227&lt;&gt;"Liquidação Cancelada",IF(ISBLANK(V227),"AGUARDANDO PAGAMENTO",NETWORKDAYS(P227,V227)-1),"Liquidação Cancelada")</f>
        <v>1</v>
      </c>
      <c r="X227" s="10">
        <f>VLOOKUP(A227,'BASE DE DADOS OPS'!$A$4:$P$9650,12,FALSE)</f>
        <v>324</v>
      </c>
      <c r="Y227" s="4">
        <f>IF(X227&lt;&gt;"Liquidação Cancelada",VLOOKUP(B227,'BASE DE DADOS OPS'!$B$5:$P$9635,12,FALSE),"Liquidação Cancelada")</f>
        <v>95818.05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95818.05</v>
      </c>
      <c r="AB227" s="4">
        <f>IF(X227&lt;&gt;"Liquidação Cancelada",Y227-Z227,"Liquidação Cancelada")</f>
        <v>95818.05</v>
      </c>
      <c r="AC227" s="3">
        <f>IF(X227&lt;&gt;"Liquidação Cancelada",(AA227-AB227)+(U227-Z227-AB227),"Liquidação Cancelada")</f>
        <v>0</v>
      </c>
      <c r="AD227" s="29"/>
    </row>
    <row r="228" spans="1:30" ht="24.95" customHeight="1" x14ac:dyDescent="0.2">
      <c r="A228" s="23" t="str">
        <f>D228&amp;"|"&amp;E228&amp;"|"&amp;G228&amp;"|"&amp;H228&amp;"|"&amp;L228&amp;"|"&amp;N228&amp;"|"&amp;U228</f>
        <v>1441|1440006|80|2025|30616667000184|3948|5602,45</v>
      </c>
      <c r="B228" s="23" t="str">
        <f>D228&amp;"|"&amp;E228&amp;"|"&amp;G228&amp;"|"&amp;H228&amp;"|"&amp;X228</f>
        <v>1441|1440006|80|2025|116</v>
      </c>
      <c r="C228" s="28" t="str">
        <f>E228&amp;"|"&amp;X228</f>
        <v>1440006|116</v>
      </c>
      <c r="D228" s="10">
        <v>1441</v>
      </c>
      <c r="E228" s="10">
        <v>1440006</v>
      </c>
      <c r="F228" s="36" t="str">
        <f>G228&amp;"/"&amp;H228</f>
        <v>80/2025</v>
      </c>
      <c r="G228" s="10">
        <v>80</v>
      </c>
      <c r="H228" s="10">
        <v>2025</v>
      </c>
      <c r="I228" s="36" t="str">
        <f>J228&amp;"."&amp;K228</f>
        <v>10.1</v>
      </c>
      <c r="J228" s="10">
        <v>10</v>
      </c>
      <c r="K228" s="10">
        <v>1</v>
      </c>
      <c r="L228" s="10">
        <v>30616667000184</v>
      </c>
      <c r="M228" s="11" t="s">
        <v>164</v>
      </c>
      <c r="N228" s="10">
        <v>3948</v>
      </c>
      <c r="O228" s="11" t="s">
        <v>23</v>
      </c>
      <c r="P228" s="9">
        <v>46013</v>
      </c>
      <c r="Q228" s="10">
        <v>1</v>
      </c>
      <c r="R228" s="3">
        <v>5602.45</v>
      </c>
      <c r="S228" s="3">
        <v>0</v>
      </c>
      <c r="T228" s="3">
        <v>0</v>
      </c>
      <c r="U228" s="33">
        <f>R228-S228-T228</f>
        <v>5602.45</v>
      </c>
      <c r="V228" s="9">
        <f>IF(X228&lt;&gt;"Liquidação Cancelada",VLOOKUP(B228,'BASE DE DADOS OPS'!$B$4:$P$9650,10,FALSE),"Liquidação Cancelada")</f>
        <v>46013</v>
      </c>
      <c r="W228" s="13">
        <f>IF(X228&lt;&gt;"Liquidação Cancelada",IF(ISBLANK(V228),"AGUARDANDO PAGAMENTO",NETWORKDAYS(P228,V228)-1),"Liquidação Cancelada")</f>
        <v>0</v>
      </c>
      <c r="X228" s="10">
        <f>VLOOKUP(A228,'BASE DE DADOS OPS'!$A$4:$P$9650,12,FALSE)</f>
        <v>116</v>
      </c>
      <c r="Y228" s="4">
        <f>IF(X228&lt;&gt;"Liquidação Cancelada",VLOOKUP(B228,'BASE DE DADOS OPS'!$B$5:$P$9635,12,FALSE),"Liquidação Cancelada")</f>
        <v>5602.45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5602.45</v>
      </c>
      <c r="AB228" s="4">
        <f>IF(X228&lt;&gt;"Liquidação Cancelada",Y228-Z228,"Liquidação Cancelada")</f>
        <v>5602.45</v>
      </c>
      <c r="AC228" s="3">
        <f>IF(X228&lt;&gt;"Liquidação Cancelada",(AA228-AB228)+(U228-Z228-AB228),"Liquidação Cancelada")</f>
        <v>0</v>
      </c>
      <c r="AD228" s="29"/>
    </row>
    <row r="229" spans="1:30" ht="24.95" customHeight="1" x14ac:dyDescent="0.2">
      <c r="A229" s="23" t="str">
        <f>D229&amp;"|"&amp;E229&amp;"|"&amp;G229&amp;"|"&amp;H229&amp;"|"&amp;L229&amp;"|"&amp;N229&amp;"|"&amp;U229</f>
        <v>1441|1440006|81|2025|51918064000107|3948|5602,45</v>
      </c>
      <c r="B229" s="23" t="str">
        <f>D229&amp;"|"&amp;E229&amp;"|"&amp;G229&amp;"|"&amp;H229&amp;"|"&amp;X229</f>
        <v>1441|1440006|81|2025|115</v>
      </c>
      <c r="C229" s="28" t="str">
        <f>E229&amp;"|"&amp;X229</f>
        <v>1440006|115</v>
      </c>
      <c r="D229" s="10">
        <v>1441</v>
      </c>
      <c r="E229" s="10">
        <v>1440006</v>
      </c>
      <c r="F229" s="36" t="str">
        <f>G229&amp;"/"&amp;H229</f>
        <v>81/2025</v>
      </c>
      <c r="G229" s="10">
        <v>81</v>
      </c>
      <c r="H229" s="10">
        <v>2025</v>
      </c>
      <c r="I229" s="36" t="str">
        <f>J229&amp;"."&amp;K229</f>
        <v>10.1</v>
      </c>
      <c r="J229" s="10">
        <v>10</v>
      </c>
      <c r="K229" s="10">
        <v>1</v>
      </c>
      <c r="L229" s="10">
        <v>51918064000107</v>
      </c>
      <c r="M229" s="11" t="s">
        <v>165</v>
      </c>
      <c r="N229" s="10">
        <v>3948</v>
      </c>
      <c r="O229" s="11" t="s">
        <v>23</v>
      </c>
      <c r="P229" s="9">
        <v>46013</v>
      </c>
      <c r="Q229" s="10">
        <v>1</v>
      </c>
      <c r="R229" s="3">
        <v>5602.45</v>
      </c>
      <c r="S229" s="3">
        <v>0</v>
      </c>
      <c r="T229" s="3">
        <v>0</v>
      </c>
      <c r="U229" s="33">
        <f>R229-S229-T229</f>
        <v>5602.45</v>
      </c>
      <c r="V229" s="9">
        <f>IF(X229&lt;&gt;"Liquidação Cancelada",VLOOKUP(B229,'BASE DE DADOS OPS'!$B$4:$P$9650,10,FALSE),"Liquidação Cancelada")</f>
        <v>46013</v>
      </c>
      <c r="W229" s="13">
        <f>IF(X229&lt;&gt;"Liquidação Cancelada",IF(ISBLANK(V229),"AGUARDANDO PAGAMENTO",NETWORKDAYS(P229,V229)-1),"Liquidação Cancelada")</f>
        <v>0</v>
      </c>
      <c r="X229" s="10">
        <f>VLOOKUP(A229,'BASE DE DADOS OPS'!$A$4:$P$9650,12,FALSE)</f>
        <v>115</v>
      </c>
      <c r="Y229" s="4">
        <f>IF(X229&lt;&gt;"Liquidação Cancelada",VLOOKUP(B229,'BASE DE DADOS OPS'!$B$5:$P$9635,12,FALSE),"Liquidação Cancelada")</f>
        <v>5602.45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5602.45</v>
      </c>
      <c r="AB229" s="4">
        <f>IF(X229&lt;&gt;"Liquidação Cancelada",Y229-Z229,"Liquidação Cancelada")</f>
        <v>5602.45</v>
      </c>
      <c r="AC229" s="3">
        <f>IF(X229&lt;&gt;"Liquidação Cancelada",(AA229-AB229)+(U229-Z229-AB229),"Liquidação Cancelada")</f>
        <v>0</v>
      </c>
      <c r="AD229" s="29"/>
    </row>
    <row r="230" spans="1:30" ht="24.95" customHeight="1" x14ac:dyDescent="0.2">
      <c r="A230" s="23" t="str">
        <f>D230&amp;"|"&amp;E230&amp;"|"&amp;G230&amp;"|"&amp;H230&amp;"|"&amp;L230&amp;"|"&amp;N230&amp;"|"&amp;U230</f>
        <v>1441|1440011|55|2025|52078371000190|3919|932</v>
      </c>
      <c r="B230" s="23" t="str">
        <f>D230&amp;"|"&amp;E230&amp;"|"&amp;G230&amp;"|"&amp;H230&amp;"|"&amp;X230</f>
        <v>1441|1440011|55|2025|8327</v>
      </c>
      <c r="C230" s="28" t="str">
        <f>E230&amp;"|"&amp;X230</f>
        <v>1440011|8327</v>
      </c>
      <c r="D230" s="10">
        <v>1441</v>
      </c>
      <c r="E230" s="10">
        <v>1440011</v>
      </c>
      <c r="F230" s="36" t="str">
        <f>G230&amp;"/"&amp;H230</f>
        <v>55/2025</v>
      </c>
      <c r="G230" s="10">
        <v>55</v>
      </c>
      <c r="H230" s="10">
        <v>2025</v>
      </c>
      <c r="I230" s="36" t="str">
        <f>J230&amp;"."&amp;K230</f>
        <v>10.1</v>
      </c>
      <c r="J230" s="10">
        <v>10</v>
      </c>
      <c r="K230" s="10">
        <v>1</v>
      </c>
      <c r="L230" s="10">
        <v>52078371000190</v>
      </c>
      <c r="M230" s="11" t="s">
        <v>166</v>
      </c>
      <c r="N230" s="10">
        <v>3919</v>
      </c>
      <c r="O230" s="11" t="s">
        <v>167</v>
      </c>
      <c r="P230" s="9">
        <v>46013</v>
      </c>
      <c r="Q230" s="10">
        <v>4</v>
      </c>
      <c r="R230" s="3">
        <v>932</v>
      </c>
      <c r="S230" s="3">
        <v>0</v>
      </c>
      <c r="T230" s="3">
        <v>0</v>
      </c>
      <c r="U230" s="33">
        <f>R230-S230-T230</f>
        <v>932</v>
      </c>
      <c r="V230" s="9">
        <f>IF(X230&lt;&gt;"Liquidação Cancelada",VLOOKUP(B230,'BASE DE DADOS OPS'!$B$4:$P$9650,10,FALSE),"Liquidação Cancelada")</f>
        <v>46017</v>
      </c>
      <c r="W230" s="13">
        <f>IF(X230&lt;&gt;"Liquidação Cancelada",IF(ISBLANK(V230),"AGUARDANDO PAGAMENTO",NETWORKDAYS(P230,V230)-1),"Liquidação Cancelada")</f>
        <v>4</v>
      </c>
      <c r="X230" s="10">
        <f>VLOOKUP(A230,'BASE DE DADOS OPS'!$A$4:$P$9650,12,FALSE)</f>
        <v>8327</v>
      </c>
      <c r="Y230" s="4">
        <f>IF(X230&lt;&gt;"Liquidação Cancelada",VLOOKUP(B230,'BASE DE DADOS OPS'!$B$5:$P$9635,12,FALSE),"Liquidação Cancelada")</f>
        <v>932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932</v>
      </c>
      <c r="AB230" s="4">
        <f>IF(X230&lt;&gt;"Liquidação Cancelada",Y230-Z230,"Liquidação Cancelada")</f>
        <v>932</v>
      </c>
      <c r="AC230" s="3">
        <f>IF(X230&lt;&gt;"Liquidação Cancelada",(AA230-AB230)+(U230-Z230-AB230),"Liquidação Cancelada")</f>
        <v>0</v>
      </c>
      <c r="AD230" s="29"/>
    </row>
    <row r="231" spans="1:30" ht="24.95" customHeight="1" x14ac:dyDescent="0.2">
      <c r="A231" s="23" t="str">
        <f>D231&amp;"|"&amp;E231&amp;"|"&amp;G231&amp;"|"&amp;H231&amp;"|"&amp;L231&amp;"|"&amp;N231&amp;"|"&amp;U231</f>
        <v>1441|1440011|201|2025|7346326000114|4002|268672,5</v>
      </c>
      <c r="B231" s="23" t="str">
        <f>D231&amp;"|"&amp;E231&amp;"|"&amp;G231&amp;"|"&amp;H231&amp;"|"&amp;X231</f>
        <v>1441|1440011|201|2025|8321</v>
      </c>
      <c r="C231" s="28" t="str">
        <f>E231&amp;"|"&amp;X231</f>
        <v>1440011|8321</v>
      </c>
      <c r="D231" s="10">
        <v>1441</v>
      </c>
      <c r="E231" s="10">
        <v>1440011</v>
      </c>
      <c r="F231" s="36" t="str">
        <f>G231&amp;"/"&amp;H231</f>
        <v>201/2025</v>
      </c>
      <c r="G231" s="10">
        <v>201</v>
      </c>
      <c r="H231" s="10">
        <v>2025</v>
      </c>
      <c r="I231" s="36" t="str">
        <f>J231&amp;"."&amp;K231</f>
        <v>10.1</v>
      </c>
      <c r="J231" s="10">
        <v>10</v>
      </c>
      <c r="K231" s="10">
        <v>1</v>
      </c>
      <c r="L231" s="10">
        <v>7346326000114</v>
      </c>
      <c r="M231" s="11" t="s">
        <v>280</v>
      </c>
      <c r="N231" s="10">
        <v>4002</v>
      </c>
      <c r="O231" s="11" t="s">
        <v>139</v>
      </c>
      <c r="P231" s="9">
        <v>46013</v>
      </c>
      <c r="Q231" s="10">
        <v>12</v>
      </c>
      <c r="R231" s="3">
        <v>268672.5</v>
      </c>
      <c r="S231" s="3">
        <v>0</v>
      </c>
      <c r="T231" s="3">
        <v>0</v>
      </c>
      <c r="U231" s="33">
        <f>R231-S231-T231</f>
        <v>268672.5</v>
      </c>
      <c r="V231" s="9">
        <f>IF(X231&lt;&gt;"Liquidação Cancelada",VLOOKUP(B231,'BASE DE DADOS OPS'!$B$4:$P$9650,10,FALSE),"Liquidação Cancelada")</f>
        <v>46017</v>
      </c>
      <c r="W231" s="13">
        <f>IF(X231&lt;&gt;"Liquidação Cancelada",IF(ISBLANK(V231),"AGUARDANDO PAGAMENTO",NETWORKDAYS(P231,V231)-1),"Liquidação Cancelada")</f>
        <v>4</v>
      </c>
      <c r="X231" s="10">
        <f>VLOOKUP(A231,'BASE DE DADOS OPS'!$A$4:$P$9650,12,FALSE)</f>
        <v>8321</v>
      </c>
      <c r="Y231" s="4">
        <f>IF(X231&lt;&gt;"Liquidação Cancelada",VLOOKUP(B231,'BASE DE DADOS OPS'!$B$5:$P$9635,12,FALSE),"Liquidação Cancelada")</f>
        <v>268672.5</v>
      </c>
      <c r="Z231" s="4">
        <f>IF(X231&lt;&gt;"Liquidação Cancelada",VLOOKUP(B231,'BASE DE DADOS OPS'!$B$5:$P$9635,14,FALSE),"Liquidação Cancelada")</f>
        <v>12896.28</v>
      </c>
      <c r="AA231" s="4">
        <f>IF(X231&lt;&gt;"Liquidação Cancelada",VLOOKUP(B231,'BASE DE DADOS OPS'!$B$5:$P$9635,13,FALSE),"Liquidação Cancelada")</f>
        <v>255776.22</v>
      </c>
      <c r="AB231" s="4">
        <f>IF(X231&lt;&gt;"Liquidação Cancelada",Y231-Z231,"Liquidação Cancelada")</f>
        <v>255776.22</v>
      </c>
      <c r="AC231" s="3">
        <f>IF(X231&lt;&gt;"Liquidação Cancelada",(AA231-AB231)+(U231-Z231-AB231),"Liquidação Cancelada")</f>
        <v>0</v>
      </c>
      <c r="AD231" s="29"/>
    </row>
    <row r="232" spans="1:30" ht="24.95" customHeight="1" x14ac:dyDescent="0.2">
      <c r="A232" s="23" t="str">
        <f>D232&amp;"|"&amp;E232&amp;"|"&amp;G232&amp;"|"&amp;H232&amp;"|"&amp;L232&amp;"|"&amp;N232&amp;"|"&amp;U232</f>
        <v>1441|1440005|144|2025|21641059000139|5212|33250</v>
      </c>
      <c r="B232" s="23" t="str">
        <f>D232&amp;"|"&amp;E232&amp;"|"&amp;G232&amp;"|"&amp;H232&amp;"|"&amp;X232</f>
        <v>1441|1440005|144|2025|328</v>
      </c>
      <c r="C232" s="28" t="str">
        <f>E232&amp;"|"&amp;X232</f>
        <v>1440005|328</v>
      </c>
      <c r="D232" s="10">
        <v>1441</v>
      </c>
      <c r="E232" s="10">
        <v>1440005</v>
      </c>
      <c r="F232" s="36" t="str">
        <f>G232&amp;"/"&amp;H232</f>
        <v>144/2025</v>
      </c>
      <c r="G232" s="10">
        <v>144</v>
      </c>
      <c r="H232" s="10">
        <v>2025</v>
      </c>
      <c r="I232" s="36" t="str">
        <f>J232&amp;"."&amp;K232</f>
        <v>10.1</v>
      </c>
      <c r="J232" s="10">
        <v>10</v>
      </c>
      <c r="K232" s="10">
        <v>1</v>
      </c>
      <c r="L232" s="10">
        <v>21641059000139</v>
      </c>
      <c r="M232" s="11" t="s">
        <v>160</v>
      </c>
      <c r="N232" s="10">
        <v>5212</v>
      </c>
      <c r="O232" s="11" t="s">
        <v>34</v>
      </c>
      <c r="P232" s="9">
        <v>46014</v>
      </c>
      <c r="Q232" s="10">
        <v>1</v>
      </c>
      <c r="R232" s="3">
        <v>33250</v>
      </c>
      <c r="S232" s="3">
        <v>0</v>
      </c>
      <c r="T232" s="3">
        <v>0</v>
      </c>
      <c r="U232" s="33">
        <f>R232-S232-T232</f>
        <v>33250</v>
      </c>
      <c r="V232" s="9">
        <f>IF(X232&lt;&gt;"Liquidação Cancelada",VLOOKUP(B232,'BASE DE DADOS OPS'!$B$4:$P$9650,10,FALSE),"Liquidação Cancelada")</f>
        <v>46017</v>
      </c>
      <c r="W232" s="13">
        <f>IF(X232&lt;&gt;"Liquidação Cancelada",IF(ISBLANK(V232),"AGUARDANDO PAGAMENTO",NETWORKDAYS(P232,V232)-1),"Liquidação Cancelada")</f>
        <v>3</v>
      </c>
      <c r="X232" s="10">
        <f>VLOOKUP(A232,'BASE DE DADOS OPS'!$A$4:$P$9650,12,FALSE)</f>
        <v>328</v>
      </c>
      <c r="Y232" s="4">
        <f>IF(X232&lt;&gt;"Liquidação Cancelada",VLOOKUP(B232,'BASE DE DADOS OPS'!$B$5:$P$9635,12,FALSE),"Liquidação Cancelada")</f>
        <v>33250</v>
      </c>
      <c r="Z232" s="4">
        <f>IF(X232&lt;&gt;"Liquidação Cancelada",VLOOKUP(B232,'BASE DE DADOS OPS'!$B$5:$P$9635,14,FALSE),"Liquidação Cancelada")</f>
        <v>399</v>
      </c>
      <c r="AA232" s="4">
        <f>IF(X232&lt;&gt;"Liquidação Cancelada",VLOOKUP(B232,'BASE DE DADOS OPS'!$B$5:$P$9635,13,FALSE),"Liquidação Cancelada")</f>
        <v>32851</v>
      </c>
      <c r="AB232" s="4">
        <f>IF(X232&lt;&gt;"Liquidação Cancelada",Y232-Z232,"Liquidação Cancelada")</f>
        <v>32851</v>
      </c>
      <c r="AC232" s="3">
        <f>IF(X232&lt;&gt;"Liquidação Cancelada",(AA232-AB232)+(U232-Z232-AB232),"Liquidação Cancelada")</f>
        <v>0</v>
      </c>
      <c r="AD232" s="29"/>
    </row>
    <row r="233" spans="1:30" ht="24.95" customHeight="1" x14ac:dyDescent="0.2">
      <c r="A233" s="23" t="str">
        <f>D233&amp;"|"&amp;E233&amp;"|"&amp;G233&amp;"|"&amp;H233&amp;"|"&amp;L233&amp;"|"&amp;N233&amp;"|"&amp;U233</f>
        <v>1441|1440011|121|2025|22884260000100|3921|4435,55</v>
      </c>
      <c r="B233" s="23" t="str">
        <f>D233&amp;"|"&amp;E233&amp;"|"&amp;G233&amp;"|"&amp;H233&amp;"|"&amp;X233</f>
        <v>1441|1440011|121|2025|8343</v>
      </c>
      <c r="C233" s="28" t="str">
        <f>E233&amp;"|"&amp;X233</f>
        <v>1440011|8343</v>
      </c>
      <c r="D233" s="10">
        <v>1441</v>
      </c>
      <c r="E233" s="10">
        <v>1440011</v>
      </c>
      <c r="F233" s="36" t="str">
        <f>G233&amp;"/"&amp;H233</f>
        <v>121/2025</v>
      </c>
      <c r="G233" s="10">
        <v>121</v>
      </c>
      <c r="H233" s="10">
        <v>2025</v>
      </c>
      <c r="I233" s="36" t="str">
        <f>J233&amp;"."&amp;K233</f>
        <v>10.1</v>
      </c>
      <c r="J233" s="10">
        <v>10</v>
      </c>
      <c r="K233" s="10">
        <v>1</v>
      </c>
      <c r="L233" s="10">
        <v>22884260000100</v>
      </c>
      <c r="M233" s="11" t="s">
        <v>221</v>
      </c>
      <c r="N233" s="10">
        <v>3921</v>
      </c>
      <c r="O233" s="11" t="s">
        <v>220</v>
      </c>
      <c r="P233" s="9">
        <v>46014</v>
      </c>
      <c r="Q233" s="10">
        <v>12</v>
      </c>
      <c r="R233" s="3">
        <v>4669</v>
      </c>
      <c r="S233" s="3">
        <v>233.45</v>
      </c>
      <c r="T233" s="3">
        <v>0</v>
      </c>
      <c r="U233" s="33">
        <f>R233-S233-T233</f>
        <v>4435.55</v>
      </c>
      <c r="V233" s="9">
        <f>IF(X233&lt;&gt;"Liquidação Cancelada",VLOOKUP(B233,'BASE DE DADOS OPS'!$B$4:$P$9650,10,FALSE),"Liquidação Cancelada")</f>
        <v>46017</v>
      </c>
      <c r="W233" s="13">
        <f>IF(X233&lt;&gt;"Liquidação Cancelada",IF(ISBLANK(V233),"AGUARDANDO PAGAMENTO",NETWORKDAYS(P233,V233)-1),"Liquidação Cancelada")</f>
        <v>3</v>
      </c>
      <c r="X233" s="10">
        <f>VLOOKUP(A233,'BASE DE DADOS OPS'!$A$4:$P$9650,12,FALSE)</f>
        <v>8343</v>
      </c>
      <c r="Y233" s="4">
        <f>IF(X233&lt;&gt;"Liquidação Cancelada",VLOOKUP(B233,'BASE DE DADOS OPS'!$B$5:$P$9635,12,FALSE),"Liquidação Cancelada")</f>
        <v>4435.55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4435.55</v>
      </c>
      <c r="AB233" s="4">
        <f>IF(X233&lt;&gt;"Liquidação Cancelada",Y233-Z233,"Liquidação Cancelada")</f>
        <v>4435.55</v>
      </c>
      <c r="AC233" s="3">
        <f>IF(X233&lt;&gt;"Liquidação Cancelada",(AA233-AB233)+(U233-Z233-AB233),"Liquidação Cancelada")</f>
        <v>0</v>
      </c>
      <c r="AD233" s="29"/>
    </row>
    <row r="234" spans="1:30" ht="24.95" customHeight="1" x14ac:dyDescent="0.2">
      <c r="A234" s="23" t="str">
        <f>D234&amp;"|"&amp;E234&amp;"|"&amp;G234&amp;"|"&amp;H234&amp;"|"&amp;L234&amp;"|"&amp;N234&amp;"|"&amp;U234</f>
        <v>1441|1440011|123|2025|22884260000100|3921|20680,97</v>
      </c>
      <c r="B234" s="23" t="str">
        <f>D234&amp;"|"&amp;E234&amp;"|"&amp;G234&amp;"|"&amp;H234&amp;"|"&amp;X234</f>
        <v>1441|1440011|123|2025|8340</v>
      </c>
      <c r="C234" s="28" t="str">
        <f>E234&amp;"|"&amp;X234</f>
        <v>1440011|8340</v>
      </c>
      <c r="D234" s="10">
        <v>1441</v>
      </c>
      <c r="E234" s="10">
        <v>1440011</v>
      </c>
      <c r="F234" s="36" t="str">
        <f>G234&amp;"/"&amp;H234</f>
        <v>123/2025</v>
      </c>
      <c r="G234" s="10">
        <v>123</v>
      </c>
      <c r="H234" s="10">
        <v>2025</v>
      </c>
      <c r="I234" s="36" t="str">
        <f>J234&amp;"."&amp;K234</f>
        <v>10.1</v>
      </c>
      <c r="J234" s="10">
        <v>10</v>
      </c>
      <c r="K234" s="10">
        <v>1</v>
      </c>
      <c r="L234" s="10">
        <v>22884260000100</v>
      </c>
      <c r="M234" s="11" t="s">
        <v>221</v>
      </c>
      <c r="N234" s="10">
        <v>3921</v>
      </c>
      <c r="O234" s="11" t="s">
        <v>220</v>
      </c>
      <c r="P234" s="9">
        <v>46014</v>
      </c>
      <c r="Q234" s="10">
        <v>13</v>
      </c>
      <c r="R234" s="3">
        <v>21769.439999999999</v>
      </c>
      <c r="S234" s="3">
        <v>1088.47</v>
      </c>
      <c r="T234" s="3">
        <v>0</v>
      </c>
      <c r="U234" s="33">
        <f>R234-S234-T234</f>
        <v>20680.969999999998</v>
      </c>
      <c r="V234" s="9">
        <f>IF(X234&lt;&gt;"Liquidação Cancelada",VLOOKUP(B234,'BASE DE DADOS OPS'!$B$4:$P$9650,10,FALSE),"Liquidação Cancelada")</f>
        <v>46017</v>
      </c>
      <c r="W234" s="13">
        <f>IF(X234&lt;&gt;"Liquidação Cancelada",IF(ISBLANK(V234),"AGUARDANDO PAGAMENTO",NETWORKDAYS(P234,V234)-1),"Liquidação Cancelada")</f>
        <v>3</v>
      </c>
      <c r="X234" s="10">
        <f>VLOOKUP(A234,'BASE DE DADOS OPS'!$A$4:$P$9650,12,FALSE)</f>
        <v>8340</v>
      </c>
      <c r="Y234" s="4">
        <f>IF(X234&lt;&gt;"Liquidação Cancelada",VLOOKUP(B234,'BASE DE DADOS OPS'!$B$5:$P$9635,12,FALSE),"Liquidação Cancelada")</f>
        <v>20680.97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20680.97</v>
      </c>
      <c r="AB234" s="4">
        <f>IF(X234&lt;&gt;"Liquidação Cancelada",Y234-Z234,"Liquidação Cancelada")</f>
        <v>20680.97</v>
      </c>
      <c r="AC234" s="3">
        <f>IF(X234&lt;&gt;"Liquidação Cancelada",(AA234-AB234)+(U234-Z234-AB234),"Liquidação Cancelada")</f>
        <v>-3.637978807091713E-12</v>
      </c>
      <c r="AD234" s="29"/>
    </row>
    <row r="235" spans="1:30" ht="24.95" customHeight="1" x14ac:dyDescent="0.2">
      <c r="A235" s="23" t="str">
        <f>D235&amp;"|"&amp;E235&amp;"|"&amp;G235&amp;"|"&amp;H235&amp;"|"&amp;L235&amp;"|"&amp;N235&amp;"|"&amp;U235</f>
        <v>1441|1440011|209|2025|18745455000100|3999|13,59</v>
      </c>
      <c r="B235" s="23" t="str">
        <f>D235&amp;"|"&amp;E235&amp;"|"&amp;G235&amp;"|"&amp;H235&amp;"|"&amp;X235</f>
        <v>1441|1440011|209|2025|8341</v>
      </c>
      <c r="C235" s="28" t="str">
        <f>E235&amp;"|"&amp;X235</f>
        <v>1440011|8341</v>
      </c>
      <c r="D235" s="10">
        <v>1441</v>
      </c>
      <c r="E235" s="10">
        <v>1440011</v>
      </c>
      <c r="F235" s="36" t="str">
        <f>G235&amp;"/"&amp;H235</f>
        <v>209/2025</v>
      </c>
      <c r="G235" s="10">
        <v>209</v>
      </c>
      <c r="H235" s="10">
        <v>2025</v>
      </c>
      <c r="I235" s="36" t="str">
        <f>J235&amp;"."&amp;K235</f>
        <v>10.1</v>
      </c>
      <c r="J235" s="10">
        <v>10</v>
      </c>
      <c r="K235" s="10">
        <v>1</v>
      </c>
      <c r="L235" s="10">
        <v>18745455000100</v>
      </c>
      <c r="M235" s="11" t="s">
        <v>286</v>
      </c>
      <c r="N235" s="10">
        <v>3999</v>
      </c>
      <c r="O235" s="11" t="s">
        <v>269</v>
      </c>
      <c r="P235" s="9">
        <v>46014</v>
      </c>
      <c r="Q235" s="10">
        <v>14</v>
      </c>
      <c r="R235" s="3">
        <v>13.87</v>
      </c>
      <c r="S235" s="3">
        <v>0.28000000000000003</v>
      </c>
      <c r="T235" s="3">
        <v>0</v>
      </c>
      <c r="U235" s="33">
        <f>R235-S235-T235</f>
        <v>13.59</v>
      </c>
      <c r="V235" s="9">
        <f>IF(X235&lt;&gt;"Liquidação Cancelada",VLOOKUP(B235,'BASE DE DADOS OPS'!$B$4:$P$9650,10,FALSE),"Liquidação Cancelada")</f>
        <v>46017</v>
      </c>
      <c r="W235" s="13">
        <f>IF(X235&lt;&gt;"Liquidação Cancelada",IF(ISBLANK(V235),"AGUARDANDO PAGAMENTO",NETWORKDAYS(P235,V235)-1),"Liquidação Cancelada")</f>
        <v>3</v>
      </c>
      <c r="X235" s="10">
        <f>VLOOKUP(A235,'BASE DE DADOS OPS'!$A$4:$P$9650,12,FALSE)</f>
        <v>8341</v>
      </c>
      <c r="Y235" s="4">
        <f>IF(X235&lt;&gt;"Liquidação Cancelada",VLOOKUP(B235,'BASE DE DADOS OPS'!$B$5:$P$9635,12,FALSE),"Liquidação Cancelada")</f>
        <v>13.59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13.59</v>
      </c>
      <c r="AB235" s="4">
        <f>IF(X235&lt;&gt;"Liquidação Cancelada",Y235-Z235,"Liquidação Cancelada")</f>
        <v>13.59</v>
      </c>
      <c r="AC235" s="3">
        <f>IF(X235&lt;&gt;"Liquidação Cancelada",(AA235-AB235)+(U235-Z235-AB235),"Liquidação Cancelada")</f>
        <v>0</v>
      </c>
      <c r="AD235" s="29"/>
    </row>
    <row r="236" spans="1:30" ht="24.95" customHeight="1" x14ac:dyDescent="0.2">
      <c r="A236" s="23" t="str">
        <f>D236&amp;"|"&amp;E236&amp;"|"&amp;G236&amp;"|"&amp;H236&amp;"|"&amp;L236&amp;"|"&amp;N236&amp;"|"&amp;U236</f>
        <v>1441|1440011|212|2025|22884260000100|3921|14696,24</v>
      </c>
      <c r="B236" s="23" t="str">
        <f>D236&amp;"|"&amp;E236&amp;"|"&amp;G236&amp;"|"&amp;H236&amp;"|"&amp;X236</f>
        <v>1441|1440011|212|2025|8342</v>
      </c>
      <c r="C236" s="28" t="str">
        <f>E236&amp;"|"&amp;X236</f>
        <v>1440011|8342</v>
      </c>
      <c r="D236" s="10">
        <v>1441</v>
      </c>
      <c r="E236" s="10">
        <v>1440011</v>
      </c>
      <c r="F236" s="36" t="str">
        <f>G236&amp;"/"&amp;H236</f>
        <v>212/2025</v>
      </c>
      <c r="G236" s="10">
        <v>212</v>
      </c>
      <c r="H236" s="10">
        <v>2025</v>
      </c>
      <c r="I236" s="36" t="str">
        <f>J236&amp;"."&amp;K236</f>
        <v>10.1</v>
      </c>
      <c r="J236" s="10">
        <v>10</v>
      </c>
      <c r="K236" s="10">
        <v>1</v>
      </c>
      <c r="L236" s="10">
        <v>22884260000100</v>
      </c>
      <c r="M236" s="11" t="s">
        <v>221</v>
      </c>
      <c r="N236" s="10">
        <v>3921</v>
      </c>
      <c r="O236" s="11" t="s">
        <v>220</v>
      </c>
      <c r="P236" s="9">
        <v>46014</v>
      </c>
      <c r="Q236" s="10">
        <v>12</v>
      </c>
      <c r="R236" s="3">
        <v>15469.73</v>
      </c>
      <c r="S236" s="3">
        <v>773.49</v>
      </c>
      <c r="T236" s="3">
        <v>0</v>
      </c>
      <c r="U236" s="33">
        <f>R236-S236-T236</f>
        <v>14696.24</v>
      </c>
      <c r="V236" s="9">
        <f>IF(X236&lt;&gt;"Liquidação Cancelada",VLOOKUP(B236,'BASE DE DADOS OPS'!$B$4:$P$9650,10,FALSE),"Liquidação Cancelada")</f>
        <v>46017</v>
      </c>
      <c r="W236" s="13">
        <f>IF(X236&lt;&gt;"Liquidação Cancelada",IF(ISBLANK(V236),"AGUARDANDO PAGAMENTO",NETWORKDAYS(P236,V236)-1),"Liquidação Cancelada")</f>
        <v>3</v>
      </c>
      <c r="X236" s="10">
        <f>VLOOKUP(A236,'BASE DE DADOS OPS'!$A$4:$P$9650,12,FALSE)</f>
        <v>8342</v>
      </c>
      <c r="Y236" s="4">
        <f>IF(X236&lt;&gt;"Liquidação Cancelada",VLOOKUP(B236,'BASE DE DADOS OPS'!$B$5:$P$9635,12,FALSE),"Liquidação Cancelada")</f>
        <v>14696.24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14696.24</v>
      </c>
      <c r="AB236" s="4">
        <f>IF(X236&lt;&gt;"Liquidação Cancelada",Y236-Z236,"Liquidação Cancelada")</f>
        <v>14696.24</v>
      </c>
      <c r="AC236" s="3">
        <f>IF(X236&lt;&gt;"Liquidação Cancelada",(AA236-AB236)+(U236-Z236-AB236),"Liquidação Cancelada")</f>
        <v>0</v>
      </c>
      <c r="AD236" s="29"/>
    </row>
    <row r="237" spans="1:30" ht="24.95" customHeight="1" x14ac:dyDescent="0.2">
      <c r="A237" s="23" t="str">
        <f>D237&amp;"|"&amp;E237&amp;"|"&amp;G237&amp;"|"&amp;H237&amp;"|"&amp;L237&amp;"|"&amp;N237&amp;"|"&amp;U237</f>
        <v>1441|1440011|258|2025|10658360000139|3921|1109,67</v>
      </c>
      <c r="B237" s="23" t="str">
        <f>D237&amp;"|"&amp;E237&amp;"|"&amp;G237&amp;"|"&amp;H237&amp;"|"&amp;X237</f>
        <v>1441|1440011|258|2025|8335</v>
      </c>
      <c r="C237" s="28" t="str">
        <f>E237&amp;"|"&amp;X237</f>
        <v>1440011|8335</v>
      </c>
      <c r="D237" s="10">
        <v>1441</v>
      </c>
      <c r="E237" s="10">
        <v>1440011</v>
      </c>
      <c r="F237" s="36" t="str">
        <f>G237&amp;"/"&amp;H237</f>
        <v>258/2025</v>
      </c>
      <c r="G237" s="10">
        <v>258</v>
      </c>
      <c r="H237" s="10">
        <v>2025</v>
      </c>
      <c r="I237" s="36" t="str">
        <f>J237&amp;"."&amp;K237</f>
        <v>10.1</v>
      </c>
      <c r="J237" s="10">
        <v>10</v>
      </c>
      <c r="K237" s="10">
        <v>1</v>
      </c>
      <c r="L237" s="10">
        <v>10658360000139</v>
      </c>
      <c r="M237" s="11" t="s">
        <v>303</v>
      </c>
      <c r="N237" s="10">
        <v>3921</v>
      </c>
      <c r="O237" s="11" t="s">
        <v>220</v>
      </c>
      <c r="P237" s="9">
        <v>46014</v>
      </c>
      <c r="Q237" s="10">
        <v>12</v>
      </c>
      <c r="R237" s="3">
        <v>1246.82</v>
      </c>
      <c r="S237" s="3">
        <v>137.15</v>
      </c>
      <c r="T237" s="3">
        <v>0</v>
      </c>
      <c r="U237" s="33">
        <f>R237-S237-T237</f>
        <v>1109.6699999999998</v>
      </c>
      <c r="V237" s="9">
        <f>IF(X237&lt;&gt;"Liquidação Cancelada",VLOOKUP(B237,'BASE DE DADOS OPS'!$B$4:$P$9650,10,FALSE),"Liquidação Cancelada")</f>
        <v>46017</v>
      </c>
      <c r="W237" s="13">
        <f>IF(X237&lt;&gt;"Liquidação Cancelada",IF(ISBLANK(V237),"AGUARDANDO PAGAMENTO",NETWORKDAYS(P237,V237)-1),"Liquidação Cancelada")</f>
        <v>3</v>
      </c>
      <c r="X237" s="10">
        <v>8335</v>
      </c>
      <c r="Y237" s="4">
        <f>IF(X237&lt;&gt;"Liquidação Cancelada",VLOOKUP(B237,'BASE DE DADOS OPS'!$B$5:$P$9635,12,FALSE),"Liquidação Cancelada")</f>
        <v>1109.6699999999998</v>
      </c>
      <c r="Z237" s="4">
        <f>IF(X237&lt;&gt;"Liquidação Cancelada",VLOOKUP(B237,'BASE DE DADOS OPS'!$B$5:$P$9635,14,FALSE),"Liquidação Cancelada")</f>
        <v>59.84</v>
      </c>
      <c r="AA237" s="4">
        <f>IF(X237&lt;&gt;"Liquidação Cancelada",VLOOKUP(B237,'BASE DE DADOS OPS'!$B$5:$P$9635,13,FALSE),"Liquidação Cancelada")</f>
        <v>1049.83</v>
      </c>
      <c r="AB237" s="4">
        <f>IF(X237&lt;&gt;"Liquidação Cancelada",Y237-Z237,"Liquidação Cancelada")</f>
        <v>1049.83</v>
      </c>
      <c r="AC237" s="3">
        <f>IF(X237&lt;&gt;"Liquidação Cancelada",(AA237-AB237)+(U237-Z237-AB237),"Liquidação Cancelada")</f>
        <v>0</v>
      </c>
      <c r="AD237" s="29"/>
    </row>
    <row r="238" spans="1:30" ht="24.95" customHeight="1" x14ac:dyDescent="0.2">
      <c r="A238" s="23" t="str">
        <f>D238&amp;"|"&amp;E238&amp;"|"&amp;G238&amp;"|"&amp;H238&amp;"|"&amp;L238&amp;"|"&amp;N238&amp;"|"&amp;U238</f>
        <v>1441|1440011|260|2025|14822303000102|4002|60492,14</v>
      </c>
      <c r="B238" s="23" t="str">
        <f>D238&amp;"|"&amp;E238&amp;"|"&amp;G238&amp;"|"&amp;H238&amp;"|"&amp;X238</f>
        <v>1441|1440011|260|2025|8345</v>
      </c>
      <c r="C238" s="28" t="str">
        <f>E238&amp;"|"&amp;X238</f>
        <v>1440011|8345</v>
      </c>
      <c r="D238" s="10">
        <v>1441</v>
      </c>
      <c r="E238" s="10">
        <v>1440011</v>
      </c>
      <c r="F238" s="36" t="str">
        <f>G238&amp;"/"&amp;H238</f>
        <v>260/2025</v>
      </c>
      <c r="G238" s="10">
        <v>260</v>
      </c>
      <c r="H238" s="10">
        <v>2025</v>
      </c>
      <c r="I238" s="36" t="str">
        <f>J238&amp;"."&amp;K238</f>
        <v>10.1</v>
      </c>
      <c r="J238" s="10">
        <v>10</v>
      </c>
      <c r="K238" s="10">
        <v>1</v>
      </c>
      <c r="L238" s="10">
        <v>14822303000102</v>
      </c>
      <c r="M238" s="11" t="s">
        <v>304</v>
      </c>
      <c r="N238" s="10">
        <v>4002</v>
      </c>
      <c r="O238" s="11" t="s">
        <v>139</v>
      </c>
      <c r="P238" s="9">
        <v>46014</v>
      </c>
      <c r="Q238" s="10">
        <v>14</v>
      </c>
      <c r="R238" s="3">
        <v>60492.14</v>
      </c>
      <c r="S238" s="3">
        <v>0</v>
      </c>
      <c r="T238" s="3">
        <v>0</v>
      </c>
      <c r="U238" s="33">
        <f>R238-S238-T238</f>
        <v>60492.14</v>
      </c>
      <c r="V238" s="9">
        <f>IF(X238&lt;&gt;"Liquidação Cancelada",VLOOKUP(B238,'BASE DE DADOS OPS'!$B$4:$P$9650,10,FALSE),"Liquidação Cancelada")</f>
        <v>46017</v>
      </c>
      <c r="W238" s="13">
        <f>IF(X238&lt;&gt;"Liquidação Cancelada",IF(ISBLANK(V238),"AGUARDANDO PAGAMENTO",NETWORKDAYS(P238,V238)-1),"Liquidação Cancelada")</f>
        <v>3</v>
      </c>
      <c r="X238" s="10">
        <f>VLOOKUP(A238,'BASE DE DADOS OPS'!$A$4:$P$9650,12,FALSE)</f>
        <v>8345</v>
      </c>
      <c r="Y238" s="4">
        <f>IF(X238&lt;&gt;"Liquidação Cancelada",VLOOKUP(B238,'BASE DE DADOS OPS'!$B$5:$P$9635,12,FALSE),"Liquidação Cancelada")</f>
        <v>60492.14</v>
      </c>
      <c r="Z238" s="4">
        <f>IF(X238&lt;&gt;"Liquidação Cancelada",VLOOKUP(B238,'BASE DE DADOS OPS'!$B$5:$P$9635,14,FALSE),"Liquidação Cancelada")</f>
        <v>2903.63</v>
      </c>
      <c r="AA238" s="4">
        <f>IF(X238&lt;&gt;"Liquidação Cancelada",VLOOKUP(B238,'BASE DE DADOS OPS'!$B$5:$P$9635,13,FALSE),"Liquidação Cancelada")</f>
        <v>57588.51</v>
      </c>
      <c r="AB238" s="4">
        <f>IF(X238&lt;&gt;"Liquidação Cancelada",Y238-Z238,"Liquidação Cancelada")</f>
        <v>57588.51</v>
      </c>
      <c r="AC238" s="3">
        <f>IF(X238&lt;&gt;"Liquidação Cancelada",(AA238-AB238)+(U238-Z238-AB238),"Liquidação Cancelada")</f>
        <v>0</v>
      </c>
      <c r="AD238" s="29"/>
    </row>
    <row r="239" spans="1:30" ht="24.95" customHeight="1" x14ac:dyDescent="0.2">
      <c r="A239" s="23" t="str">
        <f>D239&amp;"|"&amp;E239&amp;"|"&amp;G239&amp;"|"&amp;H239&amp;"|"&amp;L239&amp;"|"&amp;N239&amp;"|"&amp;U239</f>
        <v>1441|1440011|268|2025|1554285000175|4002|1025,4</v>
      </c>
      <c r="B239" s="23" t="str">
        <f>D239&amp;"|"&amp;E239&amp;"|"&amp;G239&amp;"|"&amp;H239&amp;"|"&amp;X239</f>
        <v>1441|1440011|268|2025|8344</v>
      </c>
      <c r="C239" s="28" t="str">
        <f>E239&amp;"|"&amp;X239</f>
        <v>1440011|8344</v>
      </c>
      <c r="D239" s="10">
        <v>1441</v>
      </c>
      <c r="E239" s="10">
        <v>1440011</v>
      </c>
      <c r="F239" s="36" t="str">
        <f>G239&amp;"/"&amp;H239</f>
        <v>268/2025</v>
      </c>
      <c r="G239" s="10">
        <v>268</v>
      </c>
      <c r="H239" s="10">
        <v>2025</v>
      </c>
      <c r="I239" s="36" t="str">
        <f>J239&amp;"."&amp;K239</f>
        <v>10.1</v>
      </c>
      <c r="J239" s="10">
        <v>10</v>
      </c>
      <c r="K239" s="10">
        <v>1</v>
      </c>
      <c r="L239" s="10">
        <v>1554285000175</v>
      </c>
      <c r="M239" s="11" t="s">
        <v>307</v>
      </c>
      <c r="N239" s="10">
        <v>4002</v>
      </c>
      <c r="O239" s="11" t="s">
        <v>139</v>
      </c>
      <c r="P239" s="9">
        <v>46014</v>
      </c>
      <c r="Q239" s="10">
        <v>11</v>
      </c>
      <c r="R239" s="3">
        <v>1025.4000000000001</v>
      </c>
      <c r="S239" s="3">
        <v>0</v>
      </c>
      <c r="T239" s="3">
        <v>0</v>
      </c>
      <c r="U239" s="33">
        <f>R239-S239-T239</f>
        <v>1025.4000000000001</v>
      </c>
      <c r="V239" s="9">
        <f>IF(X239&lt;&gt;"Liquidação Cancelada",VLOOKUP(B239,'BASE DE DADOS OPS'!$B$4:$P$9650,10,FALSE),"Liquidação Cancelada")</f>
        <v>46017</v>
      </c>
      <c r="W239" s="13">
        <f>IF(X239&lt;&gt;"Liquidação Cancelada",IF(ISBLANK(V239),"AGUARDANDO PAGAMENTO",NETWORKDAYS(P239,V239)-1),"Liquidação Cancelada")</f>
        <v>3</v>
      </c>
      <c r="X239" s="10">
        <v>8344</v>
      </c>
      <c r="Y239" s="4">
        <f>IF(X239&lt;&gt;"Liquidação Cancelada",VLOOKUP(B239,'BASE DE DADOS OPS'!$B$5:$P$9635,12,FALSE),"Liquidação Cancelada")</f>
        <v>1025.4000000000001</v>
      </c>
      <c r="Z239" s="4">
        <f>IF(X239&lt;&gt;"Liquidação Cancelada",VLOOKUP(B239,'BASE DE DADOS OPS'!$B$5:$P$9635,14,FALSE),"Liquidação Cancelada")</f>
        <v>44.7</v>
      </c>
      <c r="AA239" s="4">
        <f>IF(X239&lt;&gt;"Liquidação Cancelada",VLOOKUP(B239,'BASE DE DADOS OPS'!$B$5:$P$9635,13,FALSE),"Liquidação Cancelada")</f>
        <v>980.7</v>
      </c>
      <c r="AB239" s="4">
        <f>IF(X239&lt;&gt;"Liquidação Cancelada",Y239-Z239,"Liquidação Cancelada")</f>
        <v>980.7</v>
      </c>
      <c r="AC239" s="3">
        <f>IF(X239&lt;&gt;"Liquidação Cancelada",(AA239-AB239)+(U239-Z239-AB239),"Liquidação Cancelada")</f>
        <v>0</v>
      </c>
      <c r="AD239" s="29"/>
    </row>
    <row r="240" spans="1:30" ht="24.95" customHeight="1" x14ac:dyDescent="0.2">
      <c r="A240" s="23" t="str">
        <f>D240&amp;"|"&amp;E240&amp;"|"&amp;G240&amp;"|"&amp;H240&amp;"|"&amp;L240&amp;"|"&amp;N240&amp;"|"&amp;U240</f>
        <v>1441|1440011|341|2025|32227070000173|3922|25094,57</v>
      </c>
      <c r="B240" s="23" t="str">
        <f>D240&amp;"|"&amp;E240&amp;"|"&amp;G240&amp;"|"&amp;H240&amp;"|"&amp;X240</f>
        <v>1441|1440011|341|2025|8320</v>
      </c>
      <c r="C240" s="28" t="str">
        <f>E240&amp;"|"&amp;X240</f>
        <v>1440011|8320</v>
      </c>
      <c r="D240" s="10">
        <v>1441</v>
      </c>
      <c r="E240" s="10">
        <v>1440011</v>
      </c>
      <c r="F240" s="36" t="str">
        <f>G240&amp;"/"&amp;H240</f>
        <v>341/2025</v>
      </c>
      <c r="G240" s="10">
        <v>341</v>
      </c>
      <c r="H240" s="10">
        <v>2025</v>
      </c>
      <c r="I240" s="36" t="str">
        <f>J240&amp;"."&amp;K240</f>
        <v>10.1</v>
      </c>
      <c r="J240" s="10">
        <v>10</v>
      </c>
      <c r="K240" s="10">
        <v>1</v>
      </c>
      <c r="L240" s="10">
        <v>32227070000173</v>
      </c>
      <c r="M240" s="11" t="s">
        <v>318</v>
      </c>
      <c r="N240" s="10">
        <v>3922</v>
      </c>
      <c r="O240" s="11" t="s">
        <v>21</v>
      </c>
      <c r="P240" s="9">
        <v>46014</v>
      </c>
      <c r="Q240" s="10">
        <v>3</v>
      </c>
      <c r="R240" s="3">
        <v>28038.62</v>
      </c>
      <c r="S240" s="3">
        <f>1401.93+1542.12</f>
        <v>2944.05</v>
      </c>
      <c r="T240" s="3">
        <v>0</v>
      </c>
      <c r="U240" s="33">
        <f>R240-S240-T240</f>
        <v>25094.57</v>
      </c>
      <c r="V240" s="9">
        <f>IF(X240&lt;&gt;"Liquidação Cancelada",VLOOKUP(B240,'BASE DE DADOS OPS'!$B$4:$P$9650,10,FALSE),"Liquidação Cancelada")</f>
        <v>46014</v>
      </c>
      <c r="W240" s="13">
        <f>IF(X240&lt;&gt;"Liquidação Cancelada",IF(ISBLANK(V240),"AGUARDANDO PAGAMENTO",NETWORKDAYS(P240,V240)-1),"Liquidação Cancelada")</f>
        <v>0</v>
      </c>
      <c r="X240" s="10">
        <f>VLOOKUP(A240,'BASE DE DADOS OPS'!$A$4:$P$9650,12,FALSE)</f>
        <v>8320</v>
      </c>
      <c r="Y240" s="4">
        <f>IF(X240&lt;&gt;"Liquidação Cancelada",VLOOKUP(B240,'BASE DE DADOS OPS'!$B$5:$P$9635,12,FALSE),"Liquidação Cancelada")</f>
        <v>25094.57</v>
      </c>
      <c r="Z240" s="4">
        <f>IF(X240&lt;&gt;"Liquidação Cancelada",VLOOKUP(B240,'BASE DE DADOS OPS'!$B$5:$P$9635,14,FALSE),"Liquidação Cancelada")</f>
        <v>1345.85</v>
      </c>
      <c r="AA240" s="4">
        <f>IF(X240&lt;&gt;"Liquidação Cancelada",VLOOKUP(B240,'BASE DE DADOS OPS'!$B$5:$P$9635,13,FALSE),"Liquidação Cancelada")</f>
        <v>23748.720000000001</v>
      </c>
      <c r="AB240" s="4">
        <f>IF(X240&lt;&gt;"Liquidação Cancelada",Y240-Z240,"Liquidação Cancelada")</f>
        <v>23748.720000000001</v>
      </c>
      <c r="AC240" s="3">
        <f>IF(X240&lt;&gt;"Liquidação Cancelada",(AA240-AB240)+(U240-Z240-AB240),"Liquidação Cancelada")</f>
        <v>0</v>
      </c>
      <c r="AD240" s="29"/>
    </row>
    <row r="241" spans="1:30" ht="24.95" customHeight="1" x14ac:dyDescent="0.2">
      <c r="A241" s="23" t="str">
        <f>D241&amp;"|"&amp;E241&amp;"|"&amp;G241&amp;"|"&amp;H241&amp;"|"&amp;L241&amp;"|"&amp;N241&amp;"|"&amp;U241</f>
        <v>1441|1440011|392|2025|37916470000100|3922|31358,98</v>
      </c>
      <c r="B241" s="23" t="str">
        <f>D241&amp;"|"&amp;E241&amp;"|"&amp;G241&amp;"|"&amp;H241&amp;"|"&amp;X241</f>
        <v>1441|1440011|392|2025|8331</v>
      </c>
      <c r="C241" s="28" t="str">
        <f>E241&amp;"|"&amp;X241</f>
        <v>1440011|8331</v>
      </c>
      <c r="D241" s="10">
        <v>1441</v>
      </c>
      <c r="E241" s="10">
        <v>1440011</v>
      </c>
      <c r="F241" s="36" t="str">
        <f>G241&amp;"/"&amp;H241</f>
        <v>392/2025</v>
      </c>
      <c r="G241" s="10">
        <v>392</v>
      </c>
      <c r="H241" s="10">
        <v>2025</v>
      </c>
      <c r="I241" s="36" t="str">
        <f>J241&amp;"."&amp;K241</f>
        <v>10.1</v>
      </c>
      <c r="J241" s="10">
        <v>10</v>
      </c>
      <c r="K241" s="10">
        <v>1</v>
      </c>
      <c r="L241" s="10">
        <v>37916470000100</v>
      </c>
      <c r="M241" s="11" t="s">
        <v>153</v>
      </c>
      <c r="N241" s="10">
        <v>3922</v>
      </c>
      <c r="O241" s="11" t="s">
        <v>21</v>
      </c>
      <c r="P241" s="9">
        <v>46014</v>
      </c>
      <c r="Q241" s="10">
        <v>2</v>
      </c>
      <c r="R241" s="3">
        <v>32614.65</v>
      </c>
      <c r="S241" s="3">
        <f>456.61+799.06</f>
        <v>1255.67</v>
      </c>
      <c r="T241" s="3">
        <v>0</v>
      </c>
      <c r="U241" s="33">
        <f>R241-S241-T241</f>
        <v>31358.980000000003</v>
      </c>
      <c r="V241" s="9">
        <f>IF(X241&lt;&gt;"Liquidação Cancelada",VLOOKUP(B241,'BASE DE DADOS OPS'!$B$4:$P$9650,10,FALSE),"Liquidação Cancelada")</f>
        <v>46017</v>
      </c>
      <c r="W241" s="13">
        <f>IF(X241&lt;&gt;"Liquidação Cancelada",IF(ISBLANK(V241),"AGUARDANDO PAGAMENTO",NETWORKDAYS(P241,V241)-1),"Liquidação Cancelada")</f>
        <v>3</v>
      </c>
      <c r="X241" s="10">
        <f>VLOOKUP(A241,'BASE DE DADOS OPS'!$A$4:$P$9650,12,FALSE)</f>
        <v>8331</v>
      </c>
      <c r="Y241" s="4">
        <f>IF(X241&lt;&gt;"Liquidação Cancelada",VLOOKUP(B241,'BASE DE DADOS OPS'!$B$5:$P$9635,12,FALSE),"Liquidação Cancelada")</f>
        <v>31358.98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31358.98</v>
      </c>
      <c r="AB241" s="4">
        <f>IF(X241&lt;&gt;"Liquidação Cancelada",Y241-Z241,"Liquidação Cancelada")</f>
        <v>31358.98</v>
      </c>
      <c r="AC241" s="3">
        <f>IF(X241&lt;&gt;"Liquidação Cancelada",(AA241-AB241)+(U241-Z241-AB241),"Liquidação Cancelada")</f>
        <v>3.637978807091713E-12</v>
      </c>
      <c r="AD241" s="29"/>
    </row>
    <row r="242" spans="1:30" ht="24.95" customHeight="1" x14ac:dyDescent="0.2">
      <c r="A242" s="23" t="str">
        <f>D242&amp;"|"&amp;E242&amp;"|"&amp;G242&amp;"|"&amp;H242&amp;"|"&amp;L242&amp;"|"&amp;N242&amp;"|"&amp;U242</f>
        <v>1441|1440011|421|2025|4198254000117|4002|194666,22</v>
      </c>
      <c r="B242" s="23" t="str">
        <f>D242&amp;"|"&amp;E242&amp;"|"&amp;G242&amp;"|"&amp;H242&amp;"|"&amp;X242</f>
        <v>1441|1440011|421|2025|8325</v>
      </c>
      <c r="C242" s="28" t="str">
        <f>E242&amp;"|"&amp;X242</f>
        <v>1440011|8325</v>
      </c>
      <c r="D242" s="10">
        <v>1441</v>
      </c>
      <c r="E242" s="10">
        <v>1440011</v>
      </c>
      <c r="F242" s="36" t="str">
        <f>G242&amp;"/"&amp;H242</f>
        <v>421/2025</v>
      </c>
      <c r="G242" s="10">
        <v>421</v>
      </c>
      <c r="H242" s="10">
        <v>2025</v>
      </c>
      <c r="I242" s="36" t="str">
        <f>J242&amp;"."&amp;K242</f>
        <v>10.1</v>
      </c>
      <c r="J242" s="10">
        <v>10</v>
      </c>
      <c r="K242" s="10">
        <v>1</v>
      </c>
      <c r="L242" s="10">
        <v>4198254000117</v>
      </c>
      <c r="M242" s="11" t="s">
        <v>343</v>
      </c>
      <c r="N242" s="10">
        <v>4002</v>
      </c>
      <c r="O242" s="11" t="s">
        <v>139</v>
      </c>
      <c r="P242" s="9">
        <v>46014</v>
      </c>
      <c r="Q242" s="10">
        <v>1</v>
      </c>
      <c r="R242" s="3">
        <v>198639</v>
      </c>
      <c r="S242" s="3">
        <v>3972.78</v>
      </c>
      <c r="T242" s="3">
        <v>0</v>
      </c>
      <c r="U242" s="33">
        <f>R242-S242-T242</f>
        <v>194666.22</v>
      </c>
      <c r="V242" s="9">
        <f>IF(X242&lt;&gt;"Liquidação Cancelada",VLOOKUP(B242,'BASE DE DADOS OPS'!$B$4:$P$9650,10,FALSE),"Liquidação Cancelada")</f>
        <v>46017</v>
      </c>
      <c r="W242" s="13">
        <f>IF(X242&lt;&gt;"Liquidação Cancelada",IF(ISBLANK(V242),"AGUARDANDO PAGAMENTO",NETWORKDAYS(P242,V242)-1),"Liquidação Cancelada")</f>
        <v>3</v>
      </c>
      <c r="X242" s="10">
        <f>VLOOKUP(A242,'BASE DE DADOS OPS'!$A$4:$P$9650,12,FALSE)</f>
        <v>8325</v>
      </c>
      <c r="Y242" s="4">
        <f>IF(X242&lt;&gt;"Liquidação Cancelada",VLOOKUP(B242,'BASE DE DADOS OPS'!$B$5:$P$9635,12,FALSE),"Liquidação Cancelada")</f>
        <v>194666.22</v>
      </c>
      <c r="Z242" s="4">
        <f>IF(X242&lt;&gt;"Liquidação Cancelada",VLOOKUP(B242,'BASE DE DADOS OPS'!$B$5:$P$9635,14,FALSE),"Liquidação Cancelada")</f>
        <v>9534.67</v>
      </c>
      <c r="AA242" s="4">
        <f>IF(X242&lt;&gt;"Liquidação Cancelada",VLOOKUP(B242,'BASE DE DADOS OPS'!$B$5:$P$9635,13,FALSE),"Liquidação Cancelada")</f>
        <v>185131.55</v>
      </c>
      <c r="AB242" s="4">
        <f>IF(X242&lt;&gt;"Liquidação Cancelada",Y242-Z242,"Liquidação Cancelada")</f>
        <v>185131.55</v>
      </c>
      <c r="AC242" s="3">
        <f>IF(X242&lt;&gt;"Liquidação Cancelada",(AA242-AB242)+(U242-Z242-AB242),"Liquidação Cancelada")</f>
        <v>0</v>
      </c>
      <c r="AD242" s="29"/>
    </row>
    <row r="243" spans="1:30" ht="24.95" customHeight="1" x14ac:dyDescent="0.2">
      <c r="A243" s="23" t="str">
        <f>D243&amp;"|"&amp;E243&amp;"|"&amp;G243&amp;"|"&amp;H243&amp;"|"&amp;L243&amp;"|"&amp;N243&amp;"|"&amp;U243</f>
        <v>1441|1440005|10|2025|42727372000164|5225|25500</v>
      </c>
      <c r="B243" s="23" t="str">
        <f>D243&amp;"|"&amp;E243&amp;"|"&amp;G243&amp;"|"&amp;H243&amp;"|"&amp;X243</f>
        <v>1441|1440005|10|2025|331</v>
      </c>
      <c r="C243" s="28" t="str">
        <f>E243&amp;"|"&amp;X243</f>
        <v>1440005|331</v>
      </c>
      <c r="D243" s="10">
        <v>1441</v>
      </c>
      <c r="E243" s="10">
        <v>1440005</v>
      </c>
      <c r="F243" s="36" t="str">
        <f>G243&amp;"/"&amp;H243</f>
        <v>10/2025</v>
      </c>
      <c r="G243" s="10">
        <v>10</v>
      </c>
      <c r="H243" s="10">
        <v>2025</v>
      </c>
      <c r="I243" s="36" t="str">
        <f>J243&amp;"."&amp;K243</f>
        <v>10.1</v>
      </c>
      <c r="J243" s="10">
        <v>10</v>
      </c>
      <c r="K243" s="10">
        <v>1</v>
      </c>
      <c r="L243" s="10">
        <v>42727372000164</v>
      </c>
      <c r="M243" s="11" t="s">
        <v>126</v>
      </c>
      <c r="N243" s="10">
        <v>5225</v>
      </c>
      <c r="O243" s="11" t="s">
        <v>36</v>
      </c>
      <c r="P243" s="9">
        <v>46017</v>
      </c>
      <c r="Q243" s="10">
        <v>2</v>
      </c>
      <c r="R243" s="3">
        <v>25500</v>
      </c>
      <c r="S243" s="3">
        <v>0</v>
      </c>
      <c r="T243" s="3">
        <v>0</v>
      </c>
      <c r="U243" s="33">
        <f>R243-S243-T243</f>
        <v>25500</v>
      </c>
      <c r="V243" s="9">
        <f>IF(X243&lt;&gt;"Liquidação Cancelada",VLOOKUP(B243,'BASE DE DADOS OPS'!$B$4:$P$9650,10,FALSE),"Liquidação Cancelada")</f>
        <v>46017</v>
      </c>
      <c r="W243" s="13">
        <f>IF(X243&lt;&gt;"Liquidação Cancelada",IF(ISBLANK(V243),"AGUARDANDO PAGAMENTO",NETWORKDAYS(P243,V243)-1),"Liquidação Cancelada")</f>
        <v>0</v>
      </c>
      <c r="X243" s="10">
        <f>VLOOKUP(A243,'BASE DE DADOS OPS'!$A$4:$P$9650,12,FALSE)</f>
        <v>331</v>
      </c>
      <c r="Y243" s="4">
        <f>IF(X243&lt;&gt;"Liquidação Cancelada",VLOOKUP(B243,'BASE DE DADOS OPS'!$B$5:$P$9635,12,FALSE),"Liquidação Cancelada")</f>
        <v>25500</v>
      </c>
      <c r="Z243" s="4">
        <f>IF(X243&lt;&gt;"Liquidação Cancelada",VLOOKUP(B243,'BASE DE DADOS OPS'!$B$5:$P$9635,14,FALSE),"Liquidação Cancelada")</f>
        <v>306</v>
      </c>
      <c r="AA243" s="4">
        <f>IF(X243&lt;&gt;"Liquidação Cancelada",VLOOKUP(B243,'BASE DE DADOS OPS'!$B$5:$P$9635,13,FALSE),"Liquidação Cancelada")</f>
        <v>25194</v>
      </c>
      <c r="AB243" s="4">
        <f>IF(X243&lt;&gt;"Liquidação Cancelada",Y243-Z243,"Liquidação Cancelada")</f>
        <v>25194</v>
      </c>
      <c r="AC243" s="3">
        <f>IF(X243&lt;&gt;"Liquidação Cancelada",(AA243-AB243)+(U243-Z243-AB243),"Liquidação Cancelada")</f>
        <v>0</v>
      </c>
      <c r="AD243" s="29"/>
    </row>
    <row r="244" spans="1:30" ht="24.95" customHeight="1" x14ac:dyDescent="0.2">
      <c r="A244" s="23" t="str">
        <f>D244&amp;"|"&amp;E244&amp;"|"&amp;G244&amp;"|"&amp;H244&amp;"|"&amp;L244&amp;"|"&amp;N244&amp;"|"&amp;U244</f>
        <v>1441|1440005|26|2025|15807911000100|3017|7500</v>
      </c>
      <c r="B244" s="23" t="str">
        <f>D244&amp;"|"&amp;E244&amp;"|"&amp;G244&amp;"|"&amp;H244&amp;"|"&amp;X244</f>
        <v>1441|1440005|26|2025|1</v>
      </c>
      <c r="C244" s="28" t="str">
        <f>E244&amp;"|"&amp;X244</f>
        <v>1440005|1</v>
      </c>
      <c r="D244" s="10">
        <v>1441</v>
      </c>
      <c r="E244" s="10">
        <v>1440005</v>
      </c>
      <c r="F244" s="36" t="str">
        <f>G244&amp;"/"&amp;H244</f>
        <v>26/2025</v>
      </c>
      <c r="G244" s="10">
        <v>26</v>
      </c>
      <c r="H244" s="10">
        <v>2025</v>
      </c>
      <c r="I244" s="36" t="str">
        <f>J244&amp;"."&amp;K244</f>
        <v>10.1</v>
      </c>
      <c r="J244" s="10">
        <v>10</v>
      </c>
      <c r="K244" s="10">
        <v>1</v>
      </c>
      <c r="L244" s="10">
        <v>15807911000100</v>
      </c>
      <c r="M244" s="11" t="s">
        <v>136</v>
      </c>
      <c r="N244" s="10">
        <v>3017</v>
      </c>
      <c r="O244" s="11" t="s">
        <v>131</v>
      </c>
      <c r="P244" s="9">
        <v>46017</v>
      </c>
      <c r="Q244" s="10">
        <v>1</v>
      </c>
      <c r="R244" s="3">
        <v>7500</v>
      </c>
      <c r="S244" s="3">
        <v>0</v>
      </c>
      <c r="T244" s="3">
        <v>0</v>
      </c>
      <c r="U244" s="33">
        <f>R244-S244-T244</f>
        <v>7500</v>
      </c>
      <c r="V244" s="9">
        <f>IF(X244&lt;&gt;"Liquidação Cancelada",VLOOKUP(B244,'BASE DE DADOS OPS'!$B$4:$P$9650,10,FALSE),"Liquidação Cancelada")</f>
        <v>46034</v>
      </c>
      <c r="W244" s="13">
        <f>IF(X244&lt;&gt;"Liquidação Cancelada",IF(ISBLANK(V244),"AGUARDANDO PAGAMENTO",NETWORKDAYS(P244,V244)-1),"Liquidação Cancelada")</f>
        <v>11</v>
      </c>
      <c r="X244" s="10">
        <f>VLOOKUP(A244,'BASE DE DADOS OPS'!$A$4:$P$9650,12,FALSE)</f>
        <v>1</v>
      </c>
      <c r="Y244" s="4">
        <f>IF(X244&lt;&gt;"Liquidação Cancelada",VLOOKUP(B244,'BASE DE DADOS OPS'!$B$5:$P$9635,12,FALSE),"Liquidação Cancelada")</f>
        <v>7500</v>
      </c>
      <c r="Z244" s="4">
        <f>IF(X244&lt;&gt;"Liquidação Cancelada",VLOOKUP(B244,'BASE DE DADOS OPS'!$B$5:$P$9635,14,FALSE),"Liquidação Cancelada")</f>
        <v>90</v>
      </c>
      <c r="AA244" s="4">
        <f>IF(X244&lt;&gt;"Liquidação Cancelada",VLOOKUP(B244,'BASE DE DADOS OPS'!$B$5:$P$9635,13,FALSE),"Liquidação Cancelada")</f>
        <v>7410</v>
      </c>
      <c r="AB244" s="4">
        <f>IF(X244&lt;&gt;"Liquidação Cancelada",Y244-Z244,"Liquidação Cancelada")</f>
        <v>7410</v>
      </c>
      <c r="AC244" s="3">
        <f>IF(X244&lt;&gt;"Liquidação Cancelada",(AA244-AB244)+(U244-Z244-AB244),"Liquidação Cancelada")</f>
        <v>0</v>
      </c>
      <c r="AD244" s="29" t="s">
        <v>578</v>
      </c>
    </row>
    <row r="245" spans="1:30" ht="24.95" customHeight="1" x14ac:dyDescent="0.2">
      <c r="A245" s="23" t="str">
        <f>D245&amp;"|"&amp;E245&amp;"|"&amp;G245&amp;"|"&amp;H245&amp;"|"&amp;L245&amp;"|"&amp;N245&amp;"|"&amp;U245</f>
        <v>1441|1440005|119|2025|86729324000261|5214|12070</v>
      </c>
      <c r="B245" s="23" t="str">
        <f>D245&amp;"|"&amp;E245&amp;"|"&amp;G245&amp;"|"&amp;H245&amp;"|"&amp;X245</f>
        <v>1441|1440005|119|2025|330</v>
      </c>
      <c r="C245" s="28" t="str">
        <f>E245&amp;"|"&amp;X245</f>
        <v>1440005|330</v>
      </c>
      <c r="D245" s="10">
        <v>1441</v>
      </c>
      <c r="E245" s="10">
        <v>1440005</v>
      </c>
      <c r="F245" s="36" t="str">
        <f>G245&amp;"/"&amp;H245</f>
        <v>119/2025</v>
      </c>
      <c r="G245" s="10">
        <v>119</v>
      </c>
      <c r="H245" s="10">
        <v>2025</v>
      </c>
      <c r="I245" s="36" t="str">
        <f>J245&amp;"."&amp;K245</f>
        <v>10.1</v>
      </c>
      <c r="J245" s="10">
        <v>10</v>
      </c>
      <c r="K245" s="10">
        <v>1</v>
      </c>
      <c r="L245" s="10">
        <v>86729324000261</v>
      </c>
      <c r="M245" s="11" t="s">
        <v>149</v>
      </c>
      <c r="N245" s="10">
        <v>5214</v>
      </c>
      <c r="O245" s="11" t="s">
        <v>123</v>
      </c>
      <c r="P245" s="9">
        <v>46017</v>
      </c>
      <c r="Q245" s="10">
        <v>2</v>
      </c>
      <c r="R245" s="3">
        <v>12070</v>
      </c>
      <c r="S245" s="3">
        <v>0</v>
      </c>
      <c r="T245" s="3">
        <v>0</v>
      </c>
      <c r="U245" s="33">
        <f>R245-S245-T245</f>
        <v>12070</v>
      </c>
      <c r="V245" s="9">
        <f>IF(X245&lt;&gt;"Liquidação Cancelada",VLOOKUP(B245,'BASE DE DADOS OPS'!$B$4:$P$9650,10,FALSE),"Liquidação Cancelada")</f>
        <v>46017</v>
      </c>
      <c r="W245" s="13">
        <f>IF(X245&lt;&gt;"Liquidação Cancelada",IF(ISBLANK(V245),"AGUARDANDO PAGAMENTO",NETWORKDAYS(P245,V245)-1),"Liquidação Cancelada")</f>
        <v>0</v>
      </c>
      <c r="X245" s="10">
        <f>VLOOKUP(A245,'BASE DE DADOS OPS'!$A$4:$P$9650,12,FALSE)</f>
        <v>330</v>
      </c>
      <c r="Y245" s="4">
        <f>IF(X245&lt;&gt;"Liquidação Cancelada",VLOOKUP(B245,'BASE DE DADOS OPS'!$B$5:$P$9635,12,FALSE),"Liquidação Cancelada")</f>
        <v>12070</v>
      </c>
      <c r="Z245" s="4">
        <f>IF(X245&lt;&gt;"Liquidação Cancelada",VLOOKUP(B245,'BASE DE DADOS OPS'!$B$5:$P$9635,14,FALSE),"Liquidação Cancelada")</f>
        <v>144.84</v>
      </c>
      <c r="AA245" s="4">
        <f>IF(X245&lt;&gt;"Liquidação Cancelada",VLOOKUP(B245,'BASE DE DADOS OPS'!$B$5:$P$9635,13,FALSE),"Liquidação Cancelada")</f>
        <v>11925.16</v>
      </c>
      <c r="AB245" s="4">
        <f>IF(X245&lt;&gt;"Liquidação Cancelada",Y245-Z245,"Liquidação Cancelada")</f>
        <v>11925.16</v>
      </c>
      <c r="AC245" s="3">
        <f>IF(X245&lt;&gt;"Liquidação Cancelada",(AA245-AB245)+(U245-Z245-AB245),"Liquidação Cancelada")</f>
        <v>0</v>
      </c>
      <c r="AD245" s="29"/>
    </row>
    <row r="246" spans="1:30" ht="24.95" customHeight="1" x14ac:dyDescent="0.2">
      <c r="A246" s="23" t="str">
        <f>D246&amp;"|"&amp;E246&amp;"|"&amp;G246&amp;"|"&amp;H246&amp;"|"&amp;L246&amp;"|"&amp;N246&amp;"|"&amp;U246</f>
        <v>1441|1440005|152|2025|21306287000152|5214|61200</v>
      </c>
      <c r="B246" s="23" t="str">
        <f>D246&amp;"|"&amp;E246&amp;"|"&amp;G246&amp;"|"&amp;H246&amp;"|"&amp;X246</f>
        <v>1441|1440005|152|2025|329</v>
      </c>
      <c r="C246" s="28" t="str">
        <f>E246&amp;"|"&amp;X246</f>
        <v>1440005|329</v>
      </c>
      <c r="D246" s="10">
        <v>1441</v>
      </c>
      <c r="E246" s="10">
        <v>1440005</v>
      </c>
      <c r="F246" s="36" t="str">
        <f>G246&amp;"/"&amp;H246</f>
        <v>152/2025</v>
      </c>
      <c r="G246" s="10">
        <v>152</v>
      </c>
      <c r="H246" s="10">
        <v>2025</v>
      </c>
      <c r="I246" s="36" t="str">
        <f>J246&amp;"."&amp;K246</f>
        <v>10.1</v>
      </c>
      <c r="J246" s="10">
        <v>10</v>
      </c>
      <c r="K246" s="10">
        <v>1</v>
      </c>
      <c r="L246" s="10">
        <v>21306287000152</v>
      </c>
      <c r="M246" s="11" t="s">
        <v>125</v>
      </c>
      <c r="N246" s="10">
        <v>5214</v>
      </c>
      <c r="O246" s="11" t="s">
        <v>123</v>
      </c>
      <c r="P246" s="9">
        <v>46017</v>
      </c>
      <c r="Q246" s="10">
        <v>1</v>
      </c>
      <c r="R246" s="3">
        <v>61200</v>
      </c>
      <c r="S246" s="3">
        <v>0</v>
      </c>
      <c r="T246" s="3">
        <v>0</v>
      </c>
      <c r="U246" s="33">
        <f>R246-S246-T246</f>
        <v>61200</v>
      </c>
      <c r="V246" s="9">
        <f>IF(X246&lt;&gt;"Liquidação Cancelada",VLOOKUP(B246,'BASE DE DADOS OPS'!$B$4:$P$9650,10,FALSE),"Liquidação Cancelada")</f>
        <v>46017</v>
      </c>
      <c r="W246" s="13">
        <f>IF(X246&lt;&gt;"Liquidação Cancelada",IF(ISBLANK(V246),"AGUARDANDO PAGAMENTO",NETWORKDAYS(P246,V246)-1),"Liquidação Cancelada")</f>
        <v>0</v>
      </c>
      <c r="X246" s="10">
        <f>VLOOKUP(A246,'BASE DE DADOS OPS'!$A$4:$P$9650,12,FALSE)</f>
        <v>329</v>
      </c>
      <c r="Y246" s="4">
        <f>IF(X246&lt;&gt;"Liquidação Cancelada",VLOOKUP(B246,'BASE DE DADOS OPS'!$B$5:$P$9635,12,FALSE),"Liquidação Cancelada")</f>
        <v>61200</v>
      </c>
      <c r="Z246" s="4">
        <f>IF(X246&lt;&gt;"Liquidação Cancelada",VLOOKUP(B246,'BASE DE DADOS OPS'!$B$5:$P$9635,14,FALSE),"Liquidação Cancelada")</f>
        <v>734.4</v>
      </c>
      <c r="AA246" s="4">
        <f>IF(X246&lt;&gt;"Liquidação Cancelada",VLOOKUP(B246,'BASE DE DADOS OPS'!$B$5:$P$9635,13,FALSE),"Liquidação Cancelada")</f>
        <v>60465.599999999999</v>
      </c>
      <c r="AB246" s="4">
        <f>IF(X246&lt;&gt;"Liquidação Cancelada",Y246-Z246,"Liquidação Cancelada")</f>
        <v>60465.599999999999</v>
      </c>
      <c r="AC246" s="3">
        <f>IF(X246&lt;&gt;"Liquidação Cancelada",(AA246-AB246)+(U246-Z246-AB246),"Liquidação Cancelada")</f>
        <v>0</v>
      </c>
      <c r="AD246" s="29"/>
    </row>
    <row r="247" spans="1:30" ht="24.95" customHeight="1" x14ac:dyDescent="0.2">
      <c r="A247" s="23" t="str">
        <f>D247&amp;"|"&amp;E247&amp;"|"&amp;G247&amp;"|"&amp;H247&amp;"|"&amp;L247&amp;"|"&amp;N247&amp;"|"&amp;U247</f>
        <v>1441|1440005|167|2025|58069360000120|4008|231,16</v>
      </c>
      <c r="B247" s="23" t="str">
        <f>D247&amp;"|"&amp;E247&amp;"|"&amp;G247&amp;"|"&amp;H247&amp;"|"&amp;X247</f>
        <v>1441|1440005|167|2025|334</v>
      </c>
      <c r="C247" s="28" t="str">
        <f>E247&amp;"|"&amp;X247</f>
        <v>1440005|334</v>
      </c>
      <c r="D247" s="10">
        <v>1441</v>
      </c>
      <c r="E247" s="10">
        <v>1440005</v>
      </c>
      <c r="F247" s="36" t="str">
        <f>G247&amp;"/"&amp;H247</f>
        <v>167/2025</v>
      </c>
      <c r="G247" s="10">
        <v>167</v>
      </c>
      <c r="H247" s="10">
        <v>2025</v>
      </c>
      <c r="I247" s="36" t="str">
        <f>J247&amp;"."&amp;K247</f>
        <v>10.1</v>
      </c>
      <c r="J247" s="10">
        <v>10</v>
      </c>
      <c r="K247" s="10">
        <v>1</v>
      </c>
      <c r="L247" s="10">
        <v>58069360000120</v>
      </c>
      <c r="M247" s="11" t="s">
        <v>124</v>
      </c>
      <c r="N247" s="10">
        <v>4008</v>
      </c>
      <c r="O247" s="11" t="s">
        <v>163</v>
      </c>
      <c r="P247" s="9">
        <v>46017</v>
      </c>
      <c r="Q247" s="10">
        <v>1</v>
      </c>
      <c r="R247" s="3">
        <v>231.16</v>
      </c>
      <c r="S247" s="3">
        <v>0</v>
      </c>
      <c r="T247" s="3">
        <v>0</v>
      </c>
      <c r="U247" s="33">
        <f>R247-S247-T247</f>
        <v>231.16</v>
      </c>
      <c r="V247" s="9">
        <f>IF(X247&lt;&gt;"Liquidação Cancelada",VLOOKUP(B247,'BASE DE DADOS OPS'!$B$4:$P$9650,10,FALSE),"Liquidação Cancelada")</f>
        <v>46017</v>
      </c>
      <c r="W247" s="13">
        <f>IF(X247&lt;&gt;"Liquidação Cancelada",IF(ISBLANK(V247),"AGUARDANDO PAGAMENTO",NETWORKDAYS(P247,V247)-1),"Liquidação Cancelada")</f>
        <v>0</v>
      </c>
      <c r="X247" s="10">
        <f>VLOOKUP(A247,'BASE DE DADOS OPS'!$A$4:$P$9650,12,FALSE)</f>
        <v>334</v>
      </c>
      <c r="Y247" s="4">
        <f>IF(X247&lt;&gt;"Liquidação Cancelada",VLOOKUP(B247,'BASE DE DADOS OPS'!$B$5:$P$9635,12,FALSE),"Liquidação Cancelada")</f>
        <v>231.16</v>
      </c>
      <c r="Z247" s="4">
        <f>IF(X247&lt;&gt;"Liquidação Cancelada",VLOOKUP(B247,'BASE DE DADOS OPS'!$B$5:$P$9635,14,FALSE),"Liquidação Cancelada")</f>
        <v>11.1</v>
      </c>
      <c r="AA247" s="4">
        <f>IF(X247&lt;&gt;"Liquidação Cancelada",VLOOKUP(B247,'BASE DE DADOS OPS'!$B$5:$P$9635,13,FALSE),"Liquidação Cancelada")</f>
        <v>220.06</v>
      </c>
      <c r="AB247" s="4">
        <f>IF(X247&lt;&gt;"Liquidação Cancelada",Y247-Z247,"Liquidação Cancelada")</f>
        <v>220.06</v>
      </c>
      <c r="AC247" s="3">
        <f>IF(X247&lt;&gt;"Liquidação Cancelada",(AA247-AB247)+(U247-Z247-AB247),"Liquidação Cancelada")</f>
        <v>0</v>
      </c>
      <c r="AD247" s="29"/>
    </row>
    <row r="248" spans="1:30" ht="24.95" customHeight="1" x14ac:dyDescent="0.2">
      <c r="A248" s="23" t="str">
        <f>D248&amp;"|"&amp;E248&amp;"|"&amp;G248&amp;"|"&amp;H248&amp;"|"&amp;L248&amp;"|"&amp;N248&amp;"|"&amp;U248</f>
        <v>1441|1440005|167|2025|58069360000120|4008|79530,6</v>
      </c>
      <c r="B248" s="23" t="str">
        <f>D248&amp;"|"&amp;E248&amp;"|"&amp;G248&amp;"|"&amp;H248&amp;"|"&amp;X248</f>
        <v>1441|1440005|167|2025|335</v>
      </c>
      <c r="C248" s="28" t="str">
        <f>E248&amp;"|"&amp;X248</f>
        <v>1440005|335</v>
      </c>
      <c r="D248" s="10">
        <v>1441</v>
      </c>
      <c r="E248" s="10">
        <v>1440005</v>
      </c>
      <c r="F248" s="36" t="str">
        <f>G248&amp;"/"&amp;H248</f>
        <v>167/2025</v>
      </c>
      <c r="G248" s="10">
        <v>167</v>
      </c>
      <c r="H248" s="10">
        <v>2025</v>
      </c>
      <c r="I248" s="36" t="str">
        <f>J248&amp;"."&amp;K248</f>
        <v>10.1</v>
      </c>
      <c r="J248" s="10">
        <v>10</v>
      </c>
      <c r="K248" s="10">
        <v>1</v>
      </c>
      <c r="L248" s="10">
        <v>58069360000120</v>
      </c>
      <c r="M248" s="11" t="s">
        <v>124</v>
      </c>
      <c r="N248" s="10">
        <v>4008</v>
      </c>
      <c r="O248" s="11" t="s">
        <v>163</v>
      </c>
      <c r="P248" s="9">
        <v>46017</v>
      </c>
      <c r="Q248" s="10">
        <v>2</v>
      </c>
      <c r="R248" s="3">
        <v>79530.600000000006</v>
      </c>
      <c r="S248" s="3">
        <v>0</v>
      </c>
      <c r="T248" s="3">
        <v>0</v>
      </c>
      <c r="U248" s="33">
        <f>R248-S248-T248</f>
        <v>79530.600000000006</v>
      </c>
      <c r="V248" s="9">
        <f>IF(X248&lt;&gt;"Liquidação Cancelada",VLOOKUP(B248,'BASE DE DADOS OPS'!$B$4:$P$9650,10,FALSE),"Liquidação Cancelada")</f>
        <v>46017</v>
      </c>
      <c r="W248" s="13">
        <f>IF(X248&lt;&gt;"Liquidação Cancelada",IF(ISBLANK(V248),"AGUARDANDO PAGAMENTO",NETWORKDAYS(P248,V248)-1),"Liquidação Cancelada")</f>
        <v>0</v>
      </c>
      <c r="X248" s="10">
        <f>VLOOKUP(A248,'BASE DE DADOS OPS'!$A$4:$P$9650,12,FALSE)</f>
        <v>335</v>
      </c>
      <c r="Y248" s="4">
        <f>IF(X248&lt;&gt;"Liquidação Cancelada",VLOOKUP(B248,'BASE DE DADOS OPS'!$B$5:$P$9635,12,FALSE),"Liquidação Cancelada")</f>
        <v>79530.600000000006</v>
      </c>
      <c r="Z248" s="4">
        <f>IF(X248&lt;&gt;"Liquidação Cancelada",VLOOKUP(B248,'BASE DE DADOS OPS'!$B$5:$P$9635,14,FALSE),"Liquidação Cancelada")</f>
        <v>3817.47</v>
      </c>
      <c r="AA248" s="4">
        <f>IF(X248&lt;&gt;"Liquidação Cancelada",VLOOKUP(B248,'BASE DE DADOS OPS'!$B$5:$P$9635,13,FALSE),"Liquidação Cancelada")</f>
        <v>75713.13</v>
      </c>
      <c r="AB248" s="4">
        <f>IF(X248&lt;&gt;"Liquidação Cancelada",Y248-Z248,"Liquidação Cancelada")</f>
        <v>75713.13</v>
      </c>
      <c r="AC248" s="3">
        <f>IF(X248&lt;&gt;"Liquidação Cancelada",(AA248-AB248)+(U248-Z248-AB248),"Liquidação Cancelada")</f>
        <v>0</v>
      </c>
      <c r="AD248" s="29"/>
    </row>
    <row r="249" spans="1:30" ht="24.95" customHeight="1" x14ac:dyDescent="0.2">
      <c r="A249" s="23" t="str">
        <f>D249&amp;"|"&amp;E249&amp;"|"&amp;G249&amp;"|"&amp;H249&amp;"|"&amp;L249&amp;"|"&amp;N249&amp;"|"&amp;U249</f>
        <v>1441|1440005|167|2025|58069360000120|4008|35136,32</v>
      </c>
      <c r="B249" s="23" t="str">
        <f>D249&amp;"|"&amp;E249&amp;"|"&amp;G249&amp;"|"&amp;H249&amp;"|"&amp;X249</f>
        <v>1441|1440005|167|2025|333</v>
      </c>
      <c r="C249" s="28" t="str">
        <f>E249&amp;"|"&amp;X249</f>
        <v>1440005|333</v>
      </c>
      <c r="D249" s="10">
        <v>1441</v>
      </c>
      <c r="E249" s="10">
        <v>1440005</v>
      </c>
      <c r="F249" s="36" t="str">
        <f>G249&amp;"/"&amp;H249</f>
        <v>167/2025</v>
      </c>
      <c r="G249" s="10">
        <v>167</v>
      </c>
      <c r="H249" s="10">
        <v>2025</v>
      </c>
      <c r="I249" s="36" t="str">
        <f>J249&amp;"."&amp;K249</f>
        <v>10.1</v>
      </c>
      <c r="J249" s="10">
        <v>10</v>
      </c>
      <c r="K249" s="10">
        <v>1</v>
      </c>
      <c r="L249" s="10">
        <v>58069360000120</v>
      </c>
      <c r="M249" s="11" t="s">
        <v>124</v>
      </c>
      <c r="N249" s="10">
        <v>4008</v>
      </c>
      <c r="O249" s="11" t="s">
        <v>163</v>
      </c>
      <c r="P249" s="9">
        <v>46017</v>
      </c>
      <c r="Q249" s="10">
        <v>3</v>
      </c>
      <c r="R249" s="3">
        <v>35136.32</v>
      </c>
      <c r="S249" s="3">
        <v>0</v>
      </c>
      <c r="T249" s="3">
        <v>0</v>
      </c>
      <c r="U249" s="33">
        <f>R249-S249-T249</f>
        <v>35136.32</v>
      </c>
      <c r="V249" s="9">
        <f>IF(X249&lt;&gt;"Liquidação Cancelada",VLOOKUP(B249,'BASE DE DADOS OPS'!$B$4:$P$9650,10,FALSE),"Liquidação Cancelada")</f>
        <v>46017</v>
      </c>
      <c r="W249" s="13">
        <f>IF(X249&lt;&gt;"Liquidação Cancelada",IF(ISBLANK(V249),"AGUARDANDO PAGAMENTO",NETWORKDAYS(P249,V249)-1),"Liquidação Cancelada")</f>
        <v>0</v>
      </c>
      <c r="X249" s="10">
        <f>VLOOKUP(A249,'BASE DE DADOS OPS'!$A$4:$P$9650,12,FALSE)</f>
        <v>333</v>
      </c>
      <c r="Y249" s="4">
        <f>IF(X249&lt;&gt;"Liquidação Cancelada",VLOOKUP(B249,'BASE DE DADOS OPS'!$B$5:$P$9635,12,FALSE),"Liquidação Cancelada")</f>
        <v>35136.32</v>
      </c>
      <c r="Z249" s="4">
        <f>IF(X249&lt;&gt;"Liquidação Cancelada",VLOOKUP(B249,'BASE DE DADOS OPS'!$B$5:$P$9635,14,FALSE),"Liquidação Cancelada")</f>
        <v>1686.54</v>
      </c>
      <c r="AA249" s="4">
        <f>IF(X249&lt;&gt;"Liquidação Cancelada",VLOOKUP(B249,'BASE DE DADOS OPS'!$B$5:$P$9635,13,FALSE),"Liquidação Cancelada")</f>
        <v>33449.78</v>
      </c>
      <c r="AB249" s="4">
        <f>IF(X249&lt;&gt;"Liquidação Cancelada",Y249-Z249,"Liquidação Cancelada")</f>
        <v>33449.78</v>
      </c>
      <c r="AC249" s="3">
        <f>IF(X249&lt;&gt;"Liquidação Cancelada",(AA249-AB249)+(U249-Z249-AB249),"Liquidação Cancelada")</f>
        <v>0</v>
      </c>
      <c r="AD249" s="29"/>
    </row>
    <row r="250" spans="1:30" ht="24.95" customHeight="1" x14ac:dyDescent="0.2">
      <c r="A250" s="23" t="str">
        <f>D250&amp;"|"&amp;E250&amp;"|"&amp;G250&amp;"|"&amp;H250&amp;"|"&amp;L250&amp;"|"&amp;N250&amp;"|"&amp;U250</f>
        <v>1441|1440005|167|2025|58069360000120|4008|249722,15</v>
      </c>
      <c r="B250" s="23" t="str">
        <f>D250&amp;"|"&amp;E250&amp;"|"&amp;G250&amp;"|"&amp;H250&amp;"|"&amp;X250</f>
        <v>1441|1440005|167|2025|336</v>
      </c>
      <c r="C250" s="28" t="str">
        <f>E250&amp;"|"&amp;X250</f>
        <v>1440005|336</v>
      </c>
      <c r="D250" s="10">
        <v>1441</v>
      </c>
      <c r="E250" s="10">
        <v>1440005</v>
      </c>
      <c r="F250" s="36" t="str">
        <f>G250&amp;"/"&amp;H250</f>
        <v>167/2025</v>
      </c>
      <c r="G250" s="10">
        <v>167</v>
      </c>
      <c r="H250" s="10">
        <v>2025</v>
      </c>
      <c r="I250" s="36" t="str">
        <f>J250&amp;"."&amp;K250</f>
        <v>10.1</v>
      </c>
      <c r="J250" s="10">
        <v>10</v>
      </c>
      <c r="K250" s="10">
        <v>1</v>
      </c>
      <c r="L250" s="10">
        <v>58069360000120</v>
      </c>
      <c r="M250" s="11" t="s">
        <v>124</v>
      </c>
      <c r="N250" s="10">
        <v>4008</v>
      </c>
      <c r="O250" s="11" t="s">
        <v>163</v>
      </c>
      <c r="P250" s="9">
        <v>46017</v>
      </c>
      <c r="Q250" s="10">
        <v>4</v>
      </c>
      <c r="R250" s="3">
        <v>249722.15</v>
      </c>
      <c r="S250" s="3">
        <v>0</v>
      </c>
      <c r="T250" s="3">
        <v>0</v>
      </c>
      <c r="U250" s="33">
        <f>R250-S250-T250</f>
        <v>249722.15</v>
      </c>
      <c r="V250" s="9">
        <f>IF(X250&lt;&gt;"Liquidação Cancelada",VLOOKUP(B250,'BASE DE DADOS OPS'!$B$4:$P$9650,10,FALSE),"Liquidação Cancelada")</f>
        <v>46017</v>
      </c>
      <c r="W250" s="13">
        <f>IF(X250&lt;&gt;"Liquidação Cancelada",IF(ISBLANK(V250),"AGUARDANDO PAGAMENTO",NETWORKDAYS(P250,V250)-1),"Liquidação Cancelada")</f>
        <v>0</v>
      </c>
      <c r="X250" s="10">
        <f>VLOOKUP(A250,'BASE DE DADOS OPS'!$A$4:$P$9650,12,FALSE)</f>
        <v>336</v>
      </c>
      <c r="Y250" s="4">
        <f>IF(X250&lt;&gt;"Liquidação Cancelada",VLOOKUP(B250,'BASE DE DADOS OPS'!$B$5:$P$9635,12,FALSE),"Liquidação Cancelada")</f>
        <v>249722.15</v>
      </c>
      <c r="Z250" s="4">
        <f>IF(X250&lt;&gt;"Liquidação Cancelada",VLOOKUP(B250,'BASE DE DADOS OPS'!$B$5:$P$9635,14,FALSE),"Liquidação Cancelada")</f>
        <v>11986.66</v>
      </c>
      <c r="AA250" s="4">
        <f>IF(X250&lt;&gt;"Liquidação Cancelada",VLOOKUP(B250,'BASE DE DADOS OPS'!$B$5:$P$9635,13,FALSE),"Liquidação Cancelada")</f>
        <v>237735.49</v>
      </c>
      <c r="AB250" s="4">
        <f>IF(X250&lt;&gt;"Liquidação Cancelada",Y250-Z250,"Liquidação Cancelada")</f>
        <v>237735.49</v>
      </c>
      <c r="AC250" s="3">
        <f>IF(X250&lt;&gt;"Liquidação Cancelada",(AA250-AB250)+(U250-Z250-AB250),"Liquidação Cancelada")</f>
        <v>0</v>
      </c>
      <c r="AD250" s="29"/>
    </row>
    <row r="251" spans="1:30" ht="24.95" customHeight="1" x14ac:dyDescent="0.2">
      <c r="A251" s="23" t="str">
        <f>D251&amp;"|"&amp;E251&amp;"|"&amp;G251&amp;"|"&amp;H251&amp;"|"&amp;L251&amp;"|"&amp;N251&amp;"|"&amp;U251</f>
        <v>1441|1440011|247|2025|2421421000111|4004|26805,5</v>
      </c>
      <c r="B251" s="23" t="str">
        <f>D251&amp;"|"&amp;E251&amp;"|"&amp;G251&amp;"|"&amp;H251&amp;"|"&amp;X251</f>
        <v>1441|1440011|247|2025|414</v>
      </c>
      <c r="C251" s="28" t="str">
        <f>E251&amp;"|"&amp;X251</f>
        <v>1440011|414</v>
      </c>
      <c r="D251" s="10">
        <v>1441</v>
      </c>
      <c r="E251" s="10">
        <v>1440011</v>
      </c>
      <c r="F251" s="36" t="str">
        <f>G251&amp;"/"&amp;H251</f>
        <v>247/2025</v>
      </c>
      <c r="G251" s="10">
        <v>247</v>
      </c>
      <c r="H251" s="10">
        <v>2025</v>
      </c>
      <c r="I251" s="36" t="str">
        <f>J251&amp;"."&amp;K251</f>
        <v>10.1</v>
      </c>
      <c r="J251" s="10">
        <v>10</v>
      </c>
      <c r="K251" s="10">
        <v>1</v>
      </c>
      <c r="L251" s="10">
        <v>2421421000111</v>
      </c>
      <c r="M251" s="11" t="s">
        <v>299</v>
      </c>
      <c r="N251" s="10">
        <v>4004</v>
      </c>
      <c r="O251" s="11" t="s">
        <v>300</v>
      </c>
      <c r="P251" s="9">
        <v>46017</v>
      </c>
      <c r="Q251" s="10">
        <v>9</v>
      </c>
      <c r="R251" s="3">
        <v>26805.5</v>
      </c>
      <c r="S251" s="3">
        <v>0</v>
      </c>
      <c r="T251" s="3">
        <v>0</v>
      </c>
      <c r="U251" s="33">
        <f>R251-S251-T251</f>
        <v>26805.5</v>
      </c>
      <c r="V251" s="9">
        <f>IF(X251&lt;&gt;"Liquidação Cancelada",VLOOKUP(B251,'BASE DE DADOS OPS'!$B$4:$P$9650,10,FALSE),"Liquidação Cancelada")</f>
        <v>46020</v>
      </c>
      <c r="W251" s="13">
        <f>IF(X251&lt;&gt;"Liquidação Cancelada",IF(ISBLANK(V251),"AGUARDANDO PAGAMENTO",NETWORKDAYS(P251,V251)-1),"Liquidação Cancelada")</f>
        <v>1</v>
      </c>
      <c r="X251" s="10">
        <f>VLOOKUP(A251,'BASE DE DADOS OPS'!$A$4:$P$9650,12,FALSE)</f>
        <v>414</v>
      </c>
      <c r="Y251" s="4">
        <f>IF(X251&lt;&gt;"Liquidação Cancelada",VLOOKUP(B251,'BASE DE DADOS OPS'!$B$5:$P$9635,12,FALSE),"Liquidação Cancelada")</f>
        <v>26805.5</v>
      </c>
      <c r="Z251" s="4">
        <f>IF(X251&lt;&gt;"Liquidação Cancelada",VLOOKUP(B251,'BASE DE DADOS OPS'!$B$5:$P$9635,14,FALSE),"Liquidação Cancelada")</f>
        <v>1286.6600000000001</v>
      </c>
      <c r="AA251" s="4">
        <f>IF(X251&lt;&gt;"Liquidação Cancelada",VLOOKUP(B251,'BASE DE DADOS OPS'!$B$5:$P$9635,13,FALSE),"Liquidação Cancelada")</f>
        <v>25518.84</v>
      </c>
      <c r="AB251" s="4">
        <f>IF(X251&lt;&gt;"Liquidação Cancelada",Y251-Z251,"Liquidação Cancelada")</f>
        <v>25518.84</v>
      </c>
      <c r="AC251" s="3">
        <f>IF(X251&lt;&gt;"Liquidação Cancelada",(AA251-AB251)+(U251-Z251-AB251),"Liquidação Cancelada")</f>
        <v>0</v>
      </c>
      <c r="AD251" s="29"/>
    </row>
    <row r="252" spans="1:30" ht="24.95" customHeight="1" x14ac:dyDescent="0.2">
      <c r="A252" s="23" t="str">
        <f>D252&amp;"|"&amp;E252&amp;"|"&amp;G252&amp;"|"&amp;H252&amp;"|"&amp;L252&amp;"|"&amp;N252&amp;"|"&amp;U252</f>
        <v>1441|1440011|247|2025|2421421000111|4004|26805,5</v>
      </c>
      <c r="B252" s="23" t="str">
        <f>D252&amp;"|"&amp;E252&amp;"|"&amp;G252&amp;"|"&amp;H252&amp;"|"&amp;X252</f>
        <v>1441|1440011|247|2025|415</v>
      </c>
      <c r="C252" s="28" t="str">
        <f>E252&amp;"|"&amp;X252</f>
        <v>1440011|415</v>
      </c>
      <c r="D252" s="10">
        <v>1441</v>
      </c>
      <c r="E252" s="10">
        <v>1440011</v>
      </c>
      <c r="F252" s="36" t="str">
        <f>G252&amp;"/"&amp;H252</f>
        <v>247/2025</v>
      </c>
      <c r="G252" s="10">
        <v>247</v>
      </c>
      <c r="H252" s="10">
        <v>2025</v>
      </c>
      <c r="I252" s="36" t="str">
        <f>J252&amp;"."&amp;K252</f>
        <v>10.1</v>
      </c>
      <c r="J252" s="10">
        <v>10</v>
      </c>
      <c r="K252" s="10">
        <v>1</v>
      </c>
      <c r="L252" s="10">
        <v>2421421000111</v>
      </c>
      <c r="M252" s="11" t="s">
        <v>299</v>
      </c>
      <c r="N252" s="10">
        <v>4004</v>
      </c>
      <c r="O252" s="11" t="s">
        <v>300</v>
      </c>
      <c r="P252" s="9">
        <v>46017</v>
      </c>
      <c r="Q252" s="10">
        <v>10</v>
      </c>
      <c r="R252" s="3">
        <v>26805.5</v>
      </c>
      <c r="S252" s="3">
        <v>0</v>
      </c>
      <c r="T252" s="3">
        <v>0</v>
      </c>
      <c r="U252" s="33">
        <f>R252-S252-T252</f>
        <v>26805.5</v>
      </c>
      <c r="V252" s="9">
        <f>IF(X252&lt;&gt;"Liquidação Cancelada",VLOOKUP(B252,'BASE DE DADOS OPS'!$B$4:$P$9650,10,FALSE),"Liquidação Cancelada")</f>
        <v>46020</v>
      </c>
      <c r="W252" s="13">
        <f>IF(X252&lt;&gt;"Liquidação Cancelada",IF(ISBLANK(V252),"AGUARDANDO PAGAMENTO",NETWORKDAYS(P252,V252)-1),"Liquidação Cancelada")</f>
        <v>1</v>
      </c>
      <c r="X252" s="10">
        <v>415</v>
      </c>
      <c r="Y252" s="4">
        <f>IF(X252&lt;&gt;"Liquidação Cancelada",VLOOKUP(B252,'BASE DE DADOS OPS'!$B$5:$P$9635,12,FALSE),"Liquidação Cancelada")</f>
        <v>26805.5</v>
      </c>
      <c r="Z252" s="4">
        <f>IF(X252&lt;&gt;"Liquidação Cancelada",VLOOKUP(B252,'BASE DE DADOS OPS'!$B$5:$P$9635,14,FALSE),"Liquidação Cancelada")</f>
        <v>1286.6600000000001</v>
      </c>
      <c r="AA252" s="4">
        <f>IF(X252&lt;&gt;"Liquidação Cancelada",VLOOKUP(B252,'BASE DE DADOS OPS'!$B$5:$P$9635,13,FALSE),"Liquidação Cancelada")</f>
        <v>25518.84</v>
      </c>
      <c r="AB252" s="4">
        <f>IF(X252&lt;&gt;"Liquidação Cancelada",Y252-Z252,"Liquidação Cancelada")</f>
        <v>25518.84</v>
      </c>
      <c r="AC252" s="3">
        <f>IF(X252&lt;&gt;"Liquidação Cancelada",(AA252-AB252)+(U252-Z252-AB252),"Liquidação Cancelada")</f>
        <v>0</v>
      </c>
      <c r="AD252" s="29"/>
    </row>
    <row r="253" spans="1:30" ht="24.95" customHeight="1" x14ac:dyDescent="0.2">
      <c r="A253" s="23" t="str">
        <f>D253&amp;"|"&amp;E253&amp;"|"&amp;G253&amp;"|"&amp;H253&amp;"|"&amp;L253&amp;"|"&amp;N253&amp;"|"&amp;U253</f>
        <v>1441|1440005|27|2025|15807911000100|5227|2900</v>
      </c>
      <c r="B253" s="23" t="str">
        <f>D253&amp;"|"&amp;E253&amp;"|"&amp;G253&amp;"|"&amp;H253&amp;"|"&amp;X253</f>
        <v>1441|1440005|27|2025|339</v>
      </c>
      <c r="C253" s="28" t="str">
        <f>E253&amp;"|"&amp;X253</f>
        <v>1440005|339</v>
      </c>
      <c r="D253" s="10">
        <v>1441</v>
      </c>
      <c r="E253" s="10">
        <v>1440005</v>
      </c>
      <c r="F253" s="36" t="str">
        <f>G253&amp;"/"&amp;H253</f>
        <v>27/2025</v>
      </c>
      <c r="G253" s="10">
        <v>27</v>
      </c>
      <c r="H253" s="10">
        <v>2025</v>
      </c>
      <c r="I253" s="36" t="str">
        <f>J253&amp;"."&amp;K253</f>
        <v>10.1</v>
      </c>
      <c r="J253" s="10">
        <v>10</v>
      </c>
      <c r="K253" s="10">
        <v>1</v>
      </c>
      <c r="L253" s="10">
        <v>15807911000100</v>
      </c>
      <c r="M253" s="11" t="s">
        <v>136</v>
      </c>
      <c r="N253" s="10">
        <v>5227</v>
      </c>
      <c r="O253" s="11" t="s">
        <v>137</v>
      </c>
      <c r="P253" s="9">
        <v>46020</v>
      </c>
      <c r="Q253" s="10">
        <v>1</v>
      </c>
      <c r="R253" s="3">
        <v>2900</v>
      </c>
      <c r="S253" s="3">
        <v>0</v>
      </c>
      <c r="T253" s="3">
        <v>0</v>
      </c>
      <c r="U253" s="33">
        <f>R253-S253-T253</f>
        <v>2900</v>
      </c>
      <c r="V253" s="9">
        <f>IF(X253&lt;&gt;"Liquidação Cancelada",VLOOKUP(B253,'BASE DE DADOS OPS'!$B$4:$P$9650,10,FALSE),"Liquidação Cancelada")</f>
        <v>46020</v>
      </c>
      <c r="W253" s="13">
        <f>IF(X253&lt;&gt;"Liquidação Cancelada",IF(ISBLANK(V253),"AGUARDANDO PAGAMENTO",NETWORKDAYS(P253,V253)-1),"Liquidação Cancelada")</f>
        <v>0</v>
      </c>
      <c r="X253" s="10">
        <f>VLOOKUP(A253,'BASE DE DADOS OPS'!$A$4:$P$9650,12,FALSE)</f>
        <v>339</v>
      </c>
      <c r="Y253" s="4">
        <f>IF(X253&lt;&gt;"Liquidação Cancelada",VLOOKUP(B253,'BASE DE DADOS OPS'!$B$5:$P$9635,12,FALSE),"Liquidação Cancelada")</f>
        <v>2900</v>
      </c>
      <c r="Z253" s="4">
        <f>IF(X253&lt;&gt;"Liquidação Cancelada",VLOOKUP(B253,'BASE DE DADOS OPS'!$B$5:$P$9635,14,FALSE),"Liquidação Cancelada")</f>
        <v>34.799999999999997</v>
      </c>
      <c r="AA253" s="4">
        <f>IF(X253&lt;&gt;"Liquidação Cancelada",VLOOKUP(B253,'BASE DE DADOS OPS'!$B$5:$P$9635,13,FALSE),"Liquidação Cancelada")</f>
        <v>2865.2</v>
      </c>
      <c r="AB253" s="4">
        <f>IF(X253&lt;&gt;"Liquidação Cancelada",Y253-Z253,"Liquidação Cancelada")</f>
        <v>2865.2</v>
      </c>
      <c r="AC253" s="3">
        <f>IF(X253&lt;&gt;"Liquidação Cancelada",(AA253-AB253)+(U253-Z253-AB253),"Liquidação Cancelada")</f>
        <v>0</v>
      </c>
      <c r="AD253" s="29"/>
    </row>
    <row r="254" spans="1:30" ht="24.95" customHeight="1" x14ac:dyDescent="0.2">
      <c r="A254" s="23" t="str">
        <f>D254&amp;"|"&amp;E254&amp;"|"&amp;G254&amp;"|"&amp;H254&amp;"|"&amp;L254&amp;"|"&amp;N254&amp;"|"&amp;U254</f>
        <v>1441|1440005|157|2025|10174094000179|3020|9250</v>
      </c>
      <c r="B254" s="23" t="str">
        <f>D254&amp;"|"&amp;E254&amp;"|"&amp;G254&amp;"|"&amp;H254&amp;"|"&amp;X254</f>
        <v>1441|1440005|157|2025|337</v>
      </c>
      <c r="C254" s="28" t="str">
        <f>E254&amp;"|"&amp;X254</f>
        <v>1440005|337</v>
      </c>
      <c r="D254" s="10">
        <v>1441</v>
      </c>
      <c r="E254" s="10">
        <v>1440005</v>
      </c>
      <c r="F254" s="36" t="str">
        <f>G254&amp;"/"&amp;H254</f>
        <v>157/2025</v>
      </c>
      <c r="G254" s="10">
        <v>157</v>
      </c>
      <c r="H254" s="10">
        <v>2025</v>
      </c>
      <c r="I254" s="36" t="str">
        <f>J254&amp;"."&amp;K254</f>
        <v>10.1</v>
      </c>
      <c r="J254" s="10">
        <v>10</v>
      </c>
      <c r="K254" s="10">
        <v>1</v>
      </c>
      <c r="L254" s="10">
        <v>10174094000179</v>
      </c>
      <c r="M254" s="11" t="s">
        <v>154</v>
      </c>
      <c r="N254" s="10">
        <v>3020</v>
      </c>
      <c r="O254" s="11" t="s">
        <v>9</v>
      </c>
      <c r="P254" s="9">
        <v>46020</v>
      </c>
      <c r="Q254" s="10">
        <v>1</v>
      </c>
      <c r="R254" s="3">
        <v>9250</v>
      </c>
      <c r="S254" s="3">
        <v>0</v>
      </c>
      <c r="T254" s="3">
        <v>0</v>
      </c>
      <c r="U254" s="33">
        <f>R254-S254-T254</f>
        <v>9250</v>
      </c>
      <c r="V254" s="9">
        <f>IF(X254&lt;&gt;"Liquidação Cancelada",VLOOKUP(B254,'BASE DE DADOS OPS'!$B$4:$P$9650,10,FALSE),"Liquidação Cancelada")</f>
        <v>46020</v>
      </c>
      <c r="W254" s="13">
        <f>IF(X254&lt;&gt;"Liquidação Cancelada",IF(ISBLANK(V254),"AGUARDANDO PAGAMENTO",NETWORKDAYS(P254,V254)-1),"Liquidação Cancelada")</f>
        <v>0</v>
      </c>
      <c r="X254" s="10">
        <f>VLOOKUP(A254,'BASE DE DADOS OPS'!$A$4:$P$9650,12,FALSE)</f>
        <v>337</v>
      </c>
      <c r="Y254" s="4">
        <f>IF(X254&lt;&gt;"Liquidação Cancelada",VLOOKUP(B254,'BASE DE DADOS OPS'!$B$5:$P$9635,12,FALSE),"Liquidação Cancelada")</f>
        <v>9250</v>
      </c>
      <c r="Z254" s="4">
        <f>IF(X254&lt;&gt;"Liquidação Cancelada",VLOOKUP(B254,'BASE DE DADOS OPS'!$B$5:$P$9635,14,FALSE),"Liquidação Cancelada")</f>
        <v>111</v>
      </c>
      <c r="AA254" s="4">
        <f>IF(X254&lt;&gt;"Liquidação Cancelada",VLOOKUP(B254,'BASE DE DADOS OPS'!$B$5:$P$9635,13,FALSE),"Liquidação Cancelada")</f>
        <v>9139</v>
      </c>
      <c r="AB254" s="4">
        <f>IF(X254&lt;&gt;"Liquidação Cancelada",Y254-Z254,"Liquidação Cancelada")</f>
        <v>9139</v>
      </c>
      <c r="AC254" s="3">
        <f>IF(X254&lt;&gt;"Liquidação Cancelada",(AA254-AB254)+(U254-Z254-AB254),"Liquidação Cancelada")</f>
        <v>0</v>
      </c>
      <c r="AD254" s="29"/>
    </row>
    <row r="255" spans="1:30" ht="24.95" customHeight="1" x14ac:dyDescent="0.2">
      <c r="A255" s="23" t="str">
        <f>D255&amp;"|"&amp;E255&amp;"|"&amp;G255&amp;"|"&amp;H255&amp;"|"&amp;L255&amp;"|"&amp;N255&amp;"|"&amp;U255</f>
        <v>1441|1440005|164|2025|15242539000124|3021|2232</v>
      </c>
      <c r="B255" s="23" t="str">
        <f>D255&amp;"|"&amp;E255&amp;"|"&amp;G255&amp;"|"&amp;H255&amp;"|"&amp;X255</f>
        <v>1441|1440005|164|2025|338</v>
      </c>
      <c r="C255" s="28" t="str">
        <f>E255&amp;"|"&amp;X255</f>
        <v>1440005|338</v>
      </c>
      <c r="D255" s="10">
        <v>1441</v>
      </c>
      <c r="E255" s="10">
        <v>1440005</v>
      </c>
      <c r="F255" s="36" t="str">
        <f>G255&amp;"/"&amp;H255</f>
        <v>164/2025</v>
      </c>
      <c r="G255" s="10">
        <v>164</v>
      </c>
      <c r="H255" s="10">
        <v>2025</v>
      </c>
      <c r="I255" s="36" t="str">
        <f>J255&amp;"."&amp;K255</f>
        <v>10.1</v>
      </c>
      <c r="J255" s="10">
        <v>10</v>
      </c>
      <c r="K255" s="10">
        <v>1</v>
      </c>
      <c r="L255" s="10">
        <v>15242539000124</v>
      </c>
      <c r="M255" s="11" t="s">
        <v>162</v>
      </c>
      <c r="N255" s="10">
        <v>3021</v>
      </c>
      <c r="O255" s="11" t="s">
        <v>134</v>
      </c>
      <c r="P255" s="9">
        <v>46020</v>
      </c>
      <c r="Q255" s="10">
        <v>1</v>
      </c>
      <c r="R255" s="3">
        <v>2232</v>
      </c>
      <c r="S255" s="3">
        <v>0</v>
      </c>
      <c r="T255" s="3">
        <v>0</v>
      </c>
      <c r="U255" s="33">
        <f>R255-S255-T255</f>
        <v>2232</v>
      </c>
      <c r="V255" s="9">
        <f>IF(X255&lt;&gt;"Liquidação Cancelada",VLOOKUP(B255,'BASE DE DADOS OPS'!$B$4:$P$9650,10,FALSE),"Liquidação Cancelada")</f>
        <v>46020</v>
      </c>
      <c r="W255" s="13">
        <f>IF(X255&lt;&gt;"Liquidação Cancelada",IF(ISBLANK(V255),"AGUARDANDO PAGAMENTO",NETWORKDAYS(P255,V255)-1),"Liquidação Cancelada")</f>
        <v>0</v>
      </c>
      <c r="X255" s="10">
        <f>VLOOKUP(A255,'BASE DE DADOS OPS'!$A$4:$P$9650,12,FALSE)</f>
        <v>338</v>
      </c>
      <c r="Y255" s="4">
        <f>IF(X255&lt;&gt;"Liquidação Cancelada",VLOOKUP(B255,'BASE DE DADOS OPS'!$B$5:$P$9635,12,FALSE),"Liquidação Cancelada")</f>
        <v>2232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2232</v>
      </c>
      <c r="AB255" s="4">
        <f>IF(X255&lt;&gt;"Liquidação Cancelada",Y255-Z255,"Liquidação Cancelada")</f>
        <v>2232</v>
      </c>
      <c r="AC255" s="3">
        <f>IF(X255&lt;&gt;"Liquidação Cancelada",(AA255-AB255)+(U255-Z255-AB255),"Liquidação Cancelada")</f>
        <v>0</v>
      </c>
      <c r="AD255" s="29"/>
    </row>
    <row r="256" spans="1:30" ht="24.95" customHeight="1" x14ac:dyDescent="0.2">
      <c r="A256" s="23" t="str">
        <f>D256&amp;"|"&amp;E256&amp;"|"&amp;G256&amp;"|"&amp;H256&amp;"|"&amp;L256&amp;"|"&amp;N256&amp;"|"&amp;U256</f>
        <v>1441|1440011|185|2025|405867000127|3999|7396,89</v>
      </c>
      <c r="B256" s="23" t="str">
        <f>D256&amp;"|"&amp;E256&amp;"|"&amp;G256&amp;"|"&amp;H256&amp;"|"&amp;X256</f>
        <v>1441|1440011|185|2025|8348</v>
      </c>
      <c r="C256" s="28" t="str">
        <f>E256&amp;"|"&amp;X256</f>
        <v>1440011|8348</v>
      </c>
      <c r="D256" s="10">
        <v>1441</v>
      </c>
      <c r="E256" s="10">
        <v>1440011</v>
      </c>
      <c r="F256" s="36" t="str">
        <f>G256&amp;"/"&amp;H256</f>
        <v>185/2025</v>
      </c>
      <c r="G256" s="10">
        <v>185</v>
      </c>
      <c r="H256" s="10">
        <v>2025</v>
      </c>
      <c r="I256" s="36" t="str">
        <f>J256&amp;"."&amp;K256</f>
        <v>10.1</v>
      </c>
      <c r="J256" s="10">
        <v>10</v>
      </c>
      <c r="K256" s="10">
        <v>1</v>
      </c>
      <c r="L256" s="10">
        <v>405867000127</v>
      </c>
      <c r="M256" s="11" t="s">
        <v>268</v>
      </c>
      <c r="N256" s="10">
        <v>3999</v>
      </c>
      <c r="O256" s="11" t="s">
        <v>269</v>
      </c>
      <c r="P256" s="9">
        <v>46020</v>
      </c>
      <c r="Q256" s="10">
        <v>11</v>
      </c>
      <c r="R256" s="3">
        <v>7786.2</v>
      </c>
      <c r="S256" s="3">
        <v>389.31</v>
      </c>
      <c r="T256" s="3">
        <v>0</v>
      </c>
      <c r="U256" s="33">
        <f>R256-S256-T256</f>
        <v>7396.8899999999994</v>
      </c>
      <c r="V256" s="9">
        <f>IF(X256&lt;&gt;"Liquidação Cancelada",VLOOKUP(B256,'BASE DE DADOS OPS'!$B$4:$P$9650,10,FALSE),"Liquidação Cancelada")</f>
        <v>46020</v>
      </c>
      <c r="W256" s="13">
        <f>IF(X256&lt;&gt;"Liquidação Cancelada",IF(ISBLANK(V256),"AGUARDANDO PAGAMENTO",NETWORKDAYS(P256,V256)-1),"Liquidação Cancelada")</f>
        <v>0</v>
      </c>
      <c r="X256" s="10">
        <f>VLOOKUP(A256,'BASE DE DADOS OPS'!$A$4:$P$9650,12,FALSE)</f>
        <v>8348</v>
      </c>
      <c r="Y256" s="4">
        <f>IF(X256&lt;&gt;"Liquidação Cancelada",VLOOKUP(B256,'BASE DE DADOS OPS'!$B$5:$P$9635,12,FALSE),"Liquidação Cancelada")</f>
        <v>7396.8899999999994</v>
      </c>
      <c r="Z256" s="4">
        <f>IF(X256&lt;&gt;"Liquidação Cancelada",VLOOKUP(B256,'BASE DE DADOS OPS'!$B$5:$P$9635,14,FALSE),"Liquidação Cancelada")</f>
        <v>373.74</v>
      </c>
      <c r="AA256" s="4">
        <f>IF(X256&lt;&gt;"Liquidação Cancelada",VLOOKUP(B256,'BASE DE DADOS OPS'!$B$5:$P$9635,13,FALSE),"Liquidação Cancelada")</f>
        <v>7023.15</v>
      </c>
      <c r="AB256" s="4">
        <f>IF(X256&lt;&gt;"Liquidação Cancelada",Y256-Z256,"Liquidação Cancelada")</f>
        <v>7023.15</v>
      </c>
      <c r="AC256" s="3">
        <f>IF(X256&lt;&gt;"Liquidação Cancelada",(AA256-AB256)+(U256-Z256-AB256),"Liquidação Cancelada")</f>
        <v>0</v>
      </c>
      <c r="AD256" s="29"/>
    </row>
    <row r="257" spans="1:30" ht="24.95" customHeight="1" x14ac:dyDescent="0.2">
      <c r="A257" s="23" t="str">
        <f>D257&amp;"|"&amp;E257&amp;"|"&amp;G257&amp;"|"&amp;H257&amp;"|"&amp;L257&amp;"|"&amp;N257&amp;"|"&amp;U257</f>
        <v>1441|1440011|198|2025|7403266000124|4002|419195,16</v>
      </c>
      <c r="B257" s="23" t="str">
        <f>D257&amp;"|"&amp;E257&amp;"|"&amp;G257&amp;"|"&amp;H257&amp;"|"&amp;X257</f>
        <v>1441|1440011|198|2025|8355</v>
      </c>
      <c r="C257" s="28" t="str">
        <f>E257&amp;"|"&amp;X257</f>
        <v>1440011|8355</v>
      </c>
      <c r="D257" s="10">
        <v>1441</v>
      </c>
      <c r="E257" s="10">
        <v>1440011</v>
      </c>
      <c r="F257" s="36" t="str">
        <f>G257&amp;"/"&amp;H257</f>
        <v>198/2025</v>
      </c>
      <c r="G257" s="10">
        <v>198</v>
      </c>
      <c r="H257" s="10">
        <v>2025</v>
      </c>
      <c r="I257" s="36" t="str">
        <f>J257&amp;"."&amp;K257</f>
        <v>10.1</v>
      </c>
      <c r="J257" s="10">
        <v>10</v>
      </c>
      <c r="K257" s="10">
        <v>1</v>
      </c>
      <c r="L257" s="10">
        <v>7403266000124</v>
      </c>
      <c r="M257" s="11" t="s">
        <v>277</v>
      </c>
      <c r="N257" s="10">
        <v>4002</v>
      </c>
      <c r="O257" s="11" t="s">
        <v>139</v>
      </c>
      <c r="P257" s="9">
        <v>46020</v>
      </c>
      <c r="Q257" s="10">
        <v>12</v>
      </c>
      <c r="R257" s="3">
        <v>419195.16</v>
      </c>
      <c r="S257" s="3">
        <v>0</v>
      </c>
      <c r="T257" s="3">
        <v>0</v>
      </c>
      <c r="U257" s="33">
        <f>R257-S257-T257</f>
        <v>419195.16</v>
      </c>
      <c r="V257" s="9">
        <f>IF(X257&lt;&gt;"Liquidação Cancelada",VLOOKUP(B257,'BASE DE DADOS OPS'!$B$4:$P$9650,10,FALSE),"Liquidação Cancelada")</f>
        <v>46020</v>
      </c>
      <c r="W257" s="13">
        <f>IF(X257&lt;&gt;"Liquidação Cancelada",IF(ISBLANK(V257),"AGUARDANDO PAGAMENTO",NETWORKDAYS(P257,V257)-1),"Liquidação Cancelada")</f>
        <v>0</v>
      </c>
      <c r="X257" s="10">
        <f>VLOOKUP(A257,'BASE DE DADOS OPS'!$A$4:$P$9650,12,FALSE)</f>
        <v>8355</v>
      </c>
      <c r="Y257" s="4">
        <f>IF(X257&lt;&gt;"Liquidação Cancelada",VLOOKUP(B257,'BASE DE DADOS OPS'!$B$5:$P$9635,12,FALSE),"Liquidação Cancelada")</f>
        <v>419195.16</v>
      </c>
      <c r="Z257" s="4">
        <f>IF(X257&lt;&gt;"Liquidação Cancelada",VLOOKUP(B257,'BASE DE DADOS OPS'!$B$5:$P$9635,14,FALSE),"Liquidação Cancelada")</f>
        <v>20121.36</v>
      </c>
      <c r="AA257" s="4">
        <f>IF(X257&lt;&gt;"Liquidação Cancelada",VLOOKUP(B257,'BASE DE DADOS OPS'!$B$5:$P$9635,13,FALSE),"Liquidação Cancelada")</f>
        <v>399073.8</v>
      </c>
      <c r="AB257" s="4">
        <f>IF(X257&lt;&gt;"Liquidação Cancelada",Y257-Z257,"Liquidação Cancelada")</f>
        <v>399073.8</v>
      </c>
      <c r="AC257" s="3">
        <f>IF(X257&lt;&gt;"Liquidação Cancelada",(AA257-AB257)+(U257-Z257-AB257),"Liquidação Cancelada")</f>
        <v>0</v>
      </c>
      <c r="AD257" s="29"/>
    </row>
    <row r="258" spans="1:30" ht="24.95" customHeight="1" x14ac:dyDescent="0.2">
      <c r="A258" s="23" t="str">
        <f>D258&amp;"|"&amp;E258&amp;"|"&amp;G258&amp;"|"&amp;H258&amp;"|"&amp;L258&amp;"|"&amp;N258&amp;"|"&amp;U258</f>
        <v>1441|1440011|201|2025|7346326000114|4002|8585,87</v>
      </c>
      <c r="B258" s="23" t="str">
        <f>D258&amp;"|"&amp;E258&amp;"|"&amp;G258&amp;"|"&amp;H258&amp;"|"&amp;X258</f>
        <v>1441|1440011|201|2025|8357</v>
      </c>
      <c r="C258" s="28" t="str">
        <f>E258&amp;"|"&amp;X258</f>
        <v>1440011|8357</v>
      </c>
      <c r="D258" s="10">
        <v>1441</v>
      </c>
      <c r="E258" s="10">
        <v>1440011</v>
      </c>
      <c r="F258" s="36" t="str">
        <f>G258&amp;"/"&amp;H258</f>
        <v>201/2025</v>
      </c>
      <c r="G258" s="10">
        <v>201</v>
      </c>
      <c r="H258" s="10">
        <v>2025</v>
      </c>
      <c r="I258" s="36" t="str">
        <f>J258&amp;"."&amp;K258</f>
        <v>10.1</v>
      </c>
      <c r="J258" s="10">
        <v>10</v>
      </c>
      <c r="K258" s="10">
        <v>1</v>
      </c>
      <c r="L258" s="10">
        <v>7346326000114</v>
      </c>
      <c r="M258" s="11" t="s">
        <v>280</v>
      </c>
      <c r="N258" s="10">
        <v>4002</v>
      </c>
      <c r="O258" s="11" t="s">
        <v>139</v>
      </c>
      <c r="P258" s="9">
        <v>46020</v>
      </c>
      <c r="Q258" s="10">
        <v>13</v>
      </c>
      <c r="R258" s="3">
        <v>8585.8700000000008</v>
      </c>
      <c r="S258" s="3">
        <v>0</v>
      </c>
      <c r="T258" s="3">
        <v>0</v>
      </c>
      <c r="U258" s="33">
        <f>R258-S258-T258</f>
        <v>8585.8700000000008</v>
      </c>
      <c r="V258" s="9">
        <f>IF(X258&lt;&gt;"Liquidação Cancelada",VLOOKUP(B258,'BASE DE DADOS OPS'!$B$4:$P$9650,10,FALSE),"Liquidação Cancelada")</f>
        <v>46020</v>
      </c>
      <c r="W258" s="13">
        <f>IF(X258&lt;&gt;"Liquidação Cancelada",IF(ISBLANK(V258),"AGUARDANDO PAGAMENTO",NETWORKDAYS(P258,V258)-1),"Liquidação Cancelada")</f>
        <v>0</v>
      </c>
      <c r="X258" s="10">
        <f>VLOOKUP(A258,'BASE DE DADOS OPS'!$A$4:$P$9650,12,FALSE)</f>
        <v>8357</v>
      </c>
      <c r="Y258" s="4">
        <f>IF(X258&lt;&gt;"Liquidação Cancelada",VLOOKUP(B258,'BASE DE DADOS OPS'!$B$5:$P$9635,12,FALSE),"Liquidação Cancelada")</f>
        <v>8585.8700000000008</v>
      </c>
      <c r="Z258" s="4">
        <f>IF(X258&lt;&gt;"Liquidação Cancelada",VLOOKUP(B258,'BASE DE DADOS OPS'!$B$5:$P$9635,14,FALSE),"Liquidação Cancelada")</f>
        <v>412.12</v>
      </c>
      <c r="AA258" s="4">
        <f>IF(X258&lt;&gt;"Liquidação Cancelada",VLOOKUP(B258,'BASE DE DADOS OPS'!$B$5:$P$9635,13,FALSE),"Liquidação Cancelada")</f>
        <v>8173.75</v>
      </c>
      <c r="AB258" s="4">
        <f>IF(X258&lt;&gt;"Liquidação Cancelada",Y258-Z258,"Liquidação Cancelada")</f>
        <v>8173.7500000000009</v>
      </c>
      <c r="AC258" s="3">
        <f>IF(X258&lt;&gt;"Liquidação Cancelada",(AA258-AB258)+(U258-Z258-AB258),"Liquidação Cancelada")</f>
        <v>-9.0949470177292824E-13</v>
      </c>
      <c r="AD258" s="29"/>
    </row>
    <row r="259" spans="1:30" ht="24.95" customHeight="1" x14ac:dyDescent="0.2">
      <c r="A259" s="23" t="str">
        <f>D259&amp;"|"&amp;E259&amp;"|"&amp;G259&amp;"|"&amp;H259&amp;"|"&amp;L259&amp;"|"&amp;N259&amp;"|"&amp;U259</f>
        <v>1441|1440011|206|2025|81243735000148|4002|29217,22</v>
      </c>
      <c r="B259" s="23" t="str">
        <f>D259&amp;"|"&amp;E259&amp;"|"&amp;G259&amp;"|"&amp;H259&amp;"|"&amp;X259</f>
        <v>1441|1440011|206|2025|8351</v>
      </c>
      <c r="C259" s="28" t="str">
        <f>E259&amp;"|"&amp;X259</f>
        <v>1440011|8351</v>
      </c>
      <c r="D259" s="10">
        <v>1441</v>
      </c>
      <c r="E259" s="10">
        <v>1440011</v>
      </c>
      <c r="F259" s="36" t="str">
        <f>G259&amp;"/"&amp;H259</f>
        <v>206/2025</v>
      </c>
      <c r="G259" s="10">
        <v>206</v>
      </c>
      <c r="H259" s="10">
        <v>2025</v>
      </c>
      <c r="I259" s="36" t="str">
        <f>J259&amp;"."&amp;K259</f>
        <v>10.1</v>
      </c>
      <c r="J259" s="10">
        <v>10</v>
      </c>
      <c r="K259" s="10">
        <v>1</v>
      </c>
      <c r="L259" s="10">
        <v>81243735000148</v>
      </c>
      <c r="M259" s="11" t="s">
        <v>284</v>
      </c>
      <c r="N259" s="10">
        <v>4002</v>
      </c>
      <c r="O259" s="11" t="s">
        <v>139</v>
      </c>
      <c r="P259" s="9">
        <v>46020</v>
      </c>
      <c r="Q259" s="10">
        <v>12</v>
      </c>
      <c r="R259" s="3">
        <v>29217.22</v>
      </c>
      <c r="S259" s="3">
        <v>0</v>
      </c>
      <c r="T259" s="3">
        <v>0</v>
      </c>
      <c r="U259" s="33">
        <f>R259-S259-T259</f>
        <v>29217.22</v>
      </c>
      <c r="V259" s="9">
        <f>IF(X259&lt;&gt;"Liquidação Cancelada",VLOOKUP(B259,'BASE DE DADOS OPS'!$B$4:$P$9650,10,FALSE),"Liquidação Cancelada")</f>
        <v>46020</v>
      </c>
      <c r="W259" s="13">
        <f>IF(X259&lt;&gt;"Liquidação Cancelada",IF(ISBLANK(V259),"AGUARDANDO PAGAMENTO",NETWORKDAYS(P259,V259)-1),"Liquidação Cancelada")</f>
        <v>0</v>
      </c>
      <c r="X259" s="10">
        <f>VLOOKUP(A259,'BASE DE DADOS OPS'!$A$4:$P$9650,12,FALSE)</f>
        <v>8351</v>
      </c>
      <c r="Y259" s="4">
        <f>IF(X259&lt;&gt;"Liquidação Cancelada",VLOOKUP(B259,'BASE DE DADOS OPS'!$B$5:$P$9635,12,FALSE),"Liquidação Cancelada")</f>
        <v>29217.22</v>
      </c>
      <c r="Z259" s="4">
        <f>IF(X259&lt;&gt;"Liquidação Cancelada",VLOOKUP(B259,'BASE DE DADOS OPS'!$B$5:$P$9635,14,FALSE),"Liquidação Cancelada")</f>
        <v>1402.43</v>
      </c>
      <c r="AA259" s="4">
        <f>IF(X259&lt;&gt;"Liquidação Cancelada",VLOOKUP(B259,'BASE DE DADOS OPS'!$B$5:$P$9635,13,FALSE),"Liquidação Cancelada")</f>
        <v>27814.79</v>
      </c>
      <c r="AB259" s="4">
        <f>IF(X259&lt;&gt;"Liquidação Cancelada",Y259-Z259,"Liquidação Cancelada")</f>
        <v>27814.79</v>
      </c>
      <c r="AC259" s="3">
        <f>IF(X259&lt;&gt;"Liquidação Cancelada",(AA259-AB259)+(U259-Z259-AB259),"Liquidação Cancelada")</f>
        <v>0</v>
      </c>
      <c r="AD259" s="29"/>
    </row>
    <row r="260" spans="1:30" ht="24.95" customHeight="1" x14ac:dyDescent="0.2">
      <c r="A260" s="23" t="str">
        <f>D260&amp;"|"&amp;E260&amp;"|"&amp;G260&amp;"|"&amp;H260&amp;"|"&amp;L260&amp;"|"&amp;N260&amp;"|"&amp;U260</f>
        <v>1441|1440011|390|2025|14560935000137|4005|8151,4</v>
      </c>
      <c r="B260" s="23" t="str">
        <f>D260&amp;"|"&amp;E260&amp;"|"&amp;G260&amp;"|"&amp;H260&amp;"|"&amp;X260</f>
        <v>1441|1440011|390|2025|8353</v>
      </c>
      <c r="C260" s="28" t="str">
        <f>E260&amp;"|"&amp;X260</f>
        <v>1440011|8353</v>
      </c>
      <c r="D260" s="10">
        <v>1441</v>
      </c>
      <c r="E260" s="10">
        <v>1440011</v>
      </c>
      <c r="F260" s="36" t="str">
        <f>G260&amp;"/"&amp;H260</f>
        <v>390/2025</v>
      </c>
      <c r="G260" s="10">
        <v>390</v>
      </c>
      <c r="H260" s="10">
        <v>2025</v>
      </c>
      <c r="I260" s="36" t="str">
        <f>J260&amp;"."&amp;K260</f>
        <v>10.1</v>
      </c>
      <c r="J260" s="10">
        <v>10</v>
      </c>
      <c r="K260" s="10">
        <v>1</v>
      </c>
      <c r="L260" s="10">
        <v>14560935000137</v>
      </c>
      <c r="M260" s="11" t="s">
        <v>332</v>
      </c>
      <c r="N260" s="10">
        <v>4005</v>
      </c>
      <c r="O260" s="11" t="s">
        <v>297</v>
      </c>
      <c r="P260" s="9">
        <v>46020</v>
      </c>
      <c r="Q260" s="10">
        <v>1</v>
      </c>
      <c r="R260" s="3">
        <v>8271.4</v>
      </c>
      <c r="S260" s="3">
        <v>120</v>
      </c>
      <c r="T260" s="3">
        <v>0</v>
      </c>
      <c r="U260" s="33">
        <f>R260-S260-T260</f>
        <v>8151.4</v>
      </c>
      <c r="V260" s="9">
        <f>IF(X260&lt;&gt;"Liquidação Cancelada",VLOOKUP(B260,'BASE DE DADOS OPS'!$B$4:$P$9650,10,FALSE),"Liquidação Cancelada")</f>
        <v>46020</v>
      </c>
      <c r="W260" s="13">
        <f>IF(X260&lt;&gt;"Liquidação Cancelada",IF(ISBLANK(V260),"AGUARDANDO PAGAMENTO",NETWORKDAYS(P260,V260)-1),"Liquidação Cancelada")</f>
        <v>0</v>
      </c>
      <c r="X260" s="10">
        <f>VLOOKUP(A260,'BASE DE DADOS OPS'!$A$4:$P$9650,12,FALSE)</f>
        <v>8353</v>
      </c>
      <c r="Y260" s="4">
        <f>IF(X260&lt;&gt;"Liquidação Cancelada",VLOOKUP(B260,'BASE DE DADOS OPS'!$B$5:$P$9635,12,FALSE),"Liquidação Cancelada")</f>
        <v>8151.4</v>
      </c>
      <c r="Z260" s="4">
        <f>IF(X260&lt;&gt;"Liquidação Cancelada",VLOOKUP(B260,'BASE DE DADOS OPS'!$B$5:$P$9635,14,FALSE),"Liquidação Cancelada")</f>
        <v>397.03</v>
      </c>
      <c r="AA260" s="4">
        <f>IF(X260&lt;&gt;"Liquidação Cancelada",VLOOKUP(B260,'BASE DE DADOS OPS'!$B$5:$P$9635,13,FALSE),"Liquidação Cancelada")</f>
        <v>7754.37</v>
      </c>
      <c r="AB260" s="4">
        <f>IF(X260&lt;&gt;"Liquidação Cancelada",Y260-Z260,"Liquidação Cancelada")</f>
        <v>7754.37</v>
      </c>
      <c r="AC260" s="3">
        <f>IF(X260&lt;&gt;"Liquidação Cancelada",(AA260-AB260)+(U260-Z260-AB260),"Liquidação Cancelada")</f>
        <v>0</v>
      </c>
      <c r="AD260" s="29"/>
    </row>
    <row r="261" spans="1:30" ht="24.95" customHeight="1" x14ac:dyDescent="0.2">
      <c r="A261" s="23" t="str">
        <f>D261&amp;"|"&amp;E261&amp;"|"&amp;G261&amp;"|"&amp;H261&amp;"|"&amp;L261&amp;"|"&amp;N261&amp;"|"&amp;U261</f>
        <v>1441|1440011|391|2025|45955633000191|3969|109103,18</v>
      </c>
      <c r="B261" s="23" t="str">
        <f>D261&amp;"|"&amp;E261&amp;"|"&amp;G261&amp;"|"&amp;H261&amp;"|"&amp;X261</f>
        <v>1441|1440011|391|2025|8350</v>
      </c>
      <c r="C261" s="28" t="str">
        <f>E261&amp;"|"&amp;X261</f>
        <v>1440011|8350</v>
      </c>
      <c r="D261" s="10">
        <v>1441</v>
      </c>
      <c r="E261" s="10">
        <v>1440011</v>
      </c>
      <c r="F261" s="36" t="str">
        <f>G261&amp;"/"&amp;H261</f>
        <v>391/2025</v>
      </c>
      <c r="G261" s="10">
        <v>391</v>
      </c>
      <c r="H261" s="10">
        <v>2025</v>
      </c>
      <c r="I261" s="36" t="str">
        <f>J261&amp;"."&amp;K261</f>
        <v>10.1</v>
      </c>
      <c r="J261" s="10">
        <v>10</v>
      </c>
      <c r="K261" s="10">
        <v>1</v>
      </c>
      <c r="L261" s="10">
        <v>45955633000191</v>
      </c>
      <c r="M261" s="11" t="s">
        <v>333</v>
      </c>
      <c r="N261" s="10">
        <v>3969</v>
      </c>
      <c r="O261" s="11" t="s">
        <v>334</v>
      </c>
      <c r="P261" s="9">
        <v>46020</v>
      </c>
      <c r="Q261" s="10">
        <v>1</v>
      </c>
      <c r="R261" s="3">
        <v>109103.18</v>
      </c>
      <c r="S261" s="3">
        <v>0</v>
      </c>
      <c r="T261" s="3">
        <v>0</v>
      </c>
      <c r="U261" s="33">
        <f>R261-S261-T261</f>
        <v>109103.18</v>
      </c>
      <c r="V261" s="9">
        <f>IF(X261&lt;&gt;"Liquidação Cancelada",VLOOKUP(B261,'BASE DE DADOS OPS'!$B$4:$P$9650,10,FALSE),"Liquidação Cancelada")</f>
        <v>46020</v>
      </c>
      <c r="W261" s="13">
        <f>IF(X261&lt;&gt;"Liquidação Cancelada",IF(ISBLANK(V261),"AGUARDANDO PAGAMENTO",NETWORKDAYS(P261,V261)-1),"Liquidação Cancelada")</f>
        <v>0</v>
      </c>
      <c r="X261" s="10">
        <f>VLOOKUP(A261,'BASE DE DADOS OPS'!$A$4:$P$9650,12,FALSE)</f>
        <v>8350</v>
      </c>
      <c r="Y261" s="4">
        <f>IF(X261&lt;&gt;"Liquidação Cancelada",VLOOKUP(B261,'BASE DE DADOS OPS'!$B$5:$P$9635,12,FALSE),"Liquidação Cancelada")</f>
        <v>109103.18</v>
      </c>
      <c r="Z261" s="4">
        <f>IF(X261&lt;&gt;"Liquidação Cancelada",VLOOKUP(B261,'BASE DE DADOS OPS'!$B$5:$P$9635,14,FALSE),"Liquidação Cancelada")</f>
        <v>0</v>
      </c>
      <c r="AA261" s="4">
        <f>IF(X261&lt;&gt;"Liquidação Cancelada",VLOOKUP(B261,'BASE DE DADOS OPS'!$B$5:$P$9635,13,FALSE),"Liquidação Cancelada")</f>
        <v>109103.18</v>
      </c>
      <c r="AB261" s="4">
        <f>IF(X261&lt;&gt;"Liquidação Cancelada",Y261-Z261,"Liquidação Cancelada")</f>
        <v>109103.18</v>
      </c>
      <c r="AC261" s="3">
        <f>IF(X261&lt;&gt;"Liquidação Cancelada",(AA261-AB261)+(U261-Z261-AB261),"Liquidação Cancelada")</f>
        <v>0</v>
      </c>
      <c r="AD261" s="29"/>
    </row>
    <row r="262" spans="1:30" ht="75.75" customHeight="1" x14ac:dyDescent="0.2">
      <c r="A262" s="23" t="str">
        <f>D262&amp;"|"&amp;E262&amp;"|"&amp;G262&amp;"|"&amp;H262&amp;"|"&amp;L262&amp;"|"&amp;N262&amp;"|"&amp;U262</f>
        <v>1441|1440011|396|2025|7094346000145|4002|11615,22</v>
      </c>
      <c r="B262" s="23" t="str">
        <f>D262&amp;"|"&amp;E262&amp;"|"&amp;G262&amp;"|"&amp;H262&amp;"|"&amp;X262</f>
        <v>1441|1440011|396|2025|8359</v>
      </c>
      <c r="C262" s="28" t="str">
        <f>E262&amp;"|"&amp;X262</f>
        <v>1440011|8359</v>
      </c>
      <c r="D262" s="10">
        <v>1441</v>
      </c>
      <c r="E262" s="10">
        <v>1440011</v>
      </c>
      <c r="F262" s="36" t="str">
        <f>G262&amp;"/"&amp;H262</f>
        <v>396/2025</v>
      </c>
      <c r="G262" s="10">
        <v>396</v>
      </c>
      <c r="H262" s="10">
        <v>2025</v>
      </c>
      <c r="I262" s="36" t="str">
        <f>J262&amp;"."&amp;K262</f>
        <v>10.1</v>
      </c>
      <c r="J262" s="10">
        <v>10</v>
      </c>
      <c r="K262" s="10">
        <v>1</v>
      </c>
      <c r="L262" s="10">
        <v>7094346000145</v>
      </c>
      <c r="M262" s="11" t="s">
        <v>335</v>
      </c>
      <c r="N262" s="10">
        <v>4002</v>
      </c>
      <c r="O262" s="11" t="s">
        <v>139</v>
      </c>
      <c r="P262" s="9">
        <v>46020</v>
      </c>
      <c r="Q262" s="10">
        <v>1</v>
      </c>
      <c r="R262" s="3">
        <v>11615.22</v>
      </c>
      <c r="S262" s="3">
        <v>0</v>
      </c>
      <c r="T262" s="3">
        <v>0</v>
      </c>
      <c r="U262" s="33">
        <f>R262-S262-T262</f>
        <v>11615.22</v>
      </c>
      <c r="V262" s="9">
        <f>IF(X262&lt;&gt;"Liquidação Cancelada",VLOOKUP(B262,'BASE DE DADOS OPS'!$B$4:$P$9650,10,FALSE),"Liquidação Cancelada")</f>
        <v>46020</v>
      </c>
      <c r="W262" s="13">
        <f>IF(X262&lt;&gt;"Liquidação Cancelada",IF(ISBLANK(V262),"AGUARDANDO PAGAMENTO",NETWORKDAYS(P262,V262)-1),"Liquidação Cancelada")</f>
        <v>0</v>
      </c>
      <c r="X262" s="10">
        <f>VLOOKUP(A262,'BASE DE DADOS OPS'!$A$4:$P$9650,12,FALSE)</f>
        <v>8359</v>
      </c>
      <c r="Y262" s="4">
        <f>IF(X262&lt;&gt;"Liquidação Cancelada",VLOOKUP(B262,'BASE DE DADOS OPS'!$B$5:$P$9635,12,FALSE),"Liquidação Cancelada")</f>
        <v>11615.22</v>
      </c>
      <c r="Z262" s="4">
        <f>IF(X262&lt;&gt;"Liquidação Cancelada",VLOOKUP(B262,'BASE DE DADOS OPS'!$B$5:$P$9635,14,FALSE),"Liquidação Cancelada")</f>
        <v>0</v>
      </c>
      <c r="AA262" s="4">
        <f>IF(X262&lt;&gt;"Liquidação Cancelada",VLOOKUP(B262,'BASE DE DADOS OPS'!$B$5:$P$9635,13,FALSE),"Liquidação Cancelada")</f>
        <v>11615.22</v>
      </c>
      <c r="AB262" s="4">
        <f>IF(X262&lt;&gt;"Liquidação Cancelada",Y262-Z262,"Liquidação Cancelada")</f>
        <v>11615.22</v>
      </c>
      <c r="AC262" s="3">
        <f>IF(X262&lt;&gt;"Liquidação Cancelada",(AA262-AB262)+(U262-Z262-AB262),"Liquidação Cancelada")</f>
        <v>0</v>
      </c>
      <c r="AD262" s="29"/>
    </row>
    <row r="263" spans="1:30" ht="24.95" customHeight="1" x14ac:dyDescent="0.2">
      <c r="A263" s="23" t="str">
        <f>D263&amp;"|"&amp;E263&amp;"|"&amp;G263&amp;"|"&amp;H263&amp;"|"&amp;L263&amp;"|"&amp;N263&amp;"|"&amp;U263</f>
        <v>1441|1440011|411|2025|17282880000139|3918|14251,79</v>
      </c>
      <c r="B263" s="23" t="str">
        <f>D263&amp;"|"&amp;E263&amp;"|"&amp;G263&amp;"|"&amp;H263&amp;"|"&amp;X263</f>
        <v>1441|1440011|411|2025|8358</v>
      </c>
      <c r="C263" s="28" t="str">
        <f>E263&amp;"|"&amp;X263</f>
        <v>1440011|8358</v>
      </c>
      <c r="D263" s="10">
        <v>1441</v>
      </c>
      <c r="E263" s="10">
        <v>1440011</v>
      </c>
      <c r="F263" s="36" t="str">
        <f>G263&amp;"/"&amp;H263</f>
        <v>411/2025</v>
      </c>
      <c r="G263" s="10">
        <v>411</v>
      </c>
      <c r="H263" s="10">
        <v>2025</v>
      </c>
      <c r="I263" s="36" t="str">
        <f>J263&amp;"."&amp;K263</f>
        <v>10.1</v>
      </c>
      <c r="J263" s="10">
        <v>10</v>
      </c>
      <c r="K263" s="10">
        <v>1</v>
      </c>
      <c r="L263" s="10">
        <v>17282880000139</v>
      </c>
      <c r="M263" s="11" t="s">
        <v>338</v>
      </c>
      <c r="N263" s="10">
        <v>3918</v>
      </c>
      <c r="O263" s="11" t="s">
        <v>339</v>
      </c>
      <c r="P263" s="9">
        <v>46020</v>
      </c>
      <c r="Q263" s="10">
        <v>6</v>
      </c>
      <c r="R263" s="3">
        <v>14323.98</v>
      </c>
      <c r="S263" s="3">
        <v>72.19</v>
      </c>
      <c r="T263" s="3">
        <v>0</v>
      </c>
      <c r="U263" s="33">
        <f>R263-S263-T263</f>
        <v>14251.789999999999</v>
      </c>
      <c r="V263" s="9">
        <f>IF(X263&lt;&gt;"Liquidação Cancelada",VLOOKUP(B263,'BASE DE DADOS OPS'!$B$4:$P$9650,10,FALSE),"Liquidação Cancelada")</f>
        <v>46020</v>
      </c>
      <c r="W263" s="13">
        <f>IF(X263&lt;&gt;"Liquidação Cancelada",IF(ISBLANK(V263),"AGUARDANDO PAGAMENTO",NETWORKDAYS(P263,V263)-1),"Liquidação Cancelada")</f>
        <v>0</v>
      </c>
      <c r="X263" s="10">
        <f>VLOOKUP(A263,'BASE DE DADOS OPS'!$A$4:$P$9650,12,FALSE)</f>
        <v>8358</v>
      </c>
      <c r="Y263" s="4">
        <f>IF(X263&lt;&gt;"Liquidação Cancelada",VLOOKUP(B263,'BASE DE DADOS OPS'!$B$5:$P$9635,12,FALSE),"Liquidação Cancelada")</f>
        <v>14251.79</v>
      </c>
      <c r="Z263" s="4">
        <f>IF(X263&lt;&gt;"Liquidação Cancelada",VLOOKUP(B263,'BASE DE DADOS OPS'!$B$5:$P$9635,14,FALSE),"Liquidação Cancelada")</f>
        <v>0</v>
      </c>
      <c r="AA263" s="4">
        <f>IF(X263&lt;&gt;"Liquidação Cancelada",VLOOKUP(B263,'BASE DE DADOS OPS'!$B$5:$P$9635,13,FALSE),"Liquidação Cancelada")</f>
        <v>14251.79</v>
      </c>
      <c r="AB263" s="4">
        <f>IF(X263&lt;&gt;"Liquidação Cancelada",Y263-Z263,"Liquidação Cancelada")</f>
        <v>14251.79</v>
      </c>
      <c r="AC263" s="3">
        <f>IF(X263&lt;&gt;"Liquidação Cancelada",(AA263-AB263)+(U263-Z263-AB263),"Liquidação Cancelada")</f>
        <v>-1.8189894035458565E-12</v>
      </c>
      <c r="AD263" s="29"/>
    </row>
    <row r="264" spans="1:30" ht="24.95" customHeight="1" x14ac:dyDescent="0.2">
      <c r="A264" s="23" t="str">
        <f>D264&amp;"|"&amp;E264&amp;"|"&amp;G264&amp;"|"&amp;H264&amp;"|"&amp;L264&amp;"|"&amp;N264&amp;"|"&amp;U264</f>
        <v>1441|1440011|412|2025|86781069000115|3911|832,71</v>
      </c>
      <c r="B264" s="23" t="str">
        <f>D264&amp;"|"&amp;E264&amp;"|"&amp;G264&amp;"|"&amp;H264&amp;"|"&amp;X264</f>
        <v>1441|1440011|412|2025|8352</v>
      </c>
      <c r="C264" s="28" t="str">
        <f>E264&amp;"|"&amp;X264</f>
        <v>1440011|8352</v>
      </c>
      <c r="D264" s="10">
        <v>1441</v>
      </c>
      <c r="E264" s="10">
        <v>1440011</v>
      </c>
      <c r="F264" s="36" t="str">
        <f>G264&amp;"/"&amp;H264</f>
        <v>412/2025</v>
      </c>
      <c r="G264" s="10">
        <v>412</v>
      </c>
      <c r="H264" s="10">
        <v>2025</v>
      </c>
      <c r="I264" s="36" t="str">
        <f>J264&amp;"."&amp;K264</f>
        <v>10.1</v>
      </c>
      <c r="J264" s="10">
        <v>10</v>
      </c>
      <c r="K264" s="10">
        <v>1</v>
      </c>
      <c r="L264" s="10">
        <v>86781069000115</v>
      </c>
      <c r="M264" s="11" t="s">
        <v>340</v>
      </c>
      <c r="N264" s="10">
        <v>3911</v>
      </c>
      <c r="O264" s="11" t="s">
        <v>341</v>
      </c>
      <c r="P264" s="9">
        <v>46020</v>
      </c>
      <c r="Q264" s="10">
        <v>2</v>
      </c>
      <c r="R264" s="3">
        <v>832.71</v>
      </c>
      <c r="S264" s="3">
        <v>0</v>
      </c>
      <c r="T264" s="3">
        <v>0</v>
      </c>
      <c r="U264" s="33">
        <f>R264-S264-T264</f>
        <v>832.71</v>
      </c>
      <c r="V264" s="9">
        <f>IF(X264&lt;&gt;"Liquidação Cancelada",VLOOKUP(B264,'BASE DE DADOS OPS'!$B$4:$P$9650,10,FALSE),"Liquidação Cancelada")</f>
        <v>46020</v>
      </c>
      <c r="W264" s="13">
        <f>IF(X264&lt;&gt;"Liquidação Cancelada",IF(ISBLANK(V264),"AGUARDANDO PAGAMENTO",NETWORKDAYS(P264,V264)-1),"Liquidação Cancelada")</f>
        <v>0</v>
      </c>
      <c r="X264" s="10">
        <f>VLOOKUP(A264,'BASE DE DADOS OPS'!$A$4:$P$9650,12,FALSE)</f>
        <v>8352</v>
      </c>
      <c r="Y264" s="4">
        <f>IF(X264&lt;&gt;"Liquidação Cancelada",VLOOKUP(B264,'BASE DE DADOS OPS'!$B$5:$P$9635,12,FALSE),"Liquidação Cancelada")</f>
        <v>832.71</v>
      </c>
      <c r="Z264" s="4">
        <f>IF(X264&lt;&gt;"Liquidação Cancelada",VLOOKUP(B264,'BASE DE DADOS OPS'!$B$5:$P$9635,14,FALSE),"Liquidação Cancelada")</f>
        <v>39.97</v>
      </c>
      <c r="AA264" s="4">
        <f>IF(X264&lt;&gt;"Liquidação Cancelada",VLOOKUP(B264,'BASE DE DADOS OPS'!$B$5:$P$9635,13,FALSE),"Liquidação Cancelada")</f>
        <v>792.74</v>
      </c>
      <c r="AB264" s="4">
        <f>IF(X264&lt;&gt;"Liquidação Cancelada",Y264-Z264,"Liquidação Cancelada")</f>
        <v>792.74</v>
      </c>
      <c r="AC264" s="3">
        <f>IF(X264&lt;&gt;"Liquidação Cancelada",(AA264-AB264)+(U264-Z264-AB264),"Liquidação Cancelada")</f>
        <v>0</v>
      </c>
      <c r="AD264" s="29"/>
    </row>
    <row r="265" spans="1:30" ht="24.95" customHeight="1" x14ac:dyDescent="0.2">
      <c r="A265" s="23" t="str">
        <f>D265&amp;"|"&amp;E265&amp;"|"&amp;G265&amp;"|"&amp;H265&amp;"|"&amp;L265&amp;"|"&amp;N265&amp;"|"&amp;U265</f>
        <v>1441|1440011|430|2025|7094346000145|9399|5608,56</v>
      </c>
      <c r="B265" s="23" t="str">
        <f>D265&amp;"|"&amp;E265&amp;"|"&amp;G265&amp;"|"&amp;H265&amp;"|"&amp;X265</f>
        <v>1441|1440011|430|2025|8361</v>
      </c>
      <c r="C265" s="28" t="str">
        <f>E265&amp;"|"&amp;X265</f>
        <v>1440011|8361</v>
      </c>
      <c r="D265" s="10">
        <v>1441</v>
      </c>
      <c r="E265" s="10">
        <v>1440011</v>
      </c>
      <c r="F265" s="36" t="str">
        <f>G265&amp;"/"&amp;H265</f>
        <v>430/2025</v>
      </c>
      <c r="G265" s="10">
        <v>430</v>
      </c>
      <c r="H265" s="10">
        <v>2025</v>
      </c>
      <c r="I265" s="36" t="str">
        <f>J265&amp;"."&amp;K265</f>
        <v>10.1</v>
      </c>
      <c r="J265" s="10">
        <v>10</v>
      </c>
      <c r="K265" s="10">
        <v>1</v>
      </c>
      <c r="L265" s="10">
        <v>7094346000145</v>
      </c>
      <c r="M265" s="11" t="s">
        <v>335</v>
      </c>
      <c r="N265" s="10">
        <v>9399</v>
      </c>
      <c r="O265" s="11" t="s">
        <v>349</v>
      </c>
      <c r="P265" s="9">
        <v>46020</v>
      </c>
      <c r="Q265" s="10">
        <v>1</v>
      </c>
      <c r="R265" s="3">
        <v>5934.98</v>
      </c>
      <c r="S265" s="3">
        <f>118.7+207.72</f>
        <v>326.42</v>
      </c>
      <c r="T265" s="3">
        <v>0</v>
      </c>
      <c r="U265" s="33">
        <f>R265-S265-T265</f>
        <v>5608.5599999999995</v>
      </c>
      <c r="V265" s="9">
        <f>IF(X265&lt;&gt;"Liquidação Cancelada",VLOOKUP(B265,'BASE DE DADOS OPS'!$B$4:$P$9650,10,FALSE),"Liquidação Cancelada")</f>
        <v>46020</v>
      </c>
      <c r="W265" s="13">
        <f>IF(X265&lt;&gt;"Liquidação Cancelada",IF(ISBLANK(V265),"AGUARDANDO PAGAMENTO",NETWORKDAYS(P265,V265)-1),"Liquidação Cancelada")</f>
        <v>0</v>
      </c>
      <c r="X265" s="10">
        <f>VLOOKUP(A265,'BASE DE DADOS OPS'!$A$4:$P$9650,12,FALSE)</f>
        <v>8361</v>
      </c>
      <c r="Y265" s="4">
        <f>IF(X265&lt;&gt;"Liquidação Cancelada",VLOOKUP(B265,'BASE DE DADOS OPS'!$B$5:$P$9635,12,FALSE),"Liquidação Cancelada")</f>
        <v>5608.56</v>
      </c>
      <c r="Z265" s="4">
        <f>IF(X265&lt;&gt;"Liquidação Cancelada",VLOOKUP(B265,'BASE DE DADOS OPS'!$B$5:$P$9635,14,FALSE),"Liquidação Cancelada")</f>
        <v>284.88</v>
      </c>
      <c r="AA265" s="4">
        <f>IF(X265&lt;&gt;"Liquidação Cancelada",VLOOKUP(B265,'BASE DE DADOS OPS'!$B$5:$P$9635,13,FALSE),"Liquidação Cancelada")</f>
        <v>5323.68</v>
      </c>
      <c r="AB265" s="4">
        <f>IF(X265&lt;&gt;"Liquidação Cancelada",Y265-Z265,"Liquidação Cancelada")</f>
        <v>5323.68</v>
      </c>
      <c r="AC265" s="3">
        <f>IF(X265&lt;&gt;"Liquidação Cancelada",(AA265-AB265)+(U265-Z265-AB265),"Liquidação Cancelada")</f>
        <v>-9.0949470177292824E-13</v>
      </c>
      <c r="AD265" s="29"/>
    </row>
    <row r="266" spans="1:30" ht="24.95" customHeight="1" x14ac:dyDescent="0.2">
      <c r="A266" s="23" t="str">
        <f>D266&amp;"|"&amp;E266&amp;"|"&amp;G266&amp;"|"&amp;H266&amp;"|"&amp;L266&amp;"|"&amp;N266&amp;"|"&amp;U266</f>
        <v>1441|1440011|430|2025|7094346000145|9399|15137,52</v>
      </c>
      <c r="B266" s="23" t="str">
        <f>D266&amp;"|"&amp;E266&amp;"|"&amp;G266&amp;"|"&amp;H266&amp;"|"&amp;X266</f>
        <v>1441|1440011|430|2025|8360</v>
      </c>
      <c r="C266" s="28" t="str">
        <f>E266&amp;"|"&amp;X266</f>
        <v>1440011|8360</v>
      </c>
      <c r="D266" s="10">
        <v>1441</v>
      </c>
      <c r="E266" s="10">
        <v>1440011</v>
      </c>
      <c r="F266" s="36" t="str">
        <f>G266&amp;"/"&amp;H266</f>
        <v>430/2025</v>
      </c>
      <c r="G266" s="10">
        <v>430</v>
      </c>
      <c r="H266" s="10">
        <v>2025</v>
      </c>
      <c r="I266" s="36" t="str">
        <f>J266&amp;"."&amp;K266</f>
        <v>10.1</v>
      </c>
      <c r="J266" s="10">
        <v>10</v>
      </c>
      <c r="K266" s="10">
        <v>1</v>
      </c>
      <c r="L266" s="10">
        <v>7094346000145</v>
      </c>
      <c r="M266" s="11" t="s">
        <v>335</v>
      </c>
      <c r="N266" s="10">
        <v>9399</v>
      </c>
      <c r="O266" s="11" t="s">
        <v>349</v>
      </c>
      <c r="P266" s="9">
        <v>46020</v>
      </c>
      <c r="Q266" s="10">
        <v>2</v>
      </c>
      <c r="R266" s="3">
        <v>16694.560000000001</v>
      </c>
      <c r="S266" s="3">
        <f>566.2+990.84</f>
        <v>1557.04</v>
      </c>
      <c r="T266" s="3">
        <v>0</v>
      </c>
      <c r="U266" s="33">
        <f>R266-S266-T266</f>
        <v>15137.52</v>
      </c>
      <c r="V266" s="9">
        <f>IF(X266&lt;&gt;"Liquidação Cancelada",VLOOKUP(B266,'BASE DE DADOS OPS'!$B$4:$P$9650,10,FALSE),"Liquidação Cancelada")</f>
        <v>46020</v>
      </c>
      <c r="W266" s="13">
        <f>IF(X266&lt;&gt;"Liquidação Cancelada",IF(ISBLANK(V266),"AGUARDANDO PAGAMENTO",NETWORKDAYS(P266,V266)-1),"Liquidação Cancelada")</f>
        <v>0</v>
      </c>
      <c r="X266" s="10">
        <f>VLOOKUP(A266,'BASE DE DADOS OPS'!$A$4:$P$9650,12,FALSE)</f>
        <v>8360</v>
      </c>
      <c r="Y266" s="4">
        <f>IF(X266&lt;&gt;"Liquidação Cancelada",VLOOKUP(B266,'BASE DE DADOS OPS'!$B$5:$P$9635,12,FALSE),"Liquidação Cancelada")</f>
        <v>15137.52</v>
      </c>
      <c r="Z266" s="4">
        <f>IF(X266&lt;&gt;"Liquidação Cancelada",VLOOKUP(B266,'BASE DE DADOS OPS'!$B$5:$P$9635,14,FALSE),"Liquidação Cancelada")</f>
        <v>1358.87</v>
      </c>
      <c r="AA266" s="4">
        <f>IF(X266&lt;&gt;"Liquidação Cancelada",VLOOKUP(B266,'BASE DE DADOS OPS'!$B$5:$P$9635,13,FALSE),"Liquidação Cancelada")</f>
        <v>13778.65</v>
      </c>
      <c r="AB266" s="4">
        <f>IF(X266&lt;&gt;"Liquidação Cancelada",Y266-Z266,"Liquidação Cancelada")</f>
        <v>13778.650000000001</v>
      </c>
      <c r="AC266" s="3">
        <f>IF(X266&lt;&gt;"Liquidação Cancelada",(AA266-AB266)+(U266-Z266-AB266),"Liquidação Cancelada")</f>
        <v>-1.8189894035458565E-12</v>
      </c>
      <c r="AD266" s="29"/>
    </row>
    <row r="267" spans="1:30" ht="24.95" customHeight="1" x14ac:dyDescent="0.2">
      <c r="A267" s="23" t="str">
        <f>D267&amp;"|"&amp;E267&amp;"|"&amp;G267&amp;"|"&amp;H267&amp;"|"&amp;L267&amp;"|"&amp;N267&amp;"|"&amp;U267</f>
        <v>||||||0</v>
      </c>
      <c r="B267" s="23" t="str">
        <f>D267&amp;"|"&amp;E267&amp;"|"&amp;G267&amp;"|"&amp;H267&amp;"|"&amp;X267</f>
        <v>||||0</v>
      </c>
      <c r="C267" s="28" t="str">
        <f>E267&amp;"|"&amp;X267</f>
        <v>|0</v>
      </c>
      <c r="D267" s="10"/>
      <c r="E267" s="10"/>
      <c r="F267" s="36" t="str">
        <f>G267&amp;"/"&amp;H267</f>
        <v>/</v>
      </c>
      <c r="G267" s="10"/>
      <c r="H267" s="10"/>
      <c r="I267" s="36" t="str">
        <f>J267&amp;"."&amp;K267</f>
        <v>.</v>
      </c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>
        <f>R267-S267-T267</f>
        <v>0</v>
      </c>
      <c r="V267" s="9" t="e">
        <f>IF(X267&lt;&gt;"Liquidação Cancelada",VLOOKUP(B267,'BASE DE DADOS OPS'!$B$4:$P$9650,10,FALSE),"Liquidação Cancelada")</f>
        <v>#N/A</v>
      </c>
      <c r="W267" s="13" t="e">
        <f>IF(X267&lt;&gt;"Liquidação Cancelada",IF(ISBLANK(V267),"AGUARDANDO PAGAMENTO",NETWORKDAYS(P267,V267)-1),"Liquidação Cancelada")</f>
        <v>#N/A</v>
      </c>
      <c r="X267" s="10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>IF(X267&lt;&gt;"Liquidação Cancelada",Y267-Z267,"Liquidação Cancelada")</f>
        <v>#N/A</v>
      </c>
      <c r="AC267" s="3" t="e">
        <f>IF(X267&lt;&gt;"Liquidação Cancelada",(AA267-AB267)+(U267-Z267-AB267),"Liquidação Cancelada")</f>
        <v>#N/A</v>
      </c>
      <c r="AD267" s="29"/>
    </row>
    <row r="268" spans="1:30" ht="24.95" customHeight="1" x14ac:dyDescent="0.2">
      <c r="A268" s="23" t="str">
        <f>D268&amp;"|"&amp;E268&amp;"|"&amp;G268&amp;"|"&amp;H268&amp;"|"&amp;L268&amp;"|"&amp;N268&amp;"|"&amp;U268</f>
        <v>||||||0</v>
      </c>
      <c r="B268" s="23" t="str">
        <f>D268&amp;"|"&amp;E268&amp;"|"&amp;G268&amp;"|"&amp;H268&amp;"|"&amp;X268</f>
        <v>||||0</v>
      </c>
      <c r="C268" s="28" t="str">
        <f>E268&amp;"|"&amp;X268</f>
        <v>|0</v>
      </c>
      <c r="D268" s="10"/>
      <c r="E268" s="10"/>
      <c r="F268" s="36" t="str">
        <f>G268&amp;"/"&amp;H268</f>
        <v>/</v>
      </c>
      <c r="G268" s="10"/>
      <c r="H268" s="10"/>
      <c r="I268" s="36" t="str">
        <f>J268&amp;"."&amp;K268</f>
        <v>.</v>
      </c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>
        <f>R268-S268-T268</f>
        <v>0</v>
      </c>
      <c r="V268" s="9" t="e">
        <f>IF(X268&lt;&gt;"Liquidação Cancelada",VLOOKUP(B268,'BASE DE DADOS OPS'!$B$4:$P$9650,10,FALSE),"Liquidação Cancelada")</f>
        <v>#N/A</v>
      </c>
      <c r="W268" s="13" t="e">
        <f>IF(X268&lt;&gt;"Liquidação Cancelada",IF(ISBLANK(V268),"AGUARDANDO PAGAMENTO",NETWORKDAYS(P268,V268)-1),"Liquidação Cancelada")</f>
        <v>#N/A</v>
      </c>
      <c r="X268" s="10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>IF(X268&lt;&gt;"Liquidação Cancelada",Y268-Z268,"Liquidação Cancelada")</f>
        <v>#N/A</v>
      </c>
      <c r="AC268" s="3" t="e">
        <f>IF(X268&lt;&gt;"Liquidação Cancelada",(AA268-AB268)+(U268-Z268-AB268),"Liquidação Cancelada")</f>
        <v>#N/A</v>
      </c>
      <c r="AD268" s="29"/>
    </row>
    <row r="269" spans="1:30" ht="24.95" customHeight="1" x14ac:dyDescent="0.2">
      <c r="A269" s="23" t="str">
        <f>D269&amp;"|"&amp;E269&amp;"|"&amp;G269&amp;"|"&amp;H269&amp;"|"&amp;L269&amp;"|"&amp;N269&amp;"|"&amp;U269</f>
        <v>||||||0</v>
      </c>
      <c r="B269" s="23" t="str">
        <f>D269&amp;"|"&amp;E269&amp;"|"&amp;G269&amp;"|"&amp;H269&amp;"|"&amp;X269</f>
        <v>||||0</v>
      </c>
      <c r="C269" s="28" t="str">
        <f>E269&amp;"|"&amp;X269</f>
        <v>|0</v>
      </c>
      <c r="D269" s="10"/>
      <c r="E269" s="10"/>
      <c r="F269" s="36" t="str">
        <f>G269&amp;"/"&amp;H269</f>
        <v>/</v>
      </c>
      <c r="G269" s="10"/>
      <c r="H269" s="10"/>
      <c r="I269" s="36" t="str">
        <f>J269&amp;"."&amp;K269</f>
        <v>.</v>
      </c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>
        <f>R269-S269-T269</f>
        <v>0</v>
      </c>
      <c r="V269" s="9" t="e">
        <f>IF(X269&lt;&gt;"Liquidação Cancelada",VLOOKUP(B269,'BASE DE DADOS OPS'!$B$4:$P$9650,10,FALSE),"Liquidação Cancelada")</f>
        <v>#N/A</v>
      </c>
      <c r="W269" s="13" t="e">
        <f>IF(X269&lt;&gt;"Liquidação Cancelada",IF(ISBLANK(V269),"AGUARDANDO PAGAMENTO",NETWORKDAYS(P269,V269)-1),"Liquidação Cancelada")</f>
        <v>#N/A</v>
      </c>
      <c r="X269" s="10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>IF(X269&lt;&gt;"Liquidação Cancelada",Y269-Z269,"Liquidação Cancelada")</f>
        <v>#N/A</v>
      </c>
      <c r="AC269" s="3" t="e">
        <f>IF(X269&lt;&gt;"Liquidação Cancelada",(AA269-AB269)+(U269-Z269-AB269),"Liquidação Cancelada")</f>
        <v>#N/A</v>
      </c>
      <c r="AD269" s="29"/>
    </row>
    <row r="270" spans="1:30" ht="24.95" customHeight="1" x14ac:dyDescent="0.2">
      <c r="A270" s="23" t="str">
        <f>D270&amp;"|"&amp;E270&amp;"|"&amp;G270&amp;"|"&amp;H270&amp;"|"&amp;L270&amp;"|"&amp;N270&amp;"|"&amp;U270</f>
        <v>||||||0</v>
      </c>
      <c r="B270" s="23" t="str">
        <f>D270&amp;"|"&amp;E270&amp;"|"&amp;G270&amp;"|"&amp;H270&amp;"|"&amp;X270</f>
        <v>||||0</v>
      </c>
      <c r="C270" s="28" t="str">
        <f>E270&amp;"|"&amp;X270</f>
        <v>|0</v>
      </c>
      <c r="D270" s="10"/>
      <c r="E270" s="10"/>
      <c r="F270" s="36" t="str">
        <f>G270&amp;"/"&amp;H270</f>
        <v>/</v>
      </c>
      <c r="G270" s="10"/>
      <c r="H270" s="10"/>
      <c r="I270" s="36" t="str">
        <f>J270&amp;"."&amp;K270</f>
        <v>.</v>
      </c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>
        <f>R270-S270-T270</f>
        <v>0</v>
      </c>
      <c r="V270" s="9" t="e">
        <f>IF(X270&lt;&gt;"Liquidação Cancelada",VLOOKUP(B270,'BASE DE DADOS OPS'!$B$4:$P$9650,10,FALSE),"Liquidação Cancelada")</f>
        <v>#N/A</v>
      </c>
      <c r="W270" s="13" t="e">
        <f>IF(X270&lt;&gt;"Liquidação Cancelada",IF(ISBLANK(V270),"AGUARDANDO PAGAMENTO",NETWORKDAYS(P270,V270)-1),"Liquidação Cancelada")</f>
        <v>#N/A</v>
      </c>
      <c r="X270" s="10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>IF(X270&lt;&gt;"Liquidação Cancelada",Y270-Z270,"Liquidação Cancelada")</f>
        <v>#N/A</v>
      </c>
      <c r="AC270" s="3" t="e">
        <f>IF(X270&lt;&gt;"Liquidação Cancelada",(AA270-AB270)+(U270-Z270-AB270),"Liquidação Cancelada")</f>
        <v>#N/A</v>
      </c>
      <c r="AD270" s="29"/>
    </row>
    <row r="271" spans="1:30" ht="24.95" customHeight="1" x14ac:dyDescent="0.2">
      <c r="A271" s="23" t="str">
        <f>D271&amp;"|"&amp;E271&amp;"|"&amp;G271&amp;"|"&amp;H271&amp;"|"&amp;L271&amp;"|"&amp;N271&amp;"|"&amp;U271</f>
        <v>||||||0</v>
      </c>
      <c r="B271" s="23" t="str">
        <f>D271&amp;"|"&amp;E271&amp;"|"&amp;G271&amp;"|"&amp;H271&amp;"|"&amp;X271</f>
        <v>||||0</v>
      </c>
      <c r="C271" s="28" t="str">
        <f>E271&amp;"|"&amp;X271</f>
        <v>|0</v>
      </c>
      <c r="D271" s="10"/>
      <c r="E271" s="10"/>
      <c r="F271" s="36" t="str">
        <f>G271&amp;"/"&amp;H271</f>
        <v>/</v>
      </c>
      <c r="G271" s="10"/>
      <c r="H271" s="10"/>
      <c r="I271" s="36" t="str">
        <f>J271&amp;"."&amp;K271</f>
        <v>.</v>
      </c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>
        <f>R271-S271-T271</f>
        <v>0</v>
      </c>
      <c r="V271" s="9" t="e">
        <f>IF(X271&lt;&gt;"Liquidação Cancelada",VLOOKUP(B271,'BASE DE DADOS OPS'!$B$4:$P$9650,10,FALSE),"Liquidação Cancelada")</f>
        <v>#N/A</v>
      </c>
      <c r="W271" s="13" t="e">
        <f>IF(X271&lt;&gt;"Liquidação Cancelada",IF(ISBLANK(V271),"AGUARDANDO PAGAMENTO",NETWORKDAYS(P271,V271)-1),"Liquidação Cancelada")</f>
        <v>#N/A</v>
      </c>
      <c r="X271" s="10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>IF(X271&lt;&gt;"Liquidação Cancelada",Y271-Z271,"Liquidação Cancelada")</f>
        <v>#N/A</v>
      </c>
      <c r="AC271" s="3" t="e">
        <f>IF(X271&lt;&gt;"Liquidação Cancelada",(AA271-AB271)+(U271-Z271-AB271),"Liquidação Cancelada")</f>
        <v>#N/A</v>
      </c>
      <c r="AD271" s="29"/>
    </row>
    <row r="272" spans="1:30" ht="24.95" customHeight="1" x14ac:dyDescent="0.2">
      <c r="A272" s="23" t="str">
        <f>D272&amp;"|"&amp;E272&amp;"|"&amp;G272&amp;"|"&amp;H272&amp;"|"&amp;L272&amp;"|"&amp;N272&amp;"|"&amp;U272</f>
        <v>||||||0</v>
      </c>
      <c r="B272" s="23" t="str">
        <f>D272&amp;"|"&amp;E272&amp;"|"&amp;G272&amp;"|"&amp;H272&amp;"|"&amp;X272</f>
        <v>||||0</v>
      </c>
      <c r="C272" s="28" t="str">
        <f>E272&amp;"|"&amp;X272</f>
        <v>|0</v>
      </c>
      <c r="D272" s="10"/>
      <c r="E272" s="10"/>
      <c r="F272" s="36" t="str">
        <f>G272&amp;"/"&amp;H272</f>
        <v>/</v>
      </c>
      <c r="G272" s="10"/>
      <c r="H272" s="10"/>
      <c r="I272" s="36" t="str">
        <f>J272&amp;"."&amp;K272</f>
        <v>.</v>
      </c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>
        <f>R272-S272-T272</f>
        <v>0</v>
      </c>
      <c r="V272" s="9" t="e">
        <f>IF(X272&lt;&gt;"Liquidação Cancelada",VLOOKUP(B272,'BASE DE DADOS OPS'!$B$4:$P$9650,10,FALSE),"Liquidação Cancelada")</f>
        <v>#N/A</v>
      </c>
      <c r="W272" s="13" t="e">
        <f>IF(X272&lt;&gt;"Liquidação Cancelada",IF(ISBLANK(V272),"AGUARDANDO PAGAMENTO",NETWORKDAYS(P272,V272)-1),"Liquidação Cancelada")</f>
        <v>#N/A</v>
      </c>
      <c r="X272" s="10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>IF(X272&lt;&gt;"Liquidação Cancelada",Y272-Z272,"Liquidação Cancelada")</f>
        <v>#N/A</v>
      </c>
      <c r="AC272" s="3" t="e">
        <f>IF(X272&lt;&gt;"Liquidação Cancelada",(AA272-AB272)+(U272-Z272-AB272),"Liquidação Cancelada")</f>
        <v>#N/A</v>
      </c>
      <c r="AD272" s="29"/>
    </row>
    <row r="273" spans="1:30" ht="24.95" customHeight="1" x14ac:dyDescent="0.2">
      <c r="A273" s="23" t="str">
        <f>D273&amp;"|"&amp;E273&amp;"|"&amp;G273&amp;"|"&amp;H273&amp;"|"&amp;L273&amp;"|"&amp;N273&amp;"|"&amp;U273</f>
        <v>||||||0</v>
      </c>
      <c r="B273" s="23" t="str">
        <f>D273&amp;"|"&amp;E273&amp;"|"&amp;G273&amp;"|"&amp;H273&amp;"|"&amp;X273</f>
        <v>||||0</v>
      </c>
      <c r="C273" s="28" t="str">
        <f>E273&amp;"|"&amp;X273</f>
        <v>|0</v>
      </c>
      <c r="D273" s="10"/>
      <c r="E273" s="10"/>
      <c r="F273" s="36" t="str">
        <f>G273&amp;"/"&amp;H273</f>
        <v>/</v>
      </c>
      <c r="G273" s="10"/>
      <c r="H273" s="10"/>
      <c r="I273" s="36" t="str">
        <f>J273&amp;"."&amp;K273</f>
        <v>.</v>
      </c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>
        <f>R273-S273-T273</f>
        <v>0</v>
      </c>
      <c r="V273" s="9" t="e">
        <f>IF(X273&lt;&gt;"Liquidação Cancelada",VLOOKUP(B273,'BASE DE DADOS OPS'!$B$4:$P$9650,10,FALSE),"Liquidação Cancelada")</f>
        <v>#N/A</v>
      </c>
      <c r="W273" s="13" t="e">
        <f>IF(X273&lt;&gt;"Liquidação Cancelada",IF(ISBLANK(V273),"AGUARDANDO PAGAMENTO",NETWORKDAYS(P273,V273)-1),"Liquidação Cancelada")</f>
        <v>#N/A</v>
      </c>
      <c r="X273" s="10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>IF(X273&lt;&gt;"Liquidação Cancelada",Y273-Z273,"Liquidação Cancelada")</f>
        <v>#N/A</v>
      </c>
      <c r="AC273" s="3" t="e">
        <f>IF(X273&lt;&gt;"Liquidação Cancelada",(AA273-AB273)+(U273-Z273-AB273),"Liquidação Cancelada")</f>
        <v>#N/A</v>
      </c>
      <c r="AD273" s="29"/>
    </row>
    <row r="274" spans="1:30" ht="24.95" customHeight="1" x14ac:dyDescent="0.2">
      <c r="A274" s="23" t="str">
        <f>D274&amp;"|"&amp;E274&amp;"|"&amp;G274&amp;"|"&amp;H274&amp;"|"&amp;L274&amp;"|"&amp;N274&amp;"|"&amp;U274</f>
        <v>||||||0</v>
      </c>
      <c r="B274" s="23" t="str">
        <f>D274&amp;"|"&amp;E274&amp;"|"&amp;G274&amp;"|"&amp;H274&amp;"|"&amp;X274</f>
        <v>||||0</v>
      </c>
      <c r="C274" s="28" t="str">
        <f>E274&amp;"|"&amp;X274</f>
        <v>|0</v>
      </c>
      <c r="D274" s="10"/>
      <c r="E274" s="10"/>
      <c r="F274" s="36" t="str">
        <f>G274&amp;"/"&amp;H274</f>
        <v>/</v>
      </c>
      <c r="G274" s="10"/>
      <c r="H274" s="10"/>
      <c r="I274" s="36" t="str">
        <f>J274&amp;"."&amp;K274</f>
        <v>.</v>
      </c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>
        <f>R274-S274-T274</f>
        <v>0</v>
      </c>
      <c r="V274" s="9" t="e">
        <f>IF(X274&lt;&gt;"Liquidação Cancelada",VLOOKUP(B274,'BASE DE DADOS OPS'!$B$4:$P$9650,10,FALSE),"Liquidação Cancelada")</f>
        <v>#N/A</v>
      </c>
      <c r="W274" s="13" t="e">
        <f>IF(X274&lt;&gt;"Liquidação Cancelada",IF(ISBLANK(V274),"AGUARDANDO PAGAMENTO",NETWORKDAYS(P274,V274)-1),"Liquidação Cancelada")</f>
        <v>#N/A</v>
      </c>
      <c r="X274" s="10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>IF(X274&lt;&gt;"Liquidação Cancelada",Y274-Z274,"Liquidação Cancelada")</f>
        <v>#N/A</v>
      </c>
      <c r="AC274" s="3" t="e">
        <f>IF(X274&lt;&gt;"Liquidação Cancelada",(AA274-AB274)+(U274-Z274-AB274),"Liquidação Cancelada")</f>
        <v>#N/A</v>
      </c>
      <c r="AD274" s="29"/>
    </row>
    <row r="275" spans="1:30" ht="24.95" customHeight="1" x14ac:dyDescent="0.2">
      <c r="A275" s="23" t="str">
        <f>D275&amp;"|"&amp;E275&amp;"|"&amp;G275&amp;"|"&amp;H275&amp;"|"&amp;L275&amp;"|"&amp;N275&amp;"|"&amp;U275</f>
        <v>||||||0</v>
      </c>
      <c r="B275" s="23" t="str">
        <f>D275&amp;"|"&amp;E275&amp;"|"&amp;G275&amp;"|"&amp;H275&amp;"|"&amp;X275</f>
        <v>||||0</v>
      </c>
      <c r="C275" s="28" t="str">
        <f>E275&amp;"|"&amp;X275</f>
        <v>|0</v>
      </c>
      <c r="D275" s="10"/>
      <c r="E275" s="10"/>
      <c r="F275" s="36" t="str">
        <f>G275&amp;"/"&amp;H275</f>
        <v>/</v>
      </c>
      <c r="G275" s="10"/>
      <c r="H275" s="10"/>
      <c r="I275" s="36" t="str">
        <f>J275&amp;"."&amp;K275</f>
        <v>.</v>
      </c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>
        <f>R275-S275-T275</f>
        <v>0</v>
      </c>
      <c r="V275" s="9" t="e">
        <f>IF(X275&lt;&gt;"Liquidação Cancelada",VLOOKUP(B275,'BASE DE DADOS OPS'!$B$4:$P$9650,10,FALSE),"Liquidação Cancelada")</f>
        <v>#N/A</v>
      </c>
      <c r="W275" s="13" t="e">
        <f>IF(X275&lt;&gt;"Liquidação Cancelada",IF(ISBLANK(V275),"AGUARDANDO PAGAMENTO",NETWORKDAYS(P275,V275)-1),"Liquidação Cancelada")</f>
        <v>#N/A</v>
      </c>
      <c r="X275" s="10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>IF(X275&lt;&gt;"Liquidação Cancelada",Y275-Z275,"Liquidação Cancelada")</f>
        <v>#N/A</v>
      </c>
      <c r="AC275" s="3" t="e">
        <f>IF(X275&lt;&gt;"Liquidação Cancelada",(AA275-AB275)+(U275-Z275-AB275),"Liquidação Cancelada")</f>
        <v>#N/A</v>
      </c>
      <c r="AD275" s="29"/>
    </row>
    <row r="276" spans="1:30" ht="24.95" customHeight="1" x14ac:dyDescent="0.2">
      <c r="A276" s="23" t="str">
        <f>D276&amp;"|"&amp;E276&amp;"|"&amp;G276&amp;"|"&amp;H276&amp;"|"&amp;L276&amp;"|"&amp;N276&amp;"|"&amp;U276</f>
        <v>||||||0</v>
      </c>
      <c r="B276" s="23" t="str">
        <f>D276&amp;"|"&amp;E276&amp;"|"&amp;G276&amp;"|"&amp;H276&amp;"|"&amp;X276</f>
        <v>||||0</v>
      </c>
      <c r="C276" s="28" t="str">
        <f>E276&amp;"|"&amp;X276</f>
        <v>|0</v>
      </c>
      <c r="D276" s="10"/>
      <c r="E276" s="10"/>
      <c r="F276" s="36" t="str">
        <f>G276&amp;"/"&amp;H276</f>
        <v>/</v>
      </c>
      <c r="G276" s="10"/>
      <c r="H276" s="10"/>
      <c r="I276" s="36" t="str">
        <f>J276&amp;"."&amp;K276</f>
        <v>.</v>
      </c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>
        <f>R276-S276-T276</f>
        <v>0</v>
      </c>
      <c r="V276" s="9" t="e">
        <f>IF(X276&lt;&gt;"Liquidação Cancelada",VLOOKUP(B276,'BASE DE DADOS OPS'!$B$4:$P$9650,10,FALSE),"Liquidação Cancelada")</f>
        <v>#N/A</v>
      </c>
      <c r="W276" s="13" t="e">
        <f>IF(X276&lt;&gt;"Liquidação Cancelada",IF(ISBLANK(V276),"AGUARDANDO PAGAMENTO",NETWORKDAYS(P276,V276)-1),"Liquidação Cancelada")</f>
        <v>#N/A</v>
      </c>
      <c r="X276" s="10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>IF(X276&lt;&gt;"Liquidação Cancelada",Y276-Z276,"Liquidação Cancelada")</f>
        <v>#N/A</v>
      </c>
      <c r="AC276" s="3" t="e">
        <f>IF(X276&lt;&gt;"Liquidação Cancelada",(AA276-AB276)+(U276-Z276-AB276),"Liquidação Cancelada")</f>
        <v>#N/A</v>
      </c>
      <c r="AD276" s="29"/>
    </row>
    <row r="277" spans="1:30" ht="24.95" customHeight="1" x14ac:dyDescent="0.2">
      <c r="A277" s="23" t="str">
        <f>D277&amp;"|"&amp;E277&amp;"|"&amp;G277&amp;"|"&amp;H277&amp;"|"&amp;L277&amp;"|"&amp;N277&amp;"|"&amp;U277</f>
        <v>||||||0</v>
      </c>
      <c r="B277" s="23" t="str">
        <f>D277&amp;"|"&amp;E277&amp;"|"&amp;G277&amp;"|"&amp;H277&amp;"|"&amp;X277</f>
        <v>||||0</v>
      </c>
      <c r="C277" s="28" t="str">
        <f>E277&amp;"|"&amp;X277</f>
        <v>|0</v>
      </c>
      <c r="D277" s="10"/>
      <c r="E277" s="10"/>
      <c r="F277" s="36" t="str">
        <f>G277&amp;"/"&amp;H277</f>
        <v>/</v>
      </c>
      <c r="G277" s="10"/>
      <c r="H277" s="10"/>
      <c r="I277" s="36" t="str">
        <f>J277&amp;"."&amp;K277</f>
        <v>.</v>
      </c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>
        <f>R277-S277-T277</f>
        <v>0</v>
      </c>
      <c r="V277" s="9" t="e">
        <f>IF(X277&lt;&gt;"Liquidação Cancelada",VLOOKUP(B277,'BASE DE DADOS OPS'!$B$4:$P$9650,10,FALSE),"Liquidação Cancelada")</f>
        <v>#N/A</v>
      </c>
      <c r="W277" s="13" t="e">
        <f>IF(X277&lt;&gt;"Liquidação Cancelada",IF(ISBLANK(V277),"AGUARDANDO PAGAMENTO",NETWORKDAYS(P277,V277)-1),"Liquidação Cancelada")</f>
        <v>#N/A</v>
      </c>
      <c r="X277" s="10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>IF(X277&lt;&gt;"Liquidação Cancelada",Y277-Z277,"Liquidação Cancelada")</f>
        <v>#N/A</v>
      </c>
      <c r="AC277" s="3" t="e">
        <f>IF(X277&lt;&gt;"Liquidação Cancelada",(AA277-AB277)+(U277-Z277-AB277),"Liquidação Cancelada")</f>
        <v>#N/A</v>
      </c>
      <c r="AD277" s="29"/>
    </row>
    <row r="278" spans="1:30" ht="24.95" customHeight="1" x14ac:dyDescent="0.2">
      <c r="A278" s="23" t="str">
        <f>D278&amp;"|"&amp;E278&amp;"|"&amp;G278&amp;"|"&amp;H278&amp;"|"&amp;L278&amp;"|"&amp;N278&amp;"|"&amp;U278</f>
        <v>||||||0</v>
      </c>
      <c r="B278" s="23" t="str">
        <f>D278&amp;"|"&amp;E278&amp;"|"&amp;G278&amp;"|"&amp;H278&amp;"|"&amp;X278</f>
        <v>||||0</v>
      </c>
      <c r="C278" s="28" t="str">
        <f>E278&amp;"|"&amp;X278</f>
        <v>|0</v>
      </c>
      <c r="D278" s="10"/>
      <c r="E278" s="10"/>
      <c r="F278" s="36" t="str">
        <f>G278&amp;"/"&amp;H278</f>
        <v>/</v>
      </c>
      <c r="G278" s="10"/>
      <c r="H278" s="10"/>
      <c r="I278" s="36" t="str">
        <f>J278&amp;"."&amp;K278</f>
        <v>.</v>
      </c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>
        <f>R278-S278-T278</f>
        <v>0</v>
      </c>
      <c r="V278" s="9" t="e">
        <f>IF(X278&lt;&gt;"Liquidação Cancelada",VLOOKUP(B278,'BASE DE DADOS OPS'!$B$4:$P$9650,10,FALSE),"Liquidação Cancelada")</f>
        <v>#N/A</v>
      </c>
      <c r="W278" s="13" t="e">
        <f>IF(X278&lt;&gt;"Liquidação Cancelada",IF(ISBLANK(V278),"AGUARDANDO PAGAMENTO",NETWORKDAYS(P278,V278)-1),"Liquidação Cancelada")</f>
        <v>#N/A</v>
      </c>
      <c r="X278" s="10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>IF(X278&lt;&gt;"Liquidação Cancelada",Y278-Z278,"Liquidação Cancelada")</f>
        <v>#N/A</v>
      </c>
      <c r="AC278" s="3" t="e">
        <f>IF(X278&lt;&gt;"Liquidação Cancelada",(AA278-AB278)+(U278-Z278-AB278),"Liquidação Cancelada")</f>
        <v>#N/A</v>
      </c>
      <c r="AD278" s="29"/>
    </row>
    <row r="279" spans="1:30" ht="24.95" customHeight="1" x14ac:dyDescent="0.2">
      <c r="A279" s="23" t="str">
        <f>D279&amp;"|"&amp;E279&amp;"|"&amp;G279&amp;"|"&amp;H279&amp;"|"&amp;L279&amp;"|"&amp;N279&amp;"|"&amp;U279</f>
        <v>||||||0</v>
      </c>
      <c r="B279" s="23" t="str">
        <f>D279&amp;"|"&amp;E279&amp;"|"&amp;G279&amp;"|"&amp;H279&amp;"|"&amp;X279</f>
        <v>||||0</v>
      </c>
      <c r="C279" s="28" t="str">
        <f>E279&amp;"|"&amp;X279</f>
        <v>|0</v>
      </c>
      <c r="D279" s="10"/>
      <c r="E279" s="10"/>
      <c r="F279" s="36" t="str">
        <f>G279&amp;"/"&amp;H279</f>
        <v>/</v>
      </c>
      <c r="G279" s="10"/>
      <c r="H279" s="10"/>
      <c r="I279" s="36" t="str">
        <f>J279&amp;"."&amp;K279</f>
        <v>.</v>
      </c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>
        <f>R279-S279-T279</f>
        <v>0</v>
      </c>
      <c r="V279" s="9" t="e">
        <f>IF(X279&lt;&gt;"Liquidação Cancelada",VLOOKUP(B279,'BASE DE DADOS OPS'!$B$4:$P$9650,10,FALSE),"Liquidação Cancelada")</f>
        <v>#N/A</v>
      </c>
      <c r="W279" s="13" t="e">
        <f>IF(X279&lt;&gt;"Liquidação Cancelada",IF(ISBLANK(V279),"AGUARDANDO PAGAMENTO",NETWORKDAYS(P279,V279)-1),"Liquidação Cancelada")</f>
        <v>#N/A</v>
      </c>
      <c r="X279" s="10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>IF(X279&lt;&gt;"Liquidação Cancelada",Y279-Z279,"Liquidação Cancelada")</f>
        <v>#N/A</v>
      </c>
      <c r="AC279" s="3" t="e">
        <f>IF(X279&lt;&gt;"Liquidação Cancelada",(AA279-AB279)+(U279-Z279-AB279),"Liquidação Cancelada")</f>
        <v>#N/A</v>
      </c>
      <c r="AD279" s="29"/>
    </row>
    <row r="280" spans="1:30" ht="24.95" customHeight="1" x14ac:dyDescent="0.2">
      <c r="A280" s="23" t="str">
        <f>D280&amp;"|"&amp;E280&amp;"|"&amp;G280&amp;"|"&amp;H280&amp;"|"&amp;L280&amp;"|"&amp;N280&amp;"|"&amp;U280</f>
        <v>||||||0</v>
      </c>
      <c r="B280" s="23" t="str">
        <f>D280&amp;"|"&amp;E280&amp;"|"&amp;G280&amp;"|"&amp;H280&amp;"|"&amp;X280</f>
        <v>||||0</v>
      </c>
      <c r="C280" s="28" t="str">
        <f>E280&amp;"|"&amp;X280</f>
        <v>|0</v>
      </c>
      <c r="D280" s="10"/>
      <c r="E280" s="10"/>
      <c r="F280" s="36" t="str">
        <f>G280&amp;"/"&amp;H280</f>
        <v>/</v>
      </c>
      <c r="G280" s="10"/>
      <c r="H280" s="10"/>
      <c r="I280" s="36" t="str">
        <f>J280&amp;"."&amp;K280</f>
        <v>.</v>
      </c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>
        <f>R280-S280-T280</f>
        <v>0</v>
      </c>
      <c r="V280" s="9" t="e">
        <f>IF(X280&lt;&gt;"Liquidação Cancelada",VLOOKUP(B280,'BASE DE DADOS OPS'!$B$4:$P$9650,10,FALSE),"Liquidação Cancelada")</f>
        <v>#N/A</v>
      </c>
      <c r="W280" s="13" t="e">
        <f>IF(X280&lt;&gt;"Liquidação Cancelada",IF(ISBLANK(V280),"AGUARDANDO PAGAMENTO",NETWORKDAYS(P280,V280)-1),"Liquidação Cancelada")</f>
        <v>#N/A</v>
      </c>
      <c r="X280" s="10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>IF(X280&lt;&gt;"Liquidação Cancelada",Y280-Z280,"Liquidação Cancelada")</f>
        <v>#N/A</v>
      </c>
      <c r="AC280" s="3" t="e">
        <f>IF(X280&lt;&gt;"Liquidação Cancelada",(AA280-AB280)+(U280-Z280-AB280),"Liquidação Cancelada")</f>
        <v>#N/A</v>
      </c>
      <c r="AD280" s="29"/>
    </row>
    <row r="281" spans="1:30" ht="24.95" customHeight="1" x14ac:dyDescent="0.2">
      <c r="A281" s="23" t="str">
        <f>D281&amp;"|"&amp;E281&amp;"|"&amp;G281&amp;"|"&amp;H281&amp;"|"&amp;L281&amp;"|"&amp;N281&amp;"|"&amp;U281</f>
        <v>||||||0</v>
      </c>
      <c r="B281" s="23" t="str">
        <f>D281&amp;"|"&amp;E281&amp;"|"&amp;G281&amp;"|"&amp;H281&amp;"|"&amp;X281</f>
        <v>||||0</v>
      </c>
      <c r="C281" s="28" t="str">
        <f>E281&amp;"|"&amp;X281</f>
        <v>|0</v>
      </c>
      <c r="D281" s="10"/>
      <c r="E281" s="10"/>
      <c r="F281" s="36" t="str">
        <f>G281&amp;"/"&amp;H281</f>
        <v>/</v>
      </c>
      <c r="G281" s="10"/>
      <c r="H281" s="10"/>
      <c r="I281" s="36" t="str">
        <f>J281&amp;"."&amp;K281</f>
        <v>.</v>
      </c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>
        <f>R281-S281-T281</f>
        <v>0</v>
      </c>
      <c r="V281" s="9" t="e">
        <f>IF(X281&lt;&gt;"Liquidação Cancelada",VLOOKUP(B281,'BASE DE DADOS OPS'!$B$4:$P$9650,10,FALSE),"Liquidação Cancelada")</f>
        <v>#N/A</v>
      </c>
      <c r="W281" s="13" t="e">
        <f>IF(X281&lt;&gt;"Liquidação Cancelada",IF(ISBLANK(V281),"AGUARDANDO PAGAMENTO",NETWORKDAYS(P281,V281)-1),"Liquidação Cancelada")</f>
        <v>#N/A</v>
      </c>
      <c r="X281" s="10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>IF(X281&lt;&gt;"Liquidação Cancelada",Y281-Z281,"Liquidação Cancelada")</f>
        <v>#N/A</v>
      </c>
      <c r="AC281" s="3" t="e">
        <f>IF(X281&lt;&gt;"Liquidação Cancelada",(AA281-AB281)+(U281-Z281-AB281),"Liquidação Cancelada")</f>
        <v>#N/A</v>
      </c>
      <c r="AD281" s="29"/>
    </row>
    <row r="282" spans="1:30" ht="24.95" customHeight="1" x14ac:dyDescent="0.2">
      <c r="A282" s="23" t="str">
        <f>D282&amp;"|"&amp;E282&amp;"|"&amp;G282&amp;"|"&amp;H282&amp;"|"&amp;L282&amp;"|"&amp;N282&amp;"|"&amp;U282</f>
        <v>||||||0</v>
      </c>
      <c r="B282" s="23" t="str">
        <f>D282&amp;"|"&amp;E282&amp;"|"&amp;G282&amp;"|"&amp;H282&amp;"|"&amp;X282</f>
        <v>||||0</v>
      </c>
      <c r="C282" s="28" t="str">
        <f>E282&amp;"|"&amp;X282</f>
        <v>|0</v>
      </c>
      <c r="D282" s="10"/>
      <c r="E282" s="10"/>
      <c r="F282" s="36" t="str">
        <f>G282&amp;"/"&amp;H282</f>
        <v>/</v>
      </c>
      <c r="G282" s="10"/>
      <c r="H282" s="10"/>
      <c r="I282" s="36" t="str">
        <f>J282&amp;"."&amp;K282</f>
        <v>.</v>
      </c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>
        <f>R282-S282-T282</f>
        <v>0</v>
      </c>
      <c r="V282" s="9" t="e">
        <f>IF(X282&lt;&gt;"Liquidação Cancelada",VLOOKUP(B282,'BASE DE DADOS OPS'!$B$4:$P$9650,10,FALSE),"Liquidação Cancelada")</f>
        <v>#N/A</v>
      </c>
      <c r="W282" s="13" t="e">
        <f>IF(X282&lt;&gt;"Liquidação Cancelada",IF(ISBLANK(V282),"AGUARDANDO PAGAMENTO",NETWORKDAYS(P282,V282)-1),"Liquidação Cancelada")</f>
        <v>#N/A</v>
      </c>
      <c r="X282" s="10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>IF(X282&lt;&gt;"Liquidação Cancelada",Y282-Z282,"Liquidação Cancelada")</f>
        <v>#N/A</v>
      </c>
      <c r="AC282" s="3" t="e">
        <f>IF(X282&lt;&gt;"Liquidação Cancelada",(AA282-AB282)+(U282-Z282-AB282),"Liquidação Cancelada")</f>
        <v>#N/A</v>
      </c>
      <c r="AD282" s="29"/>
    </row>
    <row r="283" spans="1:30" ht="24.95" customHeight="1" x14ac:dyDescent="0.2">
      <c r="A283" s="23" t="str">
        <f>D283&amp;"|"&amp;E283&amp;"|"&amp;G283&amp;"|"&amp;H283&amp;"|"&amp;L283&amp;"|"&amp;N283&amp;"|"&amp;U283</f>
        <v>||||||0</v>
      </c>
      <c r="B283" s="23" t="str">
        <f>D283&amp;"|"&amp;E283&amp;"|"&amp;G283&amp;"|"&amp;H283&amp;"|"&amp;X283</f>
        <v>||||0</v>
      </c>
      <c r="C283" s="28" t="str">
        <f>E283&amp;"|"&amp;X283</f>
        <v>|0</v>
      </c>
      <c r="D283" s="10"/>
      <c r="E283" s="10"/>
      <c r="F283" s="36" t="str">
        <f>G283&amp;"/"&amp;H283</f>
        <v>/</v>
      </c>
      <c r="G283" s="10"/>
      <c r="H283" s="10"/>
      <c r="I283" s="36" t="str">
        <f>J283&amp;"."&amp;K283</f>
        <v>.</v>
      </c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>
        <f>R283-S283-T283</f>
        <v>0</v>
      </c>
      <c r="V283" s="9" t="e">
        <f>IF(X283&lt;&gt;"Liquidação Cancelada",VLOOKUP(B283,'BASE DE DADOS OPS'!$B$4:$P$9650,10,FALSE),"Liquidação Cancelada")</f>
        <v>#N/A</v>
      </c>
      <c r="W283" s="13" t="e">
        <f>IF(X283&lt;&gt;"Liquidação Cancelada",IF(ISBLANK(V283),"AGUARDANDO PAGAMENTO",NETWORKDAYS(P283,V283)-1),"Liquidação Cancelada")</f>
        <v>#N/A</v>
      </c>
      <c r="X283" s="10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>IF(X283&lt;&gt;"Liquidação Cancelada",Y283-Z283,"Liquidação Cancelada")</f>
        <v>#N/A</v>
      </c>
      <c r="AC283" s="3" t="e">
        <f>IF(X283&lt;&gt;"Liquidação Cancelada",(AA283-AB283)+(U283-Z283-AB283),"Liquidação Cancelada")</f>
        <v>#N/A</v>
      </c>
      <c r="AD283" s="29"/>
    </row>
    <row r="284" spans="1:30" ht="24.95" customHeight="1" x14ac:dyDescent="0.2">
      <c r="A284" s="23" t="str">
        <f>D284&amp;"|"&amp;E284&amp;"|"&amp;G284&amp;"|"&amp;H284&amp;"|"&amp;L284&amp;"|"&amp;N284&amp;"|"&amp;U284</f>
        <v>||||||0</v>
      </c>
      <c r="B284" s="23" t="str">
        <f>D284&amp;"|"&amp;E284&amp;"|"&amp;G284&amp;"|"&amp;H284&amp;"|"&amp;X284</f>
        <v>||||0</v>
      </c>
      <c r="C284" s="28" t="str">
        <f>E284&amp;"|"&amp;X284</f>
        <v>|0</v>
      </c>
      <c r="D284" s="10"/>
      <c r="E284" s="10"/>
      <c r="F284" s="36" t="str">
        <f>G284&amp;"/"&amp;H284</f>
        <v>/</v>
      </c>
      <c r="G284" s="10"/>
      <c r="H284" s="10"/>
      <c r="I284" s="36" t="str">
        <f>J284&amp;"."&amp;K284</f>
        <v>.</v>
      </c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>
        <f>R284-S284-T284</f>
        <v>0</v>
      </c>
      <c r="V284" s="9" t="e">
        <f>IF(X284&lt;&gt;"Liquidação Cancelada",VLOOKUP(B284,'BASE DE DADOS OPS'!$B$4:$P$9650,10,FALSE),"Liquidação Cancelada")</f>
        <v>#N/A</v>
      </c>
      <c r="W284" s="13" t="e">
        <f>IF(X284&lt;&gt;"Liquidação Cancelada",IF(ISBLANK(V284),"AGUARDANDO PAGAMENTO",NETWORKDAYS(P284,V284)-1),"Liquidação Cancelada")</f>
        <v>#N/A</v>
      </c>
      <c r="X284" s="10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>IF(X284&lt;&gt;"Liquidação Cancelada",Y284-Z284,"Liquidação Cancelada")</f>
        <v>#N/A</v>
      </c>
      <c r="AC284" s="3" t="e">
        <f>IF(X284&lt;&gt;"Liquidação Cancelada",(AA284-AB284)+(U284-Z284-AB284),"Liquidação Cancelada")</f>
        <v>#N/A</v>
      </c>
      <c r="AD284" s="29"/>
    </row>
    <row r="285" spans="1:30" ht="24.95" customHeight="1" x14ac:dyDescent="0.2">
      <c r="A285" s="23" t="str">
        <f>D285&amp;"|"&amp;E285&amp;"|"&amp;G285&amp;"|"&amp;H285&amp;"|"&amp;L285&amp;"|"&amp;N285&amp;"|"&amp;U285</f>
        <v>||||||0</v>
      </c>
      <c r="B285" s="23" t="str">
        <f>D285&amp;"|"&amp;E285&amp;"|"&amp;G285&amp;"|"&amp;H285&amp;"|"&amp;X285</f>
        <v>||||0</v>
      </c>
      <c r="C285" s="28" t="str">
        <f>E285&amp;"|"&amp;X285</f>
        <v>|0</v>
      </c>
      <c r="D285" s="10"/>
      <c r="E285" s="10"/>
      <c r="F285" s="36" t="str">
        <f>G285&amp;"/"&amp;H285</f>
        <v>/</v>
      </c>
      <c r="G285" s="10"/>
      <c r="H285" s="10"/>
      <c r="I285" s="36" t="str">
        <f>J285&amp;"."&amp;K285</f>
        <v>.</v>
      </c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>
        <f>R285-S285-T285</f>
        <v>0</v>
      </c>
      <c r="V285" s="9" t="e">
        <f>IF(X285&lt;&gt;"Liquidação Cancelada",VLOOKUP(B285,'BASE DE DADOS OPS'!$B$4:$P$9650,10,FALSE),"Liquidação Cancelada")</f>
        <v>#N/A</v>
      </c>
      <c r="W285" s="13" t="e">
        <f>IF(X285&lt;&gt;"Liquidação Cancelada",IF(ISBLANK(V285),"AGUARDANDO PAGAMENTO",NETWORKDAYS(P285,V285)-1),"Liquidação Cancelada")</f>
        <v>#N/A</v>
      </c>
      <c r="X285" s="10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>IF(X285&lt;&gt;"Liquidação Cancelada",Y285-Z285,"Liquidação Cancelada")</f>
        <v>#N/A</v>
      </c>
      <c r="AC285" s="3" t="e">
        <f>IF(X285&lt;&gt;"Liquidação Cancelada",(AA285-AB285)+(U285-Z285-AB285),"Liquidação Cancelada")</f>
        <v>#N/A</v>
      </c>
      <c r="AD285" s="29"/>
    </row>
    <row r="286" spans="1:30" ht="24.95" customHeight="1" x14ac:dyDescent="0.2">
      <c r="A286" s="23" t="str">
        <f>D286&amp;"|"&amp;E286&amp;"|"&amp;G286&amp;"|"&amp;H286&amp;"|"&amp;L286&amp;"|"&amp;N286&amp;"|"&amp;U286</f>
        <v>||||||0</v>
      </c>
      <c r="B286" s="23" t="str">
        <f>D286&amp;"|"&amp;E286&amp;"|"&amp;G286&amp;"|"&amp;H286&amp;"|"&amp;X286</f>
        <v>||||0</v>
      </c>
      <c r="C286" s="28" t="str">
        <f>E286&amp;"|"&amp;X286</f>
        <v>|0</v>
      </c>
      <c r="D286" s="10"/>
      <c r="E286" s="10"/>
      <c r="F286" s="36" t="str">
        <f>G286&amp;"/"&amp;H286</f>
        <v>/</v>
      </c>
      <c r="G286" s="10"/>
      <c r="H286" s="10"/>
      <c r="I286" s="36" t="str">
        <f>J286&amp;"."&amp;K286</f>
        <v>.</v>
      </c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>
        <f>R286-S286-T286</f>
        <v>0</v>
      </c>
      <c r="V286" s="9" t="e">
        <f>IF(X286&lt;&gt;"Liquidação Cancelada",VLOOKUP(B286,'BASE DE DADOS OPS'!$B$4:$P$9650,10,FALSE),"Liquidação Cancelada")</f>
        <v>#N/A</v>
      </c>
      <c r="W286" s="13" t="e">
        <f>IF(X286&lt;&gt;"Liquidação Cancelada",IF(ISBLANK(V286),"AGUARDANDO PAGAMENTO",NETWORKDAYS(P286,V286)-1),"Liquidação Cancelada")</f>
        <v>#N/A</v>
      </c>
      <c r="X286" s="10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>IF(X286&lt;&gt;"Liquidação Cancelada",Y286-Z286,"Liquidação Cancelada")</f>
        <v>#N/A</v>
      </c>
      <c r="AC286" s="3" t="e">
        <f>IF(X286&lt;&gt;"Liquidação Cancelada",(AA286-AB286)+(U286-Z286-AB286),"Liquidação Cancelada")</f>
        <v>#N/A</v>
      </c>
      <c r="AD286" s="29"/>
    </row>
    <row r="287" spans="1:30" ht="24.95" customHeight="1" x14ac:dyDescent="0.2">
      <c r="A287" s="23" t="str">
        <f>D287&amp;"|"&amp;E287&amp;"|"&amp;G287&amp;"|"&amp;H287&amp;"|"&amp;L287&amp;"|"&amp;N287&amp;"|"&amp;U287</f>
        <v>||||||0</v>
      </c>
      <c r="B287" s="23" t="str">
        <f>D287&amp;"|"&amp;E287&amp;"|"&amp;G287&amp;"|"&amp;H287&amp;"|"&amp;X287</f>
        <v>||||0</v>
      </c>
      <c r="C287" s="28" t="str">
        <f>E287&amp;"|"&amp;X287</f>
        <v>|0</v>
      </c>
      <c r="D287" s="10"/>
      <c r="E287" s="10"/>
      <c r="F287" s="36" t="str">
        <f>G287&amp;"/"&amp;H287</f>
        <v>/</v>
      </c>
      <c r="G287" s="10"/>
      <c r="H287" s="10"/>
      <c r="I287" s="36" t="str">
        <f>J287&amp;"."&amp;K287</f>
        <v>.</v>
      </c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>
        <f>R287-S287-T287</f>
        <v>0</v>
      </c>
      <c r="V287" s="9" t="e">
        <f>IF(X287&lt;&gt;"Liquidação Cancelada",VLOOKUP(B287,'BASE DE DADOS OPS'!$B$4:$P$9650,10,FALSE),"Liquidação Cancelada")</f>
        <v>#N/A</v>
      </c>
      <c r="W287" s="13" t="e">
        <f>IF(X287&lt;&gt;"Liquidação Cancelada",IF(ISBLANK(V287),"AGUARDANDO PAGAMENTO",NETWORKDAYS(P287,V287)-1),"Liquidação Cancelada")</f>
        <v>#N/A</v>
      </c>
      <c r="X287" s="10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>IF(X287&lt;&gt;"Liquidação Cancelada",Y287-Z287,"Liquidação Cancelada")</f>
        <v>#N/A</v>
      </c>
      <c r="AC287" s="3" t="e">
        <f>IF(X287&lt;&gt;"Liquidação Cancelada",(AA287-AB287)+(U287-Z287-AB287),"Liquidação Cancelada")</f>
        <v>#N/A</v>
      </c>
      <c r="AD287" s="29"/>
    </row>
    <row r="288" spans="1:30" ht="24.95" customHeight="1" x14ac:dyDescent="0.2">
      <c r="A288" s="23" t="str">
        <f>D288&amp;"|"&amp;E288&amp;"|"&amp;G288&amp;"|"&amp;H288&amp;"|"&amp;L288&amp;"|"&amp;N288&amp;"|"&amp;U288</f>
        <v>||||||0</v>
      </c>
      <c r="B288" s="23" t="str">
        <f>D288&amp;"|"&amp;E288&amp;"|"&amp;G288&amp;"|"&amp;H288&amp;"|"&amp;X288</f>
        <v>||||0</v>
      </c>
      <c r="C288" s="28" t="str">
        <f>E288&amp;"|"&amp;X288</f>
        <v>|0</v>
      </c>
      <c r="D288" s="10"/>
      <c r="E288" s="10"/>
      <c r="F288" s="36" t="str">
        <f>G288&amp;"/"&amp;H288</f>
        <v>/</v>
      </c>
      <c r="G288" s="10"/>
      <c r="H288" s="10"/>
      <c r="I288" s="36" t="str">
        <f>J288&amp;"."&amp;K288</f>
        <v>.</v>
      </c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>
        <f>R288-S288-T288</f>
        <v>0</v>
      </c>
      <c r="V288" s="9" t="e">
        <f>IF(X288&lt;&gt;"Liquidação Cancelada",VLOOKUP(B288,'BASE DE DADOS OPS'!$B$4:$P$9650,10,FALSE),"Liquidação Cancelada")</f>
        <v>#N/A</v>
      </c>
      <c r="W288" s="13" t="e">
        <f>IF(X288&lt;&gt;"Liquidação Cancelada",IF(ISBLANK(V288),"AGUARDANDO PAGAMENTO",NETWORKDAYS(P288,V288)-1),"Liquidação Cancelada")</f>
        <v>#N/A</v>
      </c>
      <c r="X288" s="10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>IF(X288&lt;&gt;"Liquidação Cancelada",Y288-Z288,"Liquidação Cancelada")</f>
        <v>#N/A</v>
      </c>
      <c r="AC288" s="3" t="e">
        <f>IF(X288&lt;&gt;"Liquidação Cancelada",(AA288-AB288)+(U288-Z288-AB288),"Liquidação Cancelada")</f>
        <v>#N/A</v>
      </c>
      <c r="AD288" s="29"/>
    </row>
    <row r="289" spans="1:30" ht="24.95" customHeight="1" x14ac:dyDescent="0.2">
      <c r="A289" s="23" t="str">
        <f>D289&amp;"|"&amp;E289&amp;"|"&amp;G289&amp;"|"&amp;H289&amp;"|"&amp;L289&amp;"|"&amp;N289&amp;"|"&amp;U289</f>
        <v>||||||0</v>
      </c>
      <c r="B289" s="23" t="str">
        <f>D289&amp;"|"&amp;E289&amp;"|"&amp;G289&amp;"|"&amp;H289&amp;"|"&amp;X289</f>
        <v>||||0</v>
      </c>
      <c r="C289" s="28" t="str">
        <f>E289&amp;"|"&amp;X289</f>
        <v>|0</v>
      </c>
      <c r="D289" s="10"/>
      <c r="E289" s="10"/>
      <c r="F289" s="36" t="str">
        <f>G289&amp;"/"&amp;H289</f>
        <v>/</v>
      </c>
      <c r="G289" s="10"/>
      <c r="H289" s="10"/>
      <c r="I289" s="36" t="str">
        <f>J289&amp;"."&amp;K289</f>
        <v>.</v>
      </c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>
        <f>R289-S289-T289</f>
        <v>0</v>
      </c>
      <c r="V289" s="9" t="e">
        <f>IF(X289&lt;&gt;"Liquidação Cancelada",VLOOKUP(B289,'BASE DE DADOS OPS'!$B$4:$P$9650,10,FALSE),"Liquidação Cancelada")</f>
        <v>#N/A</v>
      </c>
      <c r="W289" s="13" t="e">
        <f>IF(X289&lt;&gt;"Liquidação Cancelada",IF(ISBLANK(V289),"AGUARDANDO PAGAMENTO",NETWORKDAYS(P289,V289)-1),"Liquidação Cancelada")</f>
        <v>#N/A</v>
      </c>
      <c r="X289" s="10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>IF(X289&lt;&gt;"Liquidação Cancelada",Y289-Z289,"Liquidação Cancelada")</f>
        <v>#N/A</v>
      </c>
      <c r="AC289" s="3" t="e">
        <f>IF(X289&lt;&gt;"Liquidação Cancelada",(AA289-AB289)+(U289-Z289-AB289),"Liquidação Cancelada")</f>
        <v>#N/A</v>
      </c>
      <c r="AD289" s="29"/>
    </row>
    <row r="290" spans="1:30" ht="24.95" customHeight="1" x14ac:dyDescent="0.2">
      <c r="A290" s="23" t="str">
        <f>D290&amp;"|"&amp;E290&amp;"|"&amp;G290&amp;"|"&amp;H290&amp;"|"&amp;L290&amp;"|"&amp;N290&amp;"|"&amp;U290</f>
        <v>||||||0</v>
      </c>
      <c r="B290" s="23" t="str">
        <f>D290&amp;"|"&amp;E290&amp;"|"&amp;G290&amp;"|"&amp;H290&amp;"|"&amp;X290</f>
        <v>||||0</v>
      </c>
      <c r="C290" s="28" t="str">
        <f>E290&amp;"|"&amp;X290</f>
        <v>|0</v>
      </c>
      <c r="D290" s="10"/>
      <c r="E290" s="10"/>
      <c r="F290" s="36" t="str">
        <f>G290&amp;"/"&amp;H290</f>
        <v>/</v>
      </c>
      <c r="G290" s="10"/>
      <c r="H290" s="10"/>
      <c r="I290" s="36" t="str">
        <f>J290&amp;"."&amp;K290</f>
        <v>.</v>
      </c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>
        <f>R290-S290-T290</f>
        <v>0</v>
      </c>
      <c r="V290" s="9" t="e">
        <f>IF(X290&lt;&gt;"Liquidação Cancelada",VLOOKUP(B290,'BASE DE DADOS OPS'!$B$4:$P$9650,10,FALSE),"Liquidação Cancelada")</f>
        <v>#N/A</v>
      </c>
      <c r="W290" s="13" t="e">
        <f>IF(X290&lt;&gt;"Liquidação Cancelada",IF(ISBLANK(V290),"AGUARDANDO PAGAMENTO",NETWORKDAYS(P290,V290)-1),"Liquidação Cancelada")</f>
        <v>#N/A</v>
      </c>
      <c r="X290" s="10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>IF(X290&lt;&gt;"Liquidação Cancelada",Y290-Z290,"Liquidação Cancelada")</f>
        <v>#N/A</v>
      </c>
      <c r="AC290" s="3" t="e">
        <f>IF(X290&lt;&gt;"Liquidação Cancelada",(AA290-AB290)+(U290-Z290-AB290),"Liquidação Cancelada")</f>
        <v>#N/A</v>
      </c>
      <c r="AD290" s="29"/>
    </row>
    <row r="291" spans="1:30" ht="24.95" customHeight="1" x14ac:dyDescent="0.2">
      <c r="A291" s="23" t="str">
        <f>D291&amp;"|"&amp;E291&amp;"|"&amp;G291&amp;"|"&amp;H291&amp;"|"&amp;L291&amp;"|"&amp;N291&amp;"|"&amp;U291</f>
        <v>||||||0</v>
      </c>
      <c r="B291" s="23" t="str">
        <f>D291&amp;"|"&amp;E291&amp;"|"&amp;G291&amp;"|"&amp;H291&amp;"|"&amp;X291</f>
        <v>||||0</v>
      </c>
      <c r="C291" s="28" t="str">
        <f>E291&amp;"|"&amp;X291</f>
        <v>|0</v>
      </c>
      <c r="D291" s="10"/>
      <c r="E291" s="10"/>
      <c r="F291" s="36" t="str">
        <f>G291&amp;"/"&amp;H291</f>
        <v>/</v>
      </c>
      <c r="G291" s="10"/>
      <c r="H291" s="10"/>
      <c r="I291" s="36" t="str">
        <f>J291&amp;"."&amp;K291</f>
        <v>.</v>
      </c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>
        <f>R291-S291-T291</f>
        <v>0</v>
      </c>
      <c r="V291" s="9" t="e">
        <f>IF(X291&lt;&gt;"Liquidação Cancelada",VLOOKUP(B291,'BASE DE DADOS OPS'!$B$4:$P$9650,10,FALSE),"Liquidação Cancelada")</f>
        <v>#N/A</v>
      </c>
      <c r="W291" s="13" t="e">
        <f>IF(X291&lt;&gt;"Liquidação Cancelada",IF(ISBLANK(V291),"AGUARDANDO PAGAMENTO",NETWORKDAYS(P291,V291)-1),"Liquidação Cancelada")</f>
        <v>#N/A</v>
      </c>
      <c r="X291" s="10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>IF(X291&lt;&gt;"Liquidação Cancelada",Y291-Z291,"Liquidação Cancelada")</f>
        <v>#N/A</v>
      </c>
      <c r="AC291" s="3" t="e">
        <f>IF(X291&lt;&gt;"Liquidação Cancelada",(AA291-AB291)+(U291-Z291-AB291),"Liquidação Cancelada")</f>
        <v>#N/A</v>
      </c>
      <c r="AD291" s="29"/>
    </row>
    <row r="292" spans="1:30" ht="24.95" customHeight="1" x14ac:dyDescent="0.2">
      <c r="A292" s="23" t="str">
        <f>D292&amp;"|"&amp;E292&amp;"|"&amp;G292&amp;"|"&amp;H292&amp;"|"&amp;L292&amp;"|"&amp;N292&amp;"|"&amp;U292</f>
        <v>||||||0</v>
      </c>
      <c r="B292" s="23" t="str">
        <f>D292&amp;"|"&amp;E292&amp;"|"&amp;G292&amp;"|"&amp;H292&amp;"|"&amp;X292</f>
        <v>||||0</v>
      </c>
      <c r="C292" s="28" t="str">
        <f>E292&amp;"|"&amp;X292</f>
        <v>|0</v>
      </c>
      <c r="D292" s="10"/>
      <c r="E292" s="10"/>
      <c r="F292" s="36" t="str">
        <f>G292&amp;"/"&amp;H292</f>
        <v>/</v>
      </c>
      <c r="G292" s="10"/>
      <c r="H292" s="10"/>
      <c r="I292" s="36" t="str">
        <f>J292&amp;"."&amp;K292</f>
        <v>.</v>
      </c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>
        <f>R292-S292-T292</f>
        <v>0</v>
      </c>
      <c r="V292" s="9" t="e">
        <f>IF(X292&lt;&gt;"Liquidação Cancelada",VLOOKUP(B292,'BASE DE DADOS OPS'!$B$4:$P$9650,10,FALSE),"Liquidação Cancelada")</f>
        <v>#N/A</v>
      </c>
      <c r="W292" s="13" t="e">
        <f>IF(X292&lt;&gt;"Liquidação Cancelada",IF(ISBLANK(V292),"AGUARDANDO PAGAMENTO",NETWORKDAYS(P292,V292)-1),"Liquidação Cancelada")</f>
        <v>#N/A</v>
      </c>
      <c r="X292" s="10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>IF(X292&lt;&gt;"Liquidação Cancelada",Y292-Z292,"Liquidação Cancelada")</f>
        <v>#N/A</v>
      </c>
      <c r="AC292" s="3" t="e">
        <f>IF(X292&lt;&gt;"Liquidação Cancelada",(AA292-AB292)+(U292-Z292-AB292),"Liquidação Cancelada")</f>
        <v>#N/A</v>
      </c>
      <c r="AD292" s="29"/>
    </row>
    <row r="293" spans="1:30" ht="24.95" customHeight="1" x14ac:dyDescent="0.2">
      <c r="A293" s="23" t="str">
        <f>D293&amp;"|"&amp;E293&amp;"|"&amp;G293&amp;"|"&amp;H293&amp;"|"&amp;L293&amp;"|"&amp;N293&amp;"|"&amp;U293</f>
        <v>||||||0</v>
      </c>
      <c r="B293" s="23" t="str">
        <f>D293&amp;"|"&amp;E293&amp;"|"&amp;G293&amp;"|"&amp;H293&amp;"|"&amp;X293</f>
        <v>||||0</v>
      </c>
      <c r="C293" s="28" t="str">
        <f>E293&amp;"|"&amp;X293</f>
        <v>|0</v>
      </c>
      <c r="D293" s="10"/>
      <c r="E293" s="10"/>
      <c r="F293" s="36" t="str">
        <f>G293&amp;"/"&amp;H293</f>
        <v>/</v>
      </c>
      <c r="G293" s="10"/>
      <c r="H293" s="10"/>
      <c r="I293" s="36" t="str">
        <f>J293&amp;"."&amp;K293</f>
        <v>.</v>
      </c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>
        <f>R293-S293-T293</f>
        <v>0</v>
      </c>
      <c r="V293" s="9" t="e">
        <f>IF(X293&lt;&gt;"Liquidação Cancelada",VLOOKUP(B293,'BASE DE DADOS OPS'!$B$4:$P$9650,10,FALSE),"Liquidação Cancelada")</f>
        <v>#N/A</v>
      </c>
      <c r="W293" s="13" t="e">
        <f>IF(X293&lt;&gt;"Liquidação Cancelada",IF(ISBLANK(V293),"AGUARDANDO PAGAMENTO",NETWORKDAYS(P293,V293)-1),"Liquidação Cancelada")</f>
        <v>#N/A</v>
      </c>
      <c r="X293" s="10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>IF(X293&lt;&gt;"Liquidação Cancelada",Y293-Z293,"Liquidação Cancelada")</f>
        <v>#N/A</v>
      </c>
      <c r="AC293" s="3" t="e">
        <f>IF(X293&lt;&gt;"Liquidação Cancelada",(AA293-AB293)+(U293-Z293-AB293),"Liquidação Cancelada")</f>
        <v>#N/A</v>
      </c>
      <c r="AD293" s="29"/>
    </row>
    <row r="294" spans="1:30" ht="24.95" customHeight="1" x14ac:dyDescent="0.2">
      <c r="A294" s="23" t="str">
        <f>D294&amp;"|"&amp;E294&amp;"|"&amp;G294&amp;"|"&amp;H294&amp;"|"&amp;L294&amp;"|"&amp;N294&amp;"|"&amp;U294</f>
        <v>||||||0</v>
      </c>
      <c r="B294" s="23" t="str">
        <f>D294&amp;"|"&amp;E294&amp;"|"&amp;G294&amp;"|"&amp;H294&amp;"|"&amp;X294</f>
        <v>||||0</v>
      </c>
      <c r="C294" s="28" t="str">
        <f>E294&amp;"|"&amp;X294</f>
        <v>|0</v>
      </c>
      <c r="D294" s="10"/>
      <c r="E294" s="10"/>
      <c r="F294" s="36" t="str">
        <f>G294&amp;"/"&amp;H294</f>
        <v>/</v>
      </c>
      <c r="G294" s="10"/>
      <c r="H294" s="10"/>
      <c r="I294" s="36" t="str">
        <f>J294&amp;"."&amp;K294</f>
        <v>.</v>
      </c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>
        <f>R294-S294-T294</f>
        <v>0</v>
      </c>
      <c r="V294" s="9" t="e">
        <f>IF(X294&lt;&gt;"Liquidação Cancelada",VLOOKUP(B294,'BASE DE DADOS OPS'!$B$4:$P$9650,10,FALSE),"Liquidação Cancelada")</f>
        <v>#N/A</v>
      </c>
      <c r="W294" s="13" t="e">
        <f>IF(X294&lt;&gt;"Liquidação Cancelada",IF(ISBLANK(V294),"AGUARDANDO PAGAMENTO",NETWORKDAYS(P294,V294)-1),"Liquidação Cancelada")</f>
        <v>#N/A</v>
      </c>
      <c r="X294" s="10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>IF(X294&lt;&gt;"Liquidação Cancelada",Y294-Z294,"Liquidação Cancelada")</f>
        <v>#N/A</v>
      </c>
      <c r="AC294" s="3" t="e">
        <f>IF(X294&lt;&gt;"Liquidação Cancelada",(AA294-AB294)+(U294-Z294-AB294),"Liquidação Cancelada")</f>
        <v>#N/A</v>
      </c>
      <c r="AD294" s="29"/>
    </row>
    <row r="295" spans="1:30" ht="24.95" customHeight="1" x14ac:dyDescent="0.2">
      <c r="A295" s="23" t="str">
        <f>D295&amp;"|"&amp;E295&amp;"|"&amp;G295&amp;"|"&amp;H295&amp;"|"&amp;L295&amp;"|"&amp;N295&amp;"|"&amp;U295</f>
        <v>||||||0</v>
      </c>
      <c r="B295" s="23" t="str">
        <f>D295&amp;"|"&amp;E295&amp;"|"&amp;G295&amp;"|"&amp;H295&amp;"|"&amp;X295</f>
        <v>||||0</v>
      </c>
      <c r="C295" s="28" t="str">
        <f>E295&amp;"|"&amp;X295</f>
        <v>|0</v>
      </c>
      <c r="D295" s="10"/>
      <c r="E295" s="10"/>
      <c r="F295" s="36" t="str">
        <f>G295&amp;"/"&amp;H295</f>
        <v>/</v>
      </c>
      <c r="G295" s="10"/>
      <c r="H295" s="10"/>
      <c r="I295" s="36" t="str">
        <f>J295&amp;"."&amp;K295</f>
        <v>.</v>
      </c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>
        <f>R295-S295-T295</f>
        <v>0</v>
      </c>
      <c r="V295" s="9" t="e">
        <f>IF(X295&lt;&gt;"Liquidação Cancelada",VLOOKUP(B295,'BASE DE DADOS OPS'!$B$4:$P$9650,10,FALSE),"Liquidação Cancelada")</f>
        <v>#N/A</v>
      </c>
      <c r="W295" s="13" t="e">
        <f>IF(X295&lt;&gt;"Liquidação Cancelada",IF(ISBLANK(V295),"AGUARDANDO PAGAMENTO",NETWORKDAYS(P295,V295)-1),"Liquidação Cancelada")</f>
        <v>#N/A</v>
      </c>
      <c r="X295" s="10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>IF(X295&lt;&gt;"Liquidação Cancelada",Y295-Z295,"Liquidação Cancelada")</f>
        <v>#N/A</v>
      </c>
      <c r="AC295" s="3" t="e">
        <f>IF(X295&lt;&gt;"Liquidação Cancelada",(AA295-AB295)+(U295-Z295-AB295),"Liquidação Cancelada")</f>
        <v>#N/A</v>
      </c>
      <c r="AD295" s="29"/>
    </row>
    <row r="296" spans="1:30" ht="24.95" customHeight="1" x14ac:dyDescent="0.2">
      <c r="A296" s="23" t="str">
        <f>D296&amp;"|"&amp;E296&amp;"|"&amp;G296&amp;"|"&amp;H296&amp;"|"&amp;L296&amp;"|"&amp;N296&amp;"|"&amp;U296</f>
        <v>||||||0</v>
      </c>
      <c r="B296" s="23" t="str">
        <f>D296&amp;"|"&amp;E296&amp;"|"&amp;G296&amp;"|"&amp;H296&amp;"|"&amp;X296</f>
        <v>||||0</v>
      </c>
      <c r="C296" s="28" t="str">
        <f>E296&amp;"|"&amp;X296</f>
        <v>|0</v>
      </c>
      <c r="D296" s="10"/>
      <c r="E296" s="10"/>
      <c r="F296" s="36" t="str">
        <f>G296&amp;"/"&amp;H296</f>
        <v>/</v>
      </c>
      <c r="G296" s="10"/>
      <c r="H296" s="10"/>
      <c r="I296" s="36" t="str">
        <f>J296&amp;"."&amp;K296</f>
        <v>.</v>
      </c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>
        <f>R296-S296-T296</f>
        <v>0</v>
      </c>
      <c r="V296" s="9" t="e">
        <f>IF(X296&lt;&gt;"Liquidação Cancelada",VLOOKUP(B296,'BASE DE DADOS OPS'!$B$4:$P$9650,10,FALSE),"Liquidação Cancelada")</f>
        <v>#N/A</v>
      </c>
      <c r="W296" s="13" t="e">
        <f>IF(X296&lt;&gt;"Liquidação Cancelada",IF(ISBLANK(V296),"AGUARDANDO PAGAMENTO",NETWORKDAYS(P296,V296)-1),"Liquidação Cancelada")</f>
        <v>#N/A</v>
      </c>
      <c r="X296" s="10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>IF(X296&lt;&gt;"Liquidação Cancelada",Y296-Z296,"Liquidação Cancelada")</f>
        <v>#N/A</v>
      </c>
      <c r="AC296" s="3" t="e">
        <f>IF(X296&lt;&gt;"Liquidação Cancelada",(AA296-AB296)+(U296-Z296-AB296),"Liquidação Cancelada")</f>
        <v>#N/A</v>
      </c>
      <c r="AD296" s="29"/>
    </row>
    <row r="297" spans="1:30" ht="24.95" customHeight="1" x14ac:dyDescent="0.2">
      <c r="A297" s="23" t="str">
        <f>D297&amp;"|"&amp;E297&amp;"|"&amp;G297&amp;"|"&amp;H297&amp;"|"&amp;L297&amp;"|"&amp;N297&amp;"|"&amp;U297</f>
        <v>||||||0</v>
      </c>
      <c r="B297" s="23" t="str">
        <f>D297&amp;"|"&amp;E297&amp;"|"&amp;G297&amp;"|"&amp;H297&amp;"|"&amp;X297</f>
        <v>||||0</v>
      </c>
      <c r="C297" s="28" t="str">
        <f>E297&amp;"|"&amp;X297</f>
        <v>|0</v>
      </c>
      <c r="D297" s="10"/>
      <c r="E297" s="10"/>
      <c r="F297" s="36" t="str">
        <f>G297&amp;"/"&amp;H297</f>
        <v>/</v>
      </c>
      <c r="G297" s="10"/>
      <c r="H297" s="10"/>
      <c r="I297" s="36" t="str">
        <f>J297&amp;"."&amp;K297</f>
        <v>.</v>
      </c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>
        <f>R297-S297-T297</f>
        <v>0</v>
      </c>
      <c r="V297" s="9" t="e">
        <f>IF(X297&lt;&gt;"Liquidação Cancelada",VLOOKUP(B297,'BASE DE DADOS OPS'!$B$4:$P$9650,10,FALSE),"Liquidação Cancelada")</f>
        <v>#N/A</v>
      </c>
      <c r="W297" s="13" t="e">
        <f>IF(X297&lt;&gt;"Liquidação Cancelada",IF(ISBLANK(V297),"AGUARDANDO PAGAMENTO",NETWORKDAYS(P297,V297)-1),"Liquidação Cancelada")</f>
        <v>#N/A</v>
      </c>
      <c r="X297" s="10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>IF(X297&lt;&gt;"Liquidação Cancelada",Y297-Z297,"Liquidação Cancelada")</f>
        <v>#N/A</v>
      </c>
      <c r="AC297" s="3" t="e">
        <f>IF(X297&lt;&gt;"Liquidação Cancelada",(AA297-AB297)+(U297-Z297-AB297),"Liquidação Cancelada")</f>
        <v>#N/A</v>
      </c>
      <c r="AD297" s="29"/>
    </row>
    <row r="298" spans="1:30" ht="24.95" customHeight="1" x14ac:dyDescent="0.2">
      <c r="A298" s="23" t="str">
        <f>D298&amp;"|"&amp;E298&amp;"|"&amp;G298&amp;"|"&amp;H298&amp;"|"&amp;L298&amp;"|"&amp;N298&amp;"|"&amp;U298</f>
        <v>||||||0</v>
      </c>
      <c r="B298" s="23" t="str">
        <f>D298&amp;"|"&amp;E298&amp;"|"&amp;G298&amp;"|"&amp;H298&amp;"|"&amp;X298</f>
        <v>||||0</v>
      </c>
      <c r="C298" s="28" t="str">
        <f>E298&amp;"|"&amp;X298</f>
        <v>|0</v>
      </c>
      <c r="D298" s="10"/>
      <c r="E298" s="10"/>
      <c r="F298" s="36" t="str">
        <f>G298&amp;"/"&amp;H298</f>
        <v>/</v>
      </c>
      <c r="G298" s="10"/>
      <c r="H298" s="10"/>
      <c r="I298" s="36" t="str">
        <f>J298&amp;"."&amp;K298</f>
        <v>.</v>
      </c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>
        <f>R298-S298-T298</f>
        <v>0</v>
      </c>
      <c r="V298" s="9" t="e">
        <f>IF(X298&lt;&gt;"Liquidação Cancelada",VLOOKUP(B298,'BASE DE DADOS OPS'!$B$4:$P$9650,10,FALSE),"Liquidação Cancelada")</f>
        <v>#N/A</v>
      </c>
      <c r="W298" s="13" t="e">
        <f>IF(X298&lt;&gt;"Liquidação Cancelada",IF(ISBLANK(V298),"AGUARDANDO PAGAMENTO",NETWORKDAYS(P298,V298)-1),"Liquidação Cancelada")</f>
        <v>#N/A</v>
      </c>
      <c r="X298" s="10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>IF(X298&lt;&gt;"Liquidação Cancelada",Y298-Z298,"Liquidação Cancelada")</f>
        <v>#N/A</v>
      </c>
      <c r="AC298" s="3" t="e">
        <f>IF(X298&lt;&gt;"Liquidação Cancelada",(AA298-AB298)+(U298-Z298-AB298),"Liquidação Cancelada")</f>
        <v>#N/A</v>
      </c>
      <c r="AD298" s="29"/>
    </row>
    <row r="299" spans="1:30" ht="24.95" customHeight="1" x14ac:dyDescent="0.2">
      <c r="A299" s="23" t="str">
        <f>D299&amp;"|"&amp;E299&amp;"|"&amp;G299&amp;"|"&amp;H299&amp;"|"&amp;L299&amp;"|"&amp;N299&amp;"|"&amp;U299</f>
        <v>||||||0</v>
      </c>
      <c r="B299" s="23" t="str">
        <f>D299&amp;"|"&amp;E299&amp;"|"&amp;G299&amp;"|"&amp;H299&amp;"|"&amp;X299</f>
        <v>||||0</v>
      </c>
      <c r="C299" s="28" t="str">
        <f>E299&amp;"|"&amp;X299</f>
        <v>|0</v>
      </c>
      <c r="D299" s="10"/>
      <c r="E299" s="10"/>
      <c r="F299" s="36" t="str">
        <f>G299&amp;"/"&amp;H299</f>
        <v>/</v>
      </c>
      <c r="G299" s="10"/>
      <c r="H299" s="10"/>
      <c r="I299" s="36" t="str">
        <f>J299&amp;"."&amp;K299</f>
        <v>.</v>
      </c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>
        <f>R299-S299-T299</f>
        <v>0</v>
      </c>
      <c r="V299" s="9" t="e">
        <f>IF(X299&lt;&gt;"Liquidação Cancelada",VLOOKUP(B299,'BASE DE DADOS OPS'!$B$4:$P$9650,10,FALSE),"Liquidação Cancelada")</f>
        <v>#N/A</v>
      </c>
      <c r="W299" s="13" t="e">
        <f>IF(X299&lt;&gt;"Liquidação Cancelada",IF(ISBLANK(V299),"AGUARDANDO PAGAMENTO",NETWORKDAYS(P299,V299)-1),"Liquidação Cancelada")</f>
        <v>#N/A</v>
      </c>
      <c r="X299" s="10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>IF(X299&lt;&gt;"Liquidação Cancelada",Y299-Z299,"Liquidação Cancelada")</f>
        <v>#N/A</v>
      </c>
      <c r="AC299" s="3" t="e">
        <f>IF(X299&lt;&gt;"Liquidação Cancelada",(AA299-AB299)+(U299-Z299-AB299),"Liquidação Cancelada")</f>
        <v>#N/A</v>
      </c>
      <c r="AD299" s="29"/>
    </row>
    <row r="300" spans="1:30" ht="24.95" customHeight="1" x14ac:dyDescent="0.2">
      <c r="A300" s="23" t="str">
        <f>D300&amp;"|"&amp;E300&amp;"|"&amp;G300&amp;"|"&amp;H300&amp;"|"&amp;L300&amp;"|"&amp;N300&amp;"|"&amp;U300</f>
        <v>||||||0</v>
      </c>
      <c r="B300" s="23" t="str">
        <f>D300&amp;"|"&amp;E300&amp;"|"&amp;G300&amp;"|"&amp;H300&amp;"|"&amp;X300</f>
        <v>||||0</v>
      </c>
      <c r="C300" s="28" t="str">
        <f>E300&amp;"|"&amp;X300</f>
        <v>|0</v>
      </c>
      <c r="D300" s="10"/>
      <c r="E300" s="10"/>
      <c r="F300" s="36" t="str">
        <f>G300&amp;"/"&amp;H300</f>
        <v>/</v>
      </c>
      <c r="G300" s="10"/>
      <c r="H300" s="10"/>
      <c r="I300" s="36" t="str">
        <f>J300&amp;"."&amp;K300</f>
        <v>.</v>
      </c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>
        <f>R300-S300-T300</f>
        <v>0</v>
      </c>
      <c r="V300" s="9" t="e">
        <f>IF(X300&lt;&gt;"Liquidação Cancelada",VLOOKUP(B300,'BASE DE DADOS OPS'!$B$4:$P$9650,10,FALSE),"Liquidação Cancelada")</f>
        <v>#N/A</v>
      </c>
      <c r="W300" s="13" t="e">
        <f>IF(X300&lt;&gt;"Liquidação Cancelada",IF(ISBLANK(V300),"AGUARDANDO PAGAMENTO",NETWORKDAYS(P300,V300)-1),"Liquidação Cancelada")</f>
        <v>#N/A</v>
      </c>
      <c r="X300" s="10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>IF(X300&lt;&gt;"Liquidação Cancelada",Y300-Z300,"Liquidação Cancelada")</f>
        <v>#N/A</v>
      </c>
      <c r="AC300" s="3" t="e">
        <f>IF(X300&lt;&gt;"Liquidação Cancelada",(AA300-AB300)+(U300-Z300-AB300),"Liquidação Cancelada")</f>
        <v>#N/A</v>
      </c>
      <c r="AD300" s="29"/>
    </row>
    <row r="301" spans="1:30" ht="24.95" customHeight="1" x14ac:dyDescent="0.2">
      <c r="A301" s="23" t="str">
        <f>D301&amp;"|"&amp;E301&amp;"|"&amp;G301&amp;"|"&amp;H301&amp;"|"&amp;L301&amp;"|"&amp;N301&amp;"|"&amp;U301</f>
        <v>||||||0</v>
      </c>
      <c r="B301" s="23" t="str">
        <f>D301&amp;"|"&amp;E301&amp;"|"&amp;G301&amp;"|"&amp;H301&amp;"|"&amp;X301</f>
        <v>||||0</v>
      </c>
      <c r="C301" s="28" t="str">
        <f>E301&amp;"|"&amp;X301</f>
        <v>|0</v>
      </c>
      <c r="D301" s="10"/>
      <c r="E301" s="10"/>
      <c r="F301" s="36" t="str">
        <f>G301&amp;"/"&amp;H301</f>
        <v>/</v>
      </c>
      <c r="G301" s="10"/>
      <c r="H301" s="10"/>
      <c r="I301" s="36" t="str">
        <f>J301&amp;"."&amp;K301</f>
        <v>.</v>
      </c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>
        <f>R301-S301-T301</f>
        <v>0</v>
      </c>
      <c r="V301" s="9" t="e">
        <f>IF(X301&lt;&gt;"Liquidação Cancelada",VLOOKUP(B301,'BASE DE DADOS OPS'!$B$4:$P$9650,10,FALSE),"Liquidação Cancelada")</f>
        <v>#N/A</v>
      </c>
      <c r="W301" s="13" t="e">
        <f>IF(X301&lt;&gt;"Liquidação Cancelada",IF(ISBLANK(V301),"AGUARDANDO PAGAMENTO",NETWORKDAYS(P301,V301)-1),"Liquidação Cancelada")</f>
        <v>#N/A</v>
      </c>
      <c r="X301" s="10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>IF(X301&lt;&gt;"Liquidação Cancelada",Y301-Z301,"Liquidação Cancelada")</f>
        <v>#N/A</v>
      </c>
      <c r="AC301" s="3" t="e">
        <f>IF(X301&lt;&gt;"Liquidação Cancelada",(AA301-AB301)+(U301-Z301-AB301),"Liquidação Cancelada")</f>
        <v>#N/A</v>
      </c>
      <c r="AD301" s="29"/>
    </row>
    <row r="302" spans="1:30" ht="24.95" customHeight="1" x14ac:dyDescent="0.2">
      <c r="A302" s="23" t="str">
        <f>D302&amp;"|"&amp;E302&amp;"|"&amp;G302&amp;"|"&amp;H302&amp;"|"&amp;L302&amp;"|"&amp;N302&amp;"|"&amp;U302</f>
        <v>||||||0</v>
      </c>
      <c r="B302" s="23" t="str">
        <f>D302&amp;"|"&amp;E302&amp;"|"&amp;G302&amp;"|"&amp;H302&amp;"|"&amp;X302</f>
        <v>||||0</v>
      </c>
      <c r="C302" s="28" t="str">
        <f>E302&amp;"|"&amp;X302</f>
        <v>|0</v>
      </c>
      <c r="D302" s="10"/>
      <c r="E302" s="10"/>
      <c r="F302" s="36" t="str">
        <f>G302&amp;"/"&amp;H302</f>
        <v>/</v>
      </c>
      <c r="G302" s="10"/>
      <c r="H302" s="10"/>
      <c r="I302" s="36" t="str">
        <f>J302&amp;"."&amp;K302</f>
        <v>.</v>
      </c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>
        <f>R302-S302-T302</f>
        <v>0</v>
      </c>
      <c r="V302" s="9" t="e">
        <f>IF(X302&lt;&gt;"Liquidação Cancelada",VLOOKUP(B302,'BASE DE DADOS OPS'!$B$4:$P$9650,10,FALSE),"Liquidação Cancelada")</f>
        <v>#N/A</v>
      </c>
      <c r="W302" s="13" t="e">
        <f>IF(X302&lt;&gt;"Liquidação Cancelada",IF(ISBLANK(V302),"AGUARDANDO PAGAMENTO",NETWORKDAYS(P302,V302)-1),"Liquidação Cancelada")</f>
        <v>#N/A</v>
      </c>
      <c r="X302" s="10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>IF(X302&lt;&gt;"Liquidação Cancelada",Y302-Z302,"Liquidação Cancelada")</f>
        <v>#N/A</v>
      </c>
      <c r="AC302" s="3" t="e">
        <f>IF(X302&lt;&gt;"Liquidação Cancelada",(AA302-AB302)+(U302-Z302-AB302),"Liquidação Cancelada")</f>
        <v>#N/A</v>
      </c>
      <c r="AD302" s="29"/>
    </row>
    <row r="303" spans="1:30" ht="24.95" customHeight="1" x14ac:dyDescent="0.2">
      <c r="A303" s="23" t="str">
        <f>D303&amp;"|"&amp;E303&amp;"|"&amp;G303&amp;"|"&amp;H303&amp;"|"&amp;L303&amp;"|"&amp;N303&amp;"|"&amp;U303</f>
        <v>||||||0</v>
      </c>
      <c r="B303" s="23" t="str">
        <f>D303&amp;"|"&amp;E303&amp;"|"&amp;G303&amp;"|"&amp;H303&amp;"|"&amp;X303</f>
        <v>||||0</v>
      </c>
      <c r="C303" s="28" t="str">
        <f>E303&amp;"|"&amp;X303</f>
        <v>|0</v>
      </c>
      <c r="D303" s="10"/>
      <c r="E303" s="10"/>
      <c r="F303" s="36" t="str">
        <f>G303&amp;"/"&amp;H303</f>
        <v>/</v>
      </c>
      <c r="G303" s="10"/>
      <c r="H303" s="10"/>
      <c r="I303" s="36" t="str">
        <f>J303&amp;"."&amp;K303</f>
        <v>.</v>
      </c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>
        <f>R303-S303-T303</f>
        <v>0</v>
      </c>
      <c r="V303" s="9" t="e">
        <f>IF(X303&lt;&gt;"Liquidação Cancelada",VLOOKUP(B303,'BASE DE DADOS OPS'!$B$4:$P$9650,10,FALSE),"Liquidação Cancelada")</f>
        <v>#N/A</v>
      </c>
      <c r="W303" s="13" t="e">
        <f>IF(X303&lt;&gt;"Liquidação Cancelada",IF(ISBLANK(V303),"AGUARDANDO PAGAMENTO",NETWORKDAYS(P303,V303)-1),"Liquidação Cancelada")</f>
        <v>#N/A</v>
      </c>
      <c r="X303" s="10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>IF(X303&lt;&gt;"Liquidação Cancelada",Y303-Z303,"Liquidação Cancelada")</f>
        <v>#N/A</v>
      </c>
      <c r="AC303" s="3" t="e">
        <f>IF(X303&lt;&gt;"Liquidação Cancelada",(AA303-AB303)+(U303-Z303-AB303),"Liquidação Cancelada")</f>
        <v>#N/A</v>
      </c>
      <c r="AD303" s="29"/>
    </row>
    <row r="304" spans="1:30" ht="24.95" customHeight="1" x14ac:dyDescent="0.2">
      <c r="A304" s="23" t="str">
        <f>D304&amp;"|"&amp;E304&amp;"|"&amp;G304&amp;"|"&amp;H304&amp;"|"&amp;L304&amp;"|"&amp;N304&amp;"|"&amp;U304</f>
        <v>||||||0</v>
      </c>
      <c r="B304" s="23" t="str">
        <f>D304&amp;"|"&amp;E304&amp;"|"&amp;G304&amp;"|"&amp;H304&amp;"|"&amp;X304</f>
        <v>||||0</v>
      </c>
      <c r="C304" s="28" t="str">
        <f>E304&amp;"|"&amp;X304</f>
        <v>|0</v>
      </c>
      <c r="D304" s="10"/>
      <c r="E304" s="10"/>
      <c r="F304" s="36" t="str">
        <f>G304&amp;"/"&amp;H304</f>
        <v>/</v>
      </c>
      <c r="G304" s="10"/>
      <c r="H304" s="10"/>
      <c r="I304" s="36" t="str">
        <f>J304&amp;"."&amp;K304</f>
        <v>.</v>
      </c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>
        <f>R304-S304-T304</f>
        <v>0</v>
      </c>
      <c r="V304" s="9" t="e">
        <f>IF(X304&lt;&gt;"Liquidação Cancelada",VLOOKUP(B304,'BASE DE DADOS OPS'!$B$4:$P$9650,10,FALSE),"Liquidação Cancelada")</f>
        <v>#N/A</v>
      </c>
      <c r="W304" s="13" t="e">
        <f>IF(X304&lt;&gt;"Liquidação Cancelada",IF(ISBLANK(V304),"AGUARDANDO PAGAMENTO",NETWORKDAYS(P304,V304)-1),"Liquidação Cancelada")</f>
        <v>#N/A</v>
      </c>
      <c r="X304" s="10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>IF(X304&lt;&gt;"Liquidação Cancelada",Y304-Z304,"Liquidação Cancelada")</f>
        <v>#N/A</v>
      </c>
      <c r="AC304" s="3" t="e">
        <f>IF(X304&lt;&gt;"Liquidação Cancelada",(AA304-AB304)+(U304-Z304-AB304),"Liquidação Cancelada")</f>
        <v>#N/A</v>
      </c>
      <c r="AD304" s="29"/>
    </row>
    <row r="305" spans="1:30" ht="24.95" customHeight="1" x14ac:dyDescent="0.2">
      <c r="A305" s="23" t="str">
        <f>D305&amp;"|"&amp;E305&amp;"|"&amp;G305&amp;"|"&amp;H305&amp;"|"&amp;L305&amp;"|"&amp;N305&amp;"|"&amp;U305</f>
        <v>||||||0</v>
      </c>
      <c r="B305" s="23" t="str">
        <f>D305&amp;"|"&amp;E305&amp;"|"&amp;G305&amp;"|"&amp;H305&amp;"|"&amp;X305</f>
        <v>||||0</v>
      </c>
      <c r="C305" s="28" t="str">
        <f>E305&amp;"|"&amp;X305</f>
        <v>|0</v>
      </c>
      <c r="D305" s="10"/>
      <c r="E305" s="10"/>
      <c r="F305" s="36" t="str">
        <f>G305&amp;"/"&amp;H305</f>
        <v>/</v>
      </c>
      <c r="G305" s="10"/>
      <c r="H305" s="10"/>
      <c r="I305" s="36" t="str">
        <f>J305&amp;"."&amp;K305</f>
        <v>.</v>
      </c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>
        <f>R305-S305-T305</f>
        <v>0</v>
      </c>
      <c r="V305" s="9" t="e">
        <f>IF(X305&lt;&gt;"Liquidação Cancelada",VLOOKUP(B305,'BASE DE DADOS OPS'!$B$4:$P$9650,10,FALSE),"Liquidação Cancelada")</f>
        <v>#N/A</v>
      </c>
      <c r="W305" s="13" t="e">
        <f>IF(X305&lt;&gt;"Liquidação Cancelada",IF(ISBLANK(V305),"AGUARDANDO PAGAMENTO",NETWORKDAYS(P305,V305)-1),"Liquidação Cancelada")</f>
        <v>#N/A</v>
      </c>
      <c r="X305" s="10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>IF(X305&lt;&gt;"Liquidação Cancelada",Y305-Z305,"Liquidação Cancelada")</f>
        <v>#N/A</v>
      </c>
      <c r="AC305" s="3" t="e">
        <f>IF(X305&lt;&gt;"Liquidação Cancelada",(AA305-AB305)+(U305-Z305-AB305),"Liquidação Cancelada")</f>
        <v>#N/A</v>
      </c>
      <c r="AD305" s="29"/>
    </row>
    <row r="306" spans="1:30" ht="24.95" customHeight="1" x14ac:dyDescent="0.2">
      <c r="A306" s="23" t="str">
        <f>D306&amp;"|"&amp;E306&amp;"|"&amp;G306&amp;"|"&amp;H306&amp;"|"&amp;L306&amp;"|"&amp;N306&amp;"|"&amp;U306</f>
        <v>||||||0</v>
      </c>
      <c r="B306" s="23" t="str">
        <f>D306&amp;"|"&amp;E306&amp;"|"&amp;G306&amp;"|"&amp;H306&amp;"|"&amp;X306</f>
        <v>||||0</v>
      </c>
      <c r="C306" s="28" t="str">
        <f>E306&amp;"|"&amp;X306</f>
        <v>|0</v>
      </c>
      <c r="D306" s="10"/>
      <c r="E306" s="10"/>
      <c r="F306" s="36" t="str">
        <f>G306&amp;"/"&amp;H306</f>
        <v>/</v>
      </c>
      <c r="G306" s="10"/>
      <c r="H306" s="10"/>
      <c r="I306" s="36" t="str">
        <f>J306&amp;"."&amp;K306</f>
        <v>.</v>
      </c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>
        <f>R306-S306-T306</f>
        <v>0</v>
      </c>
      <c r="V306" s="9" t="e">
        <f>IF(X306&lt;&gt;"Liquidação Cancelada",VLOOKUP(B306,'BASE DE DADOS OPS'!$B$4:$P$9650,10,FALSE),"Liquidação Cancelada")</f>
        <v>#N/A</v>
      </c>
      <c r="W306" s="13" t="e">
        <f>IF(X306&lt;&gt;"Liquidação Cancelada",IF(ISBLANK(V306),"AGUARDANDO PAGAMENTO",NETWORKDAYS(P306,V306)-1),"Liquidação Cancelada")</f>
        <v>#N/A</v>
      </c>
      <c r="X306" s="10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>IF(X306&lt;&gt;"Liquidação Cancelada",Y306-Z306,"Liquidação Cancelada")</f>
        <v>#N/A</v>
      </c>
      <c r="AC306" s="3" t="e">
        <f>IF(X306&lt;&gt;"Liquidação Cancelada",(AA306-AB306)+(U306-Z306-AB306),"Liquidação Cancelada")</f>
        <v>#N/A</v>
      </c>
      <c r="AD306" s="29"/>
    </row>
    <row r="307" spans="1:30" ht="24.95" customHeight="1" x14ac:dyDescent="0.2">
      <c r="A307" s="23" t="str">
        <f>D307&amp;"|"&amp;E307&amp;"|"&amp;G307&amp;"|"&amp;H307&amp;"|"&amp;L307&amp;"|"&amp;N307&amp;"|"&amp;U307</f>
        <v>||||||0</v>
      </c>
      <c r="B307" s="23" t="str">
        <f>D307&amp;"|"&amp;E307&amp;"|"&amp;G307&amp;"|"&amp;H307&amp;"|"&amp;X307</f>
        <v>||||0</v>
      </c>
      <c r="C307" s="28" t="str">
        <f>E307&amp;"|"&amp;X307</f>
        <v>|0</v>
      </c>
      <c r="D307" s="10"/>
      <c r="E307" s="10"/>
      <c r="F307" s="36" t="str">
        <f>G307&amp;"/"&amp;H307</f>
        <v>/</v>
      </c>
      <c r="G307" s="10"/>
      <c r="H307" s="10"/>
      <c r="I307" s="36" t="str">
        <f>J307&amp;"."&amp;K307</f>
        <v>.</v>
      </c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>
        <f>R307-S307-T307</f>
        <v>0</v>
      </c>
      <c r="V307" s="9" t="e">
        <f>IF(X307&lt;&gt;"Liquidação Cancelada",VLOOKUP(B307,'BASE DE DADOS OPS'!$B$4:$P$9650,10,FALSE),"Liquidação Cancelada")</f>
        <v>#N/A</v>
      </c>
      <c r="W307" s="13" t="e">
        <f>IF(X307&lt;&gt;"Liquidação Cancelada",IF(ISBLANK(V307),"AGUARDANDO PAGAMENTO",NETWORKDAYS(P307,V307)-1),"Liquidação Cancelada")</f>
        <v>#N/A</v>
      </c>
      <c r="X307" s="10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>IF(X307&lt;&gt;"Liquidação Cancelada",Y307-Z307,"Liquidação Cancelada")</f>
        <v>#N/A</v>
      </c>
      <c r="AC307" s="3" t="e">
        <f>IF(X307&lt;&gt;"Liquidação Cancelada",(AA307-AB307)+(U307-Z307-AB307),"Liquidação Cancelada")</f>
        <v>#N/A</v>
      </c>
      <c r="AD307" s="29"/>
    </row>
    <row r="308" spans="1:30" ht="24.95" customHeight="1" x14ac:dyDescent="0.2">
      <c r="A308" s="23" t="str">
        <f>D308&amp;"|"&amp;E308&amp;"|"&amp;G308&amp;"|"&amp;H308&amp;"|"&amp;L308&amp;"|"&amp;N308&amp;"|"&amp;U308</f>
        <v>||||||0</v>
      </c>
      <c r="B308" s="23" t="str">
        <f>D308&amp;"|"&amp;E308&amp;"|"&amp;G308&amp;"|"&amp;H308&amp;"|"&amp;X308</f>
        <v>||||0</v>
      </c>
      <c r="C308" s="28" t="str">
        <f>E308&amp;"|"&amp;X308</f>
        <v>|0</v>
      </c>
      <c r="D308" s="10"/>
      <c r="E308" s="10"/>
      <c r="F308" s="36" t="str">
        <f>G308&amp;"/"&amp;H308</f>
        <v>/</v>
      </c>
      <c r="G308" s="10"/>
      <c r="H308" s="10"/>
      <c r="I308" s="36" t="str">
        <f>J308&amp;"."&amp;K308</f>
        <v>.</v>
      </c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>
        <f>R308-S308-T308</f>
        <v>0</v>
      </c>
      <c r="V308" s="9" t="e">
        <f>IF(X308&lt;&gt;"Liquidação Cancelada",VLOOKUP(B308,'BASE DE DADOS OPS'!$B$4:$P$9650,10,FALSE),"Liquidação Cancelada")</f>
        <v>#N/A</v>
      </c>
      <c r="W308" s="13" t="e">
        <f>IF(X308&lt;&gt;"Liquidação Cancelada",IF(ISBLANK(V308),"AGUARDANDO PAGAMENTO",NETWORKDAYS(P308,V308)-1),"Liquidação Cancelada")</f>
        <v>#N/A</v>
      </c>
      <c r="X308" s="10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>IF(X308&lt;&gt;"Liquidação Cancelada",Y308-Z308,"Liquidação Cancelada")</f>
        <v>#N/A</v>
      </c>
      <c r="AC308" s="3" t="e">
        <f>IF(X308&lt;&gt;"Liquidação Cancelada",(AA308-AB308)+(U308-Z308-AB308),"Liquidação Cancelada")</f>
        <v>#N/A</v>
      </c>
      <c r="AD308" s="29"/>
    </row>
    <row r="309" spans="1:30" ht="24.95" customHeight="1" x14ac:dyDescent="0.2">
      <c r="A309" s="23" t="str">
        <f>D309&amp;"|"&amp;E309&amp;"|"&amp;G309&amp;"|"&amp;H309&amp;"|"&amp;L309&amp;"|"&amp;N309&amp;"|"&amp;U309</f>
        <v>||||||0</v>
      </c>
      <c r="B309" s="23" t="str">
        <f>D309&amp;"|"&amp;E309&amp;"|"&amp;G309&amp;"|"&amp;H309&amp;"|"&amp;X309</f>
        <v>||||0</v>
      </c>
      <c r="C309" s="28" t="str">
        <f>E309&amp;"|"&amp;X309</f>
        <v>|0</v>
      </c>
      <c r="D309" s="10"/>
      <c r="E309" s="10"/>
      <c r="F309" s="36" t="str">
        <f>G309&amp;"/"&amp;H309</f>
        <v>/</v>
      </c>
      <c r="G309" s="10"/>
      <c r="H309" s="10"/>
      <c r="I309" s="36" t="str">
        <f>J309&amp;"."&amp;K309</f>
        <v>.</v>
      </c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>
        <f>R309-S309-T309</f>
        <v>0</v>
      </c>
      <c r="V309" s="9" t="e">
        <f>IF(X309&lt;&gt;"Liquidação Cancelada",VLOOKUP(B309,'BASE DE DADOS OPS'!$B$4:$P$9650,10,FALSE),"Liquidação Cancelada")</f>
        <v>#N/A</v>
      </c>
      <c r="W309" s="13" t="e">
        <f>IF(X309&lt;&gt;"Liquidação Cancelada",IF(ISBLANK(V309),"AGUARDANDO PAGAMENTO",NETWORKDAYS(P309,V309)-1),"Liquidação Cancelada")</f>
        <v>#N/A</v>
      </c>
      <c r="X309" s="10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>IF(X309&lt;&gt;"Liquidação Cancelada",Y309-Z309,"Liquidação Cancelada")</f>
        <v>#N/A</v>
      </c>
      <c r="AC309" s="3" t="e">
        <f>IF(X309&lt;&gt;"Liquidação Cancelada",(AA309-AB309)+(U309-Z309-AB309),"Liquidação Cancelada")</f>
        <v>#N/A</v>
      </c>
      <c r="AD309" s="29"/>
    </row>
    <row r="310" spans="1:30" ht="24.95" customHeight="1" x14ac:dyDescent="0.2">
      <c r="A310" s="23" t="str">
        <f>D310&amp;"|"&amp;E310&amp;"|"&amp;G310&amp;"|"&amp;H310&amp;"|"&amp;L310&amp;"|"&amp;N310&amp;"|"&amp;U310</f>
        <v>||||||0</v>
      </c>
      <c r="B310" s="23" t="str">
        <f>D310&amp;"|"&amp;E310&amp;"|"&amp;G310&amp;"|"&amp;H310&amp;"|"&amp;X310</f>
        <v>||||0</v>
      </c>
      <c r="C310" s="28" t="str">
        <f>E310&amp;"|"&amp;X310</f>
        <v>|0</v>
      </c>
      <c r="D310" s="10"/>
      <c r="E310" s="10"/>
      <c r="F310" s="36" t="str">
        <f>G310&amp;"/"&amp;H310</f>
        <v>/</v>
      </c>
      <c r="G310" s="10"/>
      <c r="H310" s="10"/>
      <c r="I310" s="36" t="str">
        <f>J310&amp;"."&amp;K310</f>
        <v>.</v>
      </c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>
        <f>R310-S310-T310</f>
        <v>0</v>
      </c>
      <c r="V310" s="9" t="e">
        <f>IF(X310&lt;&gt;"Liquidação Cancelada",VLOOKUP(B310,'BASE DE DADOS OPS'!$B$4:$P$9650,10,FALSE),"Liquidação Cancelada")</f>
        <v>#N/A</v>
      </c>
      <c r="W310" s="13" t="e">
        <f>IF(X310&lt;&gt;"Liquidação Cancelada",IF(ISBLANK(V310),"AGUARDANDO PAGAMENTO",NETWORKDAYS(P310,V310)-1),"Liquidação Cancelada")</f>
        <v>#N/A</v>
      </c>
      <c r="X310" s="10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>IF(X310&lt;&gt;"Liquidação Cancelada",Y310-Z310,"Liquidação Cancelada")</f>
        <v>#N/A</v>
      </c>
      <c r="AC310" s="3" t="e">
        <f>IF(X310&lt;&gt;"Liquidação Cancelada",(AA310-AB310)+(U310-Z310-AB310),"Liquidação Cancelada")</f>
        <v>#N/A</v>
      </c>
      <c r="AD310" s="29"/>
    </row>
    <row r="311" spans="1:30" ht="24.95" customHeight="1" x14ac:dyDescent="0.2">
      <c r="A311" s="23" t="str">
        <f>D311&amp;"|"&amp;E311&amp;"|"&amp;G311&amp;"|"&amp;H311&amp;"|"&amp;L311&amp;"|"&amp;N311&amp;"|"&amp;U311</f>
        <v>||||||0</v>
      </c>
      <c r="B311" s="23" t="str">
        <f>D311&amp;"|"&amp;E311&amp;"|"&amp;G311&amp;"|"&amp;H311&amp;"|"&amp;X311</f>
        <v>||||0</v>
      </c>
      <c r="C311" s="28" t="str">
        <f>E311&amp;"|"&amp;X311</f>
        <v>|0</v>
      </c>
      <c r="D311" s="10"/>
      <c r="E311" s="10"/>
      <c r="F311" s="36" t="str">
        <f>G311&amp;"/"&amp;H311</f>
        <v>/</v>
      </c>
      <c r="G311" s="10"/>
      <c r="H311" s="10"/>
      <c r="I311" s="36" t="str">
        <f>J311&amp;"."&amp;K311</f>
        <v>.</v>
      </c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>
        <f>R311-S311-T311</f>
        <v>0</v>
      </c>
      <c r="V311" s="9" t="e">
        <f>IF(X311&lt;&gt;"Liquidação Cancelada",VLOOKUP(B311,'BASE DE DADOS OPS'!$B$4:$P$9650,10,FALSE),"Liquidação Cancelada")</f>
        <v>#N/A</v>
      </c>
      <c r="W311" s="13" t="e">
        <f>IF(X311&lt;&gt;"Liquidação Cancelada",IF(ISBLANK(V311),"AGUARDANDO PAGAMENTO",NETWORKDAYS(P311,V311)-1),"Liquidação Cancelada")</f>
        <v>#N/A</v>
      </c>
      <c r="X311" s="10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>IF(X311&lt;&gt;"Liquidação Cancelada",Y311-Z311,"Liquidação Cancelada")</f>
        <v>#N/A</v>
      </c>
      <c r="AC311" s="3" t="e">
        <f>IF(X311&lt;&gt;"Liquidação Cancelada",(AA311-AB311)+(U311-Z311-AB311),"Liquidação Cancelada")</f>
        <v>#N/A</v>
      </c>
      <c r="AD311" s="29"/>
    </row>
    <row r="312" spans="1:30" ht="24.95" customHeight="1" x14ac:dyDescent="0.2">
      <c r="A312" s="23" t="str">
        <f>D312&amp;"|"&amp;E312&amp;"|"&amp;G312&amp;"|"&amp;H312&amp;"|"&amp;L312&amp;"|"&amp;N312&amp;"|"&amp;U312</f>
        <v>||||||0</v>
      </c>
      <c r="B312" s="23" t="str">
        <f>D312&amp;"|"&amp;E312&amp;"|"&amp;G312&amp;"|"&amp;H312&amp;"|"&amp;X312</f>
        <v>||||0</v>
      </c>
      <c r="C312" s="28" t="str">
        <f>E312&amp;"|"&amp;X312</f>
        <v>|0</v>
      </c>
      <c r="D312" s="10"/>
      <c r="E312" s="10"/>
      <c r="F312" s="36" t="str">
        <f>G312&amp;"/"&amp;H312</f>
        <v>/</v>
      </c>
      <c r="G312" s="10"/>
      <c r="H312" s="10"/>
      <c r="I312" s="36" t="str">
        <f>J312&amp;"."&amp;K312</f>
        <v>.</v>
      </c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>
        <f>R312-S312-T312</f>
        <v>0</v>
      </c>
      <c r="V312" s="9" t="e">
        <f>IF(X312&lt;&gt;"Liquidação Cancelada",VLOOKUP(B312,'BASE DE DADOS OPS'!$B$4:$P$9650,10,FALSE),"Liquidação Cancelada")</f>
        <v>#N/A</v>
      </c>
      <c r="W312" s="13" t="e">
        <f>IF(X312&lt;&gt;"Liquidação Cancelada",IF(ISBLANK(V312),"AGUARDANDO PAGAMENTO",NETWORKDAYS(P312,V312)-1),"Liquidação Cancelada")</f>
        <v>#N/A</v>
      </c>
      <c r="X312" s="10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>IF(X312&lt;&gt;"Liquidação Cancelada",Y312-Z312,"Liquidação Cancelada")</f>
        <v>#N/A</v>
      </c>
      <c r="AC312" s="3" t="e">
        <f>IF(X312&lt;&gt;"Liquidação Cancelada",(AA312-AB312)+(U312-Z312-AB312),"Liquidação Cancelada")</f>
        <v>#N/A</v>
      </c>
      <c r="AD312" s="29"/>
    </row>
    <row r="313" spans="1:30" ht="24.95" customHeight="1" x14ac:dyDescent="0.2">
      <c r="A313" s="23" t="str">
        <f>D313&amp;"|"&amp;E313&amp;"|"&amp;G313&amp;"|"&amp;H313&amp;"|"&amp;L313&amp;"|"&amp;N313&amp;"|"&amp;U313</f>
        <v>||||||0</v>
      </c>
      <c r="B313" s="23" t="str">
        <f>D313&amp;"|"&amp;E313&amp;"|"&amp;G313&amp;"|"&amp;H313&amp;"|"&amp;X313</f>
        <v>||||0</v>
      </c>
      <c r="C313" s="28" t="str">
        <f>E313&amp;"|"&amp;X313</f>
        <v>|0</v>
      </c>
      <c r="D313" s="10"/>
      <c r="E313" s="10"/>
      <c r="F313" s="36" t="str">
        <f>G313&amp;"/"&amp;H313</f>
        <v>/</v>
      </c>
      <c r="G313" s="10"/>
      <c r="H313" s="10"/>
      <c r="I313" s="36" t="str">
        <f>J313&amp;"."&amp;K313</f>
        <v>.</v>
      </c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>
        <f>R313-S313-T313</f>
        <v>0</v>
      </c>
      <c r="V313" s="9" t="e">
        <f>IF(X313&lt;&gt;"Liquidação Cancelada",VLOOKUP(B313,'BASE DE DADOS OPS'!$B$4:$P$9650,10,FALSE),"Liquidação Cancelada")</f>
        <v>#N/A</v>
      </c>
      <c r="W313" s="13" t="e">
        <f>IF(X313&lt;&gt;"Liquidação Cancelada",IF(ISBLANK(V313),"AGUARDANDO PAGAMENTO",NETWORKDAYS(P313,V313)-1),"Liquidação Cancelada")</f>
        <v>#N/A</v>
      </c>
      <c r="X313" s="10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>IF(X313&lt;&gt;"Liquidação Cancelada",Y313-Z313,"Liquidação Cancelada")</f>
        <v>#N/A</v>
      </c>
      <c r="AC313" s="3" t="e">
        <f>IF(X313&lt;&gt;"Liquidação Cancelada",(AA313-AB313)+(U313-Z313-AB313),"Liquidação Cancelada")</f>
        <v>#N/A</v>
      </c>
      <c r="AD313" s="29"/>
    </row>
    <row r="314" spans="1:30" ht="24.95" customHeight="1" x14ac:dyDescent="0.2">
      <c r="A314" s="23" t="str">
        <f>D314&amp;"|"&amp;E314&amp;"|"&amp;G314&amp;"|"&amp;H314&amp;"|"&amp;L314&amp;"|"&amp;N314&amp;"|"&amp;U314</f>
        <v>||||||0</v>
      </c>
      <c r="B314" s="23" t="str">
        <f>D314&amp;"|"&amp;E314&amp;"|"&amp;G314&amp;"|"&amp;H314&amp;"|"&amp;X314</f>
        <v>||||0</v>
      </c>
      <c r="C314" s="28" t="str">
        <f>E314&amp;"|"&amp;X314</f>
        <v>|0</v>
      </c>
      <c r="D314" s="10"/>
      <c r="E314" s="10"/>
      <c r="F314" s="36" t="str">
        <f>G314&amp;"/"&amp;H314</f>
        <v>/</v>
      </c>
      <c r="G314" s="10"/>
      <c r="H314" s="10"/>
      <c r="I314" s="36" t="str">
        <f>J314&amp;"."&amp;K314</f>
        <v>.</v>
      </c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>
        <f>R314-S314-T314</f>
        <v>0</v>
      </c>
      <c r="V314" s="9" t="e">
        <f>IF(X314&lt;&gt;"Liquidação Cancelada",VLOOKUP(B314,'BASE DE DADOS OPS'!$B$4:$P$9650,10,FALSE),"Liquidação Cancelada")</f>
        <v>#N/A</v>
      </c>
      <c r="W314" s="13" t="e">
        <f>IF(X314&lt;&gt;"Liquidação Cancelada",IF(ISBLANK(V314),"AGUARDANDO PAGAMENTO",NETWORKDAYS(P314,V314)-1),"Liquidação Cancelada")</f>
        <v>#N/A</v>
      </c>
      <c r="X314" s="10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>IF(X314&lt;&gt;"Liquidação Cancelada",Y314-Z314,"Liquidação Cancelada")</f>
        <v>#N/A</v>
      </c>
      <c r="AC314" s="3" t="e">
        <f>IF(X314&lt;&gt;"Liquidação Cancelada",(AA314-AB314)+(U314-Z314-AB314),"Liquidação Cancelada")</f>
        <v>#N/A</v>
      </c>
      <c r="AD314" s="29"/>
    </row>
    <row r="315" spans="1:30" ht="24.95" customHeight="1" x14ac:dyDescent="0.2">
      <c r="A315" s="23" t="str">
        <f>D315&amp;"|"&amp;E315&amp;"|"&amp;G315&amp;"|"&amp;H315&amp;"|"&amp;L315&amp;"|"&amp;N315&amp;"|"&amp;U315</f>
        <v>||||||0</v>
      </c>
      <c r="B315" s="23" t="str">
        <f>D315&amp;"|"&amp;E315&amp;"|"&amp;G315&amp;"|"&amp;H315&amp;"|"&amp;X315</f>
        <v>||||0</v>
      </c>
      <c r="C315" s="28" t="str">
        <f>E315&amp;"|"&amp;X315</f>
        <v>|0</v>
      </c>
      <c r="D315" s="10"/>
      <c r="E315" s="10"/>
      <c r="F315" s="36" t="str">
        <f>G315&amp;"/"&amp;H315</f>
        <v>/</v>
      </c>
      <c r="G315" s="10"/>
      <c r="H315" s="10"/>
      <c r="I315" s="36" t="str">
        <f>J315&amp;"."&amp;K315</f>
        <v>.</v>
      </c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>
        <f>R315-S315-T315</f>
        <v>0</v>
      </c>
      <c r="V315" s="9" t="e">
        <f>IF(X315&lt;&gt;"Liquidação Cancelada",VLOOKUP(B315,'BASE DE DADOS OPS'!$B$4:$P$9650,10,FALSE),"Liquidação Cancelada")</f>
        <v>#N/A</v>
      </c>
      <c r="W315" s="13" t="e">
        <f>IF(X315&lt;&gt;"Liquidação Cancelada",IF(ISBLANK(V315),"AGUARDANDO PAGAMENTO",NETWORKDAYS(P315,V315)-1),"Liquidação Cancelada")</f>
        <v>#N/A</v>
      </c>
      <c r="X315" s="10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>IF(X315&lt;&gt;"Liquidação Cancelada",Y315-Z315,"Liquidação Cancelada")</f>
        <v>#N/A</v>
      </c>
      <c r="AC315" s="3" t="e">
        <f>IF(X315&lt;&gt;"Liquidação Cancelada",(AA315-AB315)+(U315-Z315-AB315),"Liquidação Cancelada")</f>
        <v>#N/A</v>
      </c>
      <c r="AD315" s="29"/>
    </row>
    <row r="316" spans="1:30" ht="24.95" customHeight="1" x14ac:dyDescent="0.2">
      <c r="A316" s="23" t="str">
        <f>D316&amp;"|"&amp;E316&amp;"|"&amp;G316&amp;"|"&amp;H316&amp;"|"&amp;L316&amp;"|"&amp;N316&amp;"|"&amp;U316</f>
        <v>||||||0</v>
      </c>
      <c r="B316" s="23" t="str">
        <f>D316&amp;"|"&amp;E316&amp;"|"&amp;G316&amp;"|"&amp;H316&amp;"|"&amp;X316</f>
        <v>||||0</v>
      </c>
      <c r="C316" s="28" t="str">
        <f>E316&amp;"|"&amp;X316</f>
        <v>|0</v>
      </c>
      <c r="D316" s="10"/>
      <c r="E316" s="10"/>
      <c r="F316" s="36" t="str">
        <f>G316&amp;"/"&amp;H316</f>
        <v>/</v>
      </c>
      <c r="G316" s="10"/>
      <c r="H316" s="10"/>
      <c r="I316" s="36" t="str">
        <f>J316&amp;"."&amp;K316</f>
        <v>.</v>
      </c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>
        <f>R316-S316-T316</f>
        <v>0</v>
      </c>
      <c r="V316" s="9" t="e">
        <f>IF(X316&lt;&gt;"Liquidação Cancelada",VLOOKUP(B316,'BASE DE DADOS OPS'!$B$4:$P$9650,10,FALSE),"Liquidação Cancelada")</f>
        <v>#N/A</v>
      </c>
      <c r="W316" s="13" t="e">
        <f>IF(X316&lt;&gt;"Liquidação Cancelada",IF(ISBLANK(V316),"AGUARDANDO PAGAMENTO",NETWORKDAYS(P316,V316)-1),"Liquidação Cancelada")</f>
        <v>#N/A</v>
      </c>
      <c r="X316" s="10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>IF(X316&lt;&gt;"Liquidação Cancelada",Y316-Z316,"Liquidação Cancelada")</f>
        <v>#N/A</v>
      </c>
      <c r="AC316" s="3" t="e">
        <f>IF(X316&lt;&gt;"Liquidação Cancelada",(AA316-AB316)+(U316-Z316-AB316),"Liquidação Cancelada")</f>
        <v>#N/A</v>
      </c>
      <c r="AD316" s="29"/>
    </row>
    <row r="317" spans="1:30" ht="24.95" customHeight="1" x14ac:dyDescent="0.2">
      <c r="A317" s="23" t="str">
        <f>D317&amp;"|"&amp;E317&amp;"|"&amp;G317&amp;"|"&amp;H317&amp;"|"&amp;L317&amp;"|"&amp;N317&amp;"|"&amp;U317</f>
        <v>||||||0</v>
      </c>
      <c r="B317" s="23" t="str">
        <f>D317&amp;"|"&amp;E317&amp;"|"&amp;G317&amp;"|"&amp;H317&amp;"|"&amp;X317</f>
        <v>||||0</v>
      </c>
      <c r="C317" s="28" t="str">
        <f>E317&amp;"|"&amp;X317</f>
        <v>|0</v>
      </c>
      <c r="D317" s="10"/>
      <c r="E317" s="10"/>
      <c r="F317" s="36" t="str">
        <f>G317&amp;"/"&amp;H317</f>
        <v>/</v>
      </c>
      <c r="G317" s="10"/>
      <c r="H317" s="10"/>
      <c r="I317" s="36" t="str">
        <f>J317&amp;"."&amp;K317</f>
        <v>.</v>
      </c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>
        <f>R317-S317-T317</f>
        <v>0</v>
      </c>
      <c r="V317" s="9" t="e">
        <f>IF(X317&lt;&gt;"Liquidação Cancelada",VLOOKUP(B317,'BASE DE DADOS OPS'!$B$4:$P$9650,10,FALSE),"Liquidação Cancelada")</f>
        <v>#N/A</v>
      </c>
      <c r="W317" s="13" t="e">
        <f>IF(X317&lt;&gt;"Liquidação Cancelada",IF(ISBLANK(V317),"AGUARDANDO PAGAMENTO",NETWORKDAYS(P317,V317)-1),"Liquidação Cancelada")</f>
        <v>#N/A</v>
      </c>
      <c r="X317" s="10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>IF(X317&lt;&gt;"Liquidação Cancelada",Y317-Z317,"Liquidação Cancelada")</f>
        <v>#N/A</v>
      </c>
      <c r="AC317" s="3" t="e">
        <f>IF(X317&lt;&gt;"Liquidação Cancelada",(AA317-AB317)+(U317-Z317-AB317),"Liquidação Cancelada")</f>
        <v>#N/A</v>
      </c>
      <c r="AD317" s="29"/>
    </row>
    <row r="318" spans="1:30" ht="24.95" customHeight="1" x14ac:dyDescent="0.2">
      <c r="A318" s="23" t="str">
        <f>D318&amp;"|"&amp;E318&amp;"|"&amp;G318&amp;"|"&amp;H318&amp;"|"&amp;L318&amp;"|"&amp;N318&amp;"|"&amp;U318</f>
        <v>||||||0</v>
      </c>
      <c r="B318" s="23" t="str">
        <f>D318&amp;"|"&amp;E318&amp;"|"&amp;G318&amp;"|"&amp;H318&amp;"|"&amp;X318</f>
        <v>||||0</v>
      </c>
      <c r="C318" s="28" t="str">
        <f>E318&amp;"|"&amp;X318</f>
        <v>|0</v>
      </c>
      <c r="D318" s="10"/>
      <c r="E318" s="10"/>
      <c r="F318" s="36" t="str">
        <f>G318&amp;"/"&amp;H318</f>
        <v>/</v>
      </c>
      <c r="G318" s="10"/>
      <c r="H318" s="10"/>
      <c r="I318" s="36" t="str">
        <f>J318&amp;"."&amp;K318</f>
        <v>.</v>
      </c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>
        <f>R318-S318-T318</f>
        <v>0</v>
      </c>
      <c r="V318" s="9" t="e">
        <f>IF(X318&lt;&gt;"Liquidação Cancelada",VLOOKUP(B318,'BASE DE DADOS OPS'!$B$4:$P$9650,10,FALSE),"Liquidação Cancelada")</f>
        <v>#N/A</v>
      </c>
      <c r="W318" s="13" t="e">
        <f>IF(X318&lt;&gt;"Liquidação Cancelada",IF(ISBLANK(V318),"AGUARDANDO PAGAMENTO",NETWORKDAYS(P318,V318)-1),"Liquidação Cancelada")</f>
        <v>#N/A</v>
      </c>
      <c r="X318" s="10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>IF(X318&lt;&gt;"Liquidação Cancelada",Y318-Z318,"Liquidação Cancelada")</f>
        <v>#N/A</v>
      </c>
      <c r="AC318" s="3" t="e">
        <f>IF(X318&lt;&gt;"Liquidação Cancelada",(AA318-AB318)+(U318-Z318-AB318),"Liquidação Cancelada")</f>
        <v>#N/A</v>
      </c>
      <c r="AD318" s="29"/>
    </row>
    <row r="319" spans="1:30" ht="24.95" customHeight="1" x14ac:dyDescent="0.2">
      <c r="A319" s="23" t="str">
        <f>D319&amp;"|"&amp;E319&amp;"|"&amp;G319&amp;"|"&amp;H319&amp;"|"&amp;L319&amp;"|"&amp;N319&amp;"|"&amp;U319</f>
        <v>||||||0</v>
      </c>
      <c r="B319" s="23" t="str">
        <f>D319&amp;"|"&amp;E319&amp;"|"&amp;G319&amp;"|"&amp;H319&amp;"|"&amp;X319</f>
        <v>||||0</v>
      </c>
      <c r="C319" s="28" t="str">
        <f>E319&amp;"|"&amp;X319</f>
        <v>|0</v>
      </c>
      <c r="D319" s="10"/>
      <c r="E319" s="10"/>
      <c r="F319" s="36" t="str">
        <f>G319&amp;"/"&amp;H319</f>
        <v>/</v>
      </c>
      <c r="G319" s="10"/>
      <c r="H319" s="10"/>
      <c r="I319" s="36" t="str">
        <f>J319&amp;"."&amp;K319</f>
        <v>.</v>
      </c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>
        <f>R319-S319-T319</f>
        <v>0</v>
      </c>
      <c r="V319" s="9" t="e">
        <f>IF(X319&lt;&gt;"Liquidação Cancelada",VLOOKUP(B319,'BASE DE DADOS OPS'!$B$4:$P$9650,10,FALSE),"Liquidação Cancelada")</f>
        <v>#N/A</v>
      </c>
      <c r="W319" s="13" t="e">
        <f>IF(X319&lt;&gt;"Liquidação Cancelada",IF(ISBLANK(V319),"AGUARDANDO PAGAMENTO",NETWORKDAYS(P319,V319)-1),"Liquidação Cancelada")</f>
        <v>#N/A</v>
      </c>
      <c r="X319" s="10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>IF(X319&lt;&gt;"Liquidação Cancelada",Y319-Z319,"Liquidação Cancelada")</f>
        <v>#N/A</v>
      </c>
      <c r="AC319" s="3" t="e">
        <f>IF(X319&lt;&gt;"Liquidação Cancelada",(AA319-AB319)+(U319-Z319-AB319),"Liquidação Cancelada")</f>
        <v>#N/A</v>
      </c>
      <c r="AD319" s="29"/>
    </row>
    <row r="320" spans="1:30" ht="24.95" customHeight="1" x14ac:dyDescent="0.2">
      <c r="A320" s="23" t="str">
        <f>D320&amp;"|"&amp;E320&amp;"|"&amp;G320&amp;"|"&amp;H320&amp;"|"&amp;L320&amp;"|"&amp;N320&amp;"|"&amp;U320</f>
        <v>||||||0</v>
      </c>
      <c r="B320" s="23" t="str">
        <f>D320&amp;"|"&amp;E320&amp;"|"&amp;G320&amp;"|"&amp;H320&amp;"|"&amp;X320</f>
        <v>||||0</v>
      </c>
      <c r="C320" s="28" t="str">
        <f>E320&amp;"|"&amp;X320</f>
        <v>|0</v>
      </c>
      <c r="D320" s="10"/>
      <c r="E320" s="10"/>
      <c r="F320" s="36" t="str">
        <f>G320&amp;"/"&amp;H320</f>
        <v>/</v>
      </c>
      <c r="G320" s="10"/>
      <c r="H320" s="10"/>
      <c r="I320" s="36" t="str">
        <f>J320&amp;"."&amp;K320</f>
        <v>.</v>
      </c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>
        <f>R320-S320-T320</f>
        <v>0</v>
      </c>
      <c r="V320" s="9" t="e">
        <f>IF(X320&lt;&gt;"Liquidação Cancelada",VLOOKUP(B320,'BASE DE DADOS OPS'!$B$4:$P$9650,10,FALSE),"Liquidação Cancelada")</f>
        <v>#N/A</v>
      </c>
      <c r="W320" s="13" t="e">
        <f>IF(X320&lt;&gt;"Liquidação Cancelada",IF(ISBLANK(V320),"AGUARDANDO PAGAMENTO",NETWORKDAYS(P320,V320)-1),"Liquidação Cancelada")</f>
        <v>#N/A</v>
      </c>
      <c r="X320" s="10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>IF(X320&lt;&gt;"Liquidação Cancelada",Y320-Z320,"Liquidação Cancelada")</f>
        <v>#N/A</v>
      </c>
      <c r="AC320" s="3" t="e">
        <f>IF(X320&lt;&gt;"Liquidação Cancelada",(AA320-AB320)+(U320-Z320-AB320),"Liquidação Cancelada")</f>
        <v>#N/A</v>
      </c>
      <c r="AD320" s="29"/>
    </row>
    <row r="321" spans="1:30" ht="24.95" customHeight="1" x14ac:dyDescent="0.2">
      <c r="A321" s="23" t="str">
        <f>D321&amp;"|"&amp;E321&amp;"|"&amp;G321&amp;"|"&amp;H321&amp;"|"&amp;L321&amp;"|"&amp;N321&amp;"|"&amp;U321</f>
        <v>||||||0</v>
      </c>
      <c r="B321" s="23" t="str">
        <f>D321&amp;"|"&amp;E321&amp;"|"&amp;G321&amp;"|"&amp;H321&amp;"|"&amp;X321</f>
        <v>||||0</v>
      </c>
      <c r="C321" s="28" t="str">
        <f>E321&amp;"|"&amp;X321</f>
        <v>|0</v>
      </c>
      <c r="D321" s="10"/>
      <c r="E321" s="10"/>
      <c r="F321" s="36" t="str">
        <f>G321&amp;"/"&amp;H321</f>
        <v>/</v>
      </c>
      <c r="G321" s="10"/>
      <c r="H321" s="10"/>
      <c r="I321" s="36" t="str">
        <f>J321&amp;"."&amp;K321</f>
        <v>.</v>
      </c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>
        <f>R321-S321-T321</f>
        <v>0</v>
      </c>
      <c r="V321" s="9" t="e">
        <f>IF(X321&lt;&gt;"Liquidação Cancelada",VLOOKUP(B321,'BASE DE DADOS OPS'!$B$4:$P$9650,10,FALSE),"Liquidação Cancelada")</f>
        <v>#N/A</v>
      </c>
      <c r="W321" s="13" t="e">
        <f>IF(X321&lt;&gt;"Liquidação Cancelada",IF(ISBLANK(V321),"AGUARDANDO PAGAMENTO",NETWORKDAYS(P321,V321)-1),"Liquidação Cancelada")</f>
        <v>#N/A</v>
      </c>
      <c r="X321" s="10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>IF(X321&lt;&gt;"Liquidação Cancelada",Y321-Z321,"Liquidação Cancelada")</f>
        <v>#N/A</v>
      </c>
      <c r="AC321" s="3" t="e">
        <f>IF(X321&lt;&gt;"Liquidação Cancelada",(AA321-AB321)+(U321-Z321-AB321),"Liquidação Cancelada")</f>
        <v>#N/A</v>
      </c>
      <c r="AD321" s="29"/>
    </row>
    <row r="322" spans="1:30" ht="24.95" customHeight="1" x14ac:dyDescent="0.2">
      <c r="A322" s="23" t="str">
        <f>D322&amp;"|"&amp;E322&amp;"|"&amp;G322&amp;"|"&amp;H322&amp;"|"&amp;L322&amp;"|"&amp;N322&amp;"|"&amp;U322</f>
        <v>||||||0</v>
      </c>
      <c r="B322" s="23" t="str">
        <f>D322&amp;"|"&amp;E322&amp;"|"&amp;G322&amp;"|"&amp;H322&amp;"|"&amp;X322</f>
        <v>||||0</v>
      </c>
      <c r="C322" s="28" t="str">
        <f>E322&amp;"|"&amp;X322</f>
        <v>|0</v>
      </c>
      <c r="D322" s="10"/>
      <c r="E322" s="10"/>
      <c r="F322" s="36" t="str">
        <f>G322&amp;"/"&amp;H322</f>
        <v>/</v>
      </c>
      <c r="G322" s="10"/>
      <c r="H322" s="10"/>
      <c r="I322" s="36" t="str">
        <f>J322&amp;"."&amp;K322</f>
        <v>.</v>
      </c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>
        <f>R322-S322-T322</f>
        <v>0</v>
      </c>
      <c r="V322" s="9" t="e">
        <f>IF(X322&lt;&gt;"Liquidação Cancelada",VLOOKUP(B322,'BASE DE DADOS OPS'!$B$4:$P$9650,10,FALSE),"Liquidação Cancelada")</f>
        <v>#N/A</v>
      </c>
      <c r="W322" s="13" t="e">
        <f>IF(X322&lt;&gt;"Liquidação Cancelada",IF(ISBLANK(V322),"AGUARDANDO PAGAMENTO",NETWORKDAYS(P322,V322)-1),"Liquidação Cancelada")</f>
        <v>#N/A</v>
      </c>
      <c r="X322" s="10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>IF(X322&lt;&gt;"Liquidação Cancelada",Y322-Z322,"Liquidação Cancelada")</f>
        <v>#N/A</v>
      </c>
      <c r="AC322" s="3" t="e">
        <f>IF(X322&lt;&gt;"Liquidação Cancelada",(AA322-AB322)+(U322-Z322-AB322),"Liquidação Cancelada")</f>
        <v>#N/A</v>
      </c>
      <c r="AD322" s="29"/>
    </row>
    <row r="323" spans="1:30" ht="24.95" customHeight="1" x14ac:dyDescent="0.2">
      <c r="A323" s="23" t="str">
        <f>D323&amp;"|"&amp;E323&amp;"|"&amp;G323&amp;"|"&amp;H323&amp;"|"&amp;L323&amp;"|"&amp;N323&amp;"|"&amp;U323</f>
        <v>||||||0</v>
      </c>
      <c r="B323" s="23" t="str">
        <f>D323&amp;"|"&amp;E323&amp;"|"&amp;G323&amp;"|"&amp;H323&amp;"|"&amp;X323</f>
        <v>||||0</v>
      </c>
      <c r="C323" s="28" t="str">
        <f>E323&amp;"|"&amp;X323</f>
        <v>|0</v>
      </c>
      <c r="D323" s="10"/>
      <c r="E323" s="10"/>
      <c r="F323" s="36" t="str">
        <f>G323&amp;"/"&amp;H323</f>
        <v>/</v>
      </c>
      <c r="G323" s="10"/>
      <c r="H323" s="10"/>
      <c r="I323" s="36" t="str">
        <f>J323&amp;"."&amp;K323</f>
        <v>.</v>
      </c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>
        <f>R323-S323-T323</f>
        <v>0</v>
      </c>
      <c r="V323" s="9" t="e">
        <f>IF(X323&lt;&gt;"Liquidação Cancelada",VLOOKUP(B323,'BASE DE DADOS OPS'!$B$4:$P$9650,10,FALSE),"Liquidação Cancelada")</f>
        <v>#N/A</v>
      </c>
      <c r="W323" s="13" t="e">
        <f>IF(X323&lt;&gt;"Liquidação Cancelada",IF(ISBLANK(V323),"AGUARDANDO PAGAMENTO",NETWORKDAYS(P323,V323)-1),"Liquidação Cancelada")</f>
        <v>#N/A</v>
      </c>
      <c r="X323" s="10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>IF(X323&lt;&gt;"Liquidação Cancelada",Y323-Z323,"Liquidação Cancelada")</f>
        <v>#N/A</v>
      </c>
      <c r="AC323" s="3" t="e">
        <f>IF(X323&lt;&gt;"Liquidação Cancelada",(AA323-AB323)+(U323-Z323-AB323),"Liquidação Cancelada")</f>
        <v>#N/A</v>
      </c>
      <c r="AD323" s="29"/>
    </row>
    <row r="324" spans="1:30" ht="24.95" customHeight="1" x14ac:dyDescent="0.2">
      <c r="A324" s="23" t="str">
        <f>D324&amp;"|"&amp;E324&amp;"|"&amp;G324&amp;"|"&amp;H324&amp;"|"&amp;L324&amp;"|"&amp;N324&amp;"|"&amp;U324</f>
        <v>||||||0</v>
      </c>
      <c r="B324" s="23" t="str">
        <f>D324&amp;"|"&amp;E324&amp;"|"&amp;G324&amp;"|"&amp;H324&amp;"|"&amp;X324</f>
        <v>||||0</v>
      </c>
      <c r="C324" s="28" t="str">
        <f>E324&amp;"|"&amp;X324</f>
        <v>|0</v>
      </c>
      <c r="D324" s="10"/>
      <c r="E324" s="10"/>
      <c r="F324" s="36" t="str">
        <f>G324&amp;"/"&amp;H324</f>
        <v>/</v>
      </c>
      <c r="G324" s="10"/>
      <c r="H324" s="10"/>
      <c r="I324" s="36" t="str">
        <f>J324&amp;"."&amp;K324</f>
        <v>.</v>
      </c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>
        <f>R324-S324-T324</f>
        <v>0</v>
      </c>
      <c r="V324" s="9" t="e">
        <f>IF(X324&lt;&gt;"Liquidação Cancelada",VLOOKUP(B324,'BASE DE DADOS OPS'!$B$4:$P$9650,10,FALSE),"Liquidação Cancelada")</f>
        <v>#N/A</v>
      </c>
      <c r="W324" s="13" t="e">
        <f>IF(X324&lt;&gt;"Liquidação Cancelada",IF(ISBLANK(V324),"AGUARDANDO PAGAMENTO",NETWORKDAYS(P324,V324)-1),"Liquidação Cancelada")</f>
        <v>#N/A</v>
      </c>
      <c r="X324" s="10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>IF(X324&lt;&gt;"Liquidação Cancelada",Y324-Z324,"Liquidação Cancelada")</f>
        <v>#N/A</v>
      </c>
      <c r="AC324" s="3" t="e">
        <f>IF(X324&lt;&gt;"Liquidação Cancelada",(AA324-AB324)+(U324-Z324-AB324),"Liquidação Cancelada")</f>
        <v>#N/A</v>
      </c>
      <c r="AD324" s="29"/>
    </row>
    <row r="325" spans="1:30" ht="24.95" customHeight="1" x14ac:dyDescent="0.2">
      <c r="A325" s="23" t="str">
        <f>D325&amp;"|"&amp;E325&amp;"|"&amp;G325&amp;"|"&amp;H325&amp;"|"&amp;L325&amp;"|"&amp;N325&amp;"|"&amp;U325</f>
        <v>||||||0</v>
      </c>
      <c r="B325" s="23" t="str">
        <f>D325&amp;"|"&amp;E325&amp;"|"&amp;G325&amp;"|"&amp;H325&amp;"|"&amp;X325</f>
        <v>||||0</v>
      </c>
      <c r="C325" s="28" t="str">
        <f>E325&amp;"|"&amp;X325</f>
        <v>|0</v>
      </c>
      <c r="D325" s="10"/>
      <c r="E325" s="10"/>
      <c r="F325" s="36" t="str">
        <f>G325&amp;"/"&amp;H325</f>
        <v>/</v>
      </c>
      <c r="G325" s="10"/>
      <c r="H325" s="10"/>
      <c r="I325" s="36" t="str">
        <f>J325&amp;"."&amp;K325</f>
        <v>.</v>
      </c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>
        <f>R325-S325-T325</f>
        <v>0</v>
      </c>
      <c r="V325" s="9" t="e">
        <f>IF(X325&lt;&gt;"Liquidação Cancelada",VLOOKUP(B325,'BASE DE DADOS OPS'!$B$4:$P$9650,10,FALSE),"Liquidação Cancelada")</f>
        <v>#N/A</v>
      </c>
      <c r="W325" s="13" t="e">
        <f>IF(X325&lt;&gt;"Liquidação Cancelada",IF(ISBLANK(V325),"AGUARDANDO PAGAMENTO",NETWORKDAYS(P325,V325)-1),"Liquidação Cancelada")</f>
        <v>#N/A</v>
      </c>
      <c r="X325" s="10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>IF(X325&lt;&gt;"Liquidação Cancelada",Y325-Z325,"Liquidação Cancelada")</f>
        <v>#N/A</v>
      </c>
      <c r="AC325" s="3" t="e">
        <f>IF(X325&lt;&gt;"Liquidação Cancelada",(AA325-AB325)+(U325-Z325-AB325),"Liquidação Cancelada")</f>
        <v>#N/A</v>
      </c>
      <c r="AD325" s="29"/>
    </row>
    <row r="326" spans="1:30" ht="24.95" customHeight="1" x14ac:dyDescent="0.2">
      <c r="A326" s="23" t="str">
        <f>D326&amp;"|"&amp;E326&amp;"|"&amp;G326&amp;"|"&amp;H326&amp;"|"&amp;L326&amp;"|"&amp;N326&amp;"|"&amp;U326</f>
        <v>||||||0</v>
      </c>
      <c r="B326" s="23" t="str">
        <f>D326&amp;"|"&amp;E326&amp;"|"&amp;G326&amp;"|"&amp;H326&amp;"|"&amp;X326</f>
        <v>||||0</v>
      </c>
      <c r="C326" s="28" t="str">
        <f>E326&amp;"|"&amp;X326</f>
        <v>|0</v>
      </c>
      <c r="D326" s="10"/>
      <c r="E326" s="10"/>
      <c r="F326" s="36" t="str">
        <f>G326&amp;"/"&amp;H326</f>
        <v>/</v>
      </c>
      <c r="G326" s="10"/>
      <c r="H326" s="10"/>
      <c r="I326" s="36" t="str">
        <f>J326&amp;"."&amp;K326</f>
        <v>.</v>
      </c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>
        <f>R326-S326-T326</f>
        <v>0</v>
      </c>
      <c r="V326" s="9" t="e">
        <f>IF(X326&lt;&gt;"Liquidação Cancelada",VLOOKUP(B326,'BASE DE DADOS OPS'!$B$4:$P$9650,10,FALSE),"Liquidação Cancelada")</f>
        <v>#N/A</v>
      </c>
      <c r="W326" s="13" t="e">
        <f>IF(X326&lt;&gt;"Liquidação Cancelada",IF(ISBLANK(V326),"AGUARDANDO PAGAMENTO",NETWORKDAYS(P326,V326)-1),"Liquidação Cancelada")</f>
        <v>#N/A</v>
      </c>
      <c r="X326" s="10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>IF(X326&lt;&gt;"Liquidação Cancelada",Y326-Z326,"Liquidação Cancelada")</f>
        <v>#N/A</v>
      </c>
      <c r="AC326" s="3" t="e">
        <f>IF(X326&lt;&gt;"Liquidação Cancelada",(AA326-AB326)+(U326-Z326-AB326),"Liquidação Cancelada")</f>
        <v>#N/A</v>
      </c>
      <c r="AD326" s="29"/>
    </row>
    <row r="327" spans="1:30" ht="24.95" customHeight="1" x14ac:dyDescent="0.2">
      <c r="A327" s="23" t="str">
        <f>D327&amp;"|"&amp;E327&amp;"|"&amp;G327&amp;"|"&amp;H327&amp;"|"&amp;L327&amp;"|"&amp;N327&amp;"|"&amp;U327</f>
        <v>||||||0</v>
      </c>
      <c r="B327" s="23" t="str">
        <f>D327&amp;"|"&amp;E327&amp;"|"&amp;G327&amp;"|"&amp;H327&amp;"|"&amp;X327</f>
        <v>||||0</v>
      </c>
      <c r="C327" s="28" t="str">
        <f>E327&amp;"|"&amp;X327</f>
        <v>|0</v>
      </c>
      <c r="D327" s="10"/>
      <c r="E327" s="10"/>
      <c r="F327" s="36" t="str">
        <f>G327&amp;"/"&amp;H327</f>
        <v>/</v>
      </c>
      <c r="G327" s="10"/>
      <c r="H327" s="10"/>
      <c r="I327" s="36" t="str">
        <f>J327&amp;"."&amp;K327</f>
        <v>.</v>
      </c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>
        <f>R327-S327-T327</f>
        <v>0</v>
      </c>
      <c r="V327" s="9" t="e">
        <f>IF(X327&lt;&gt;"Liquidação Cancelada",VLOOKUP(B327,'BASE DE DADOS OPS'!$B$4:$P$9650,10,FALSE),"Liquidação Cancelada")</f>
        <v>#N/A</v>
      </c>
      <c r="W327" s="13" t="e">
        <f>IF(X327&lt;&gt;"Liquidação Cancelada",IF(ISBLANK(V327),"AGUARDANDO PAGAMENTO",NETWORKDAYS(P327,V327)-1),"Liquidação Cancelada")</f>
        <v>#N/A</v>
      </c>
      <c r="X327" s="10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>IF(X327&lt;&gt;"Liquidação Cancelada",Y327-Z327,"Liquidação Cancelada")</f>
        <v>#N/A</v>
      </c>
      <c r="AC327" s="3" t="e">
        <f>IF(X327&lt;&gt;"Liquidação Cancelada",(AA327-AB327)+(U327-Z327-AB327),"Liquidação Cancelada")</f>
        <v>#N/A</v>
      </c>
      <c r="AD327" s="29"/>
    </row>
    <row r="328" spans="1:30" ht="24.95" customHeight="1" x14ac:dyDescent="0.2">
      <c r="A328" s="23" t="str">
        <f>D328&amp;"|"&amp;E328&amp;"|"&amp;G328&amp;"|"&amp;H328&amp;"|"&amp;L328&amp;"|"&amp;N328&amp;"|"&amp;U328</f>
        <v>||||||0</v>
      </c>
      <c r="B328" s="23" t="str">
        <f>D328&amp;"|"&amp;E328&amp;"|"&amp;G328&amp;"|"&amp;H328&amp;"|"&amp;X328</f>
        <v>||||0</v>
      </c>
      <c r="C328" s="28" t="str">
        <f>E328&amp;"|"&amp;X328</f>
        <v>|0</v>
      </c>
      <c r="D328" s="10"/>
      <c r="E328" s="10"/>
      <c r="F328" s="36" t="str">
        <f>G328&amp;"/"&amp;H328</f>
        <v>/</v>
      </c>
      <c r="G328" s="10"/>
      <c r="H328" s="10"/>
      <c r="I328" s="36" t="str">
        <f>J328&amp;"."&amp;K328</f>
        <v>.</v>
      </c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>
        <f>R328-S328-T328</f>
        <v>0</v>
      </c>
      <c r="V328" s="9" t="e">
        <f>IF(X328&lt;&gt;"Liquidação Cancelada",VLOOKUP(B328,'BASE DE DADOS OPS'!$B$4:$P$9650,10,FALSE),"Liquidação Cancelada")</f>
        <v>#N/A</v>
      </c>
      <c r="W328" s="13" t="e">
        <f>IF(X328&lt;&gt;"Liquidação Cancelada",IF(ISBLANK(V328),"AGUARDANDO PAGAMENTO",NETWORKDAYS(P328,V328)-1),"Liquidação Cancelada")</f>
        <v>#N/A</v>
      </c>
      <c r="X328" s="10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>IF(X328&lt;&gt;"Liquidação Cancelada",Y328-Z328,"Liquidação Cancelada")</f>
        <v>#N/A</v>
      </c>
      <c r="AC328" s="3" t="e">
        <f>IF(X328&lt;&gt;"Liquidação Cancelada",(AA328-AB328)+(U328-Z328-AB328),"Liquidação Cancelada")</f>
        <v>#N/A</v>
      </c>
      <c r="AD328" s="29"/>
    </row>
    <row r="329" spans="1:30" ht="24.95" customHeight="1" x14ac:dyDescent="0.2">
      <c r="A329" s="23" t="str">
        <f>D329&amp;"|"&amp;E329&amp;"|"&amp;G329&amp;"|"&amp;H329&amp;"|"&amp;L329&amp;"|"&amp;N329&amp;"|"&amp;U329</f>
        <v>||||||0</v>
      </c>
      <c r="B329" s="23" t="str">
        <f>D329&amp;"|"&amp;E329&amp;"|"&amp;G329&amp;"|"&amp;H329&amp;"|"&amp;X329</f>
        <v>||||0</v>
      </c>
      <c r="C329" s="28" t="str">
        <f>E329&amp;"|"&amp;X329</f>
        <v>|0</v>
      </c>
      <c r="D329" s="10"/>
      <c r="E329" s="10"/>
      <c r="F329" s="36" t="str">
        <f>G329&amp;"/"&amp;H329</f>
        <v>/</v>
      </c>
      <c r="G329" s="10"/>
      <c r="H329" s="10"/>
      <c r="I329" s="36" t="str">
        <f>J329&amp;"."&amp;K329</f>
        <v>.</v>
      </c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>
        <f>R329-S329-T329</f>
        <v>0</v>
      </c>
      <c r="V329" s="9" t="e">
        <f>IF(X329&lt;&gt;"Liquidação Cancelada",VLOOKUP(B329,'BASE DE DADOS OPS'!$B$4:$P$9650,10,FALSE),"Liquidação Cancelada")</f>
        <v>#N/A</v>
      </c>
      <c r="W329" s="13" t="e">
        <f>IF(X329&lt;&gt;"Liquidação Cancelada",IF(ISBLANK(V329),"AGUARDANDO PAGAMENTO",NETWORKDAYS(P329,V329)-1),"Liquidação Cancelada")</f>
        <v>#N/A</v>
      </c>
      <c r="X329" s="10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>IF(X329&lt;&gt;"Liquidação Cancelada",Y329-Z329,"Liquidação Cancelada")</f>
        <v>#N/A</v>
      </c>
      <c r="AC329" s="3" t="e">
        <f>IF(X329&lt;&gt;"Liquidação Cancelada",(AA329-AB329)+(U329-Z329-AB329),"Liquidação Cancelada")</f>
        <v>#N/A</v>
      </c>
      <c r="AD329" s="29"/>
    </row>
    <row r="330" spans="1:30" ht="24.95" customHeight="1" x14ac:dyDescent="0.2">
      <c r="A330" s="23" t="str">
        <f>D330&amp;"|"&amp;E330&amp;"|"&amp;G330&amp;"|"&amp;H330&amp;"|"&amp;L330&amp;"|"&amp;N330&amp;"|"&amp;U330</f>
        <v>||||||0</v>
      </c>
      <c r="B330" s="23" t="str">
        <f>D330&amp;"|"&amp;E330&amp;"|"&amp;G330&amp;"|"&amp;H330&amp;"|"&amp;X330</f>
        <v>||||0</v>
      </c>
      <c r="C330" s="28" t="str">
        <f>E330&amp;"|"&amp;X330</f>
        <v>|0</v>
      </c>
      <c r="D330" s="10"/>
      <c r="E330" s="10"/>
      <c r="F330" s="36" t="str">
        <f>G330&amp;"/"&amp;H330</f>
        <v>/</v>
      </c>
      <c r="G330" s="10"/>
      <c r="H330" s="10"/>
      <c r="I330" s="36" t="str">
        <f>J330&amp;"."&amp;K330</f>
        <v>.</v>
      </c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>
        <f>R330-S330-T330</f>
        <v>0</v>
      </c>
      <c r="V330" s="9" t="e">
        <f>IF(X330&lt;&gt;"Liquidação Cancelada",VLOOKUP(B330,'BASE DE DADOS OPS'!$B$4:$P$9650,10,FALSE),"Liquidação Cancelada")</f>
        <v>#N/A</v>
      </c>
      <c r="W330" s="13" t="e">
        <f>IF(X330&lt;&gt;"Liquidação Cancelada",IF(ISBLANK(V330),"AGUARDANDO PAGAMENTO",NETWORKDAYS(P330,V330)-1),"Liquidação Cancelada")</f>
        <v>#N/A</v>
      </c>
      <c r="X330" s="10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>IF(X330&lt;&gt;"Liquidação Cancelada",Y330-Z330,"Liquidação Cancelada")</f>
        <v>#N/A</v>
      </c>
      <c r="AC330" s="3" t="e">
        <f>IF(X330&lt;&gt;"Liquidação Cancelada",(AA330-AB330)+(U330-Z330-AB330),"Liquidação Cancelada")</f>
        <v>#N/A</v>
      </c>
      <c r="AD330" s="29"/>
    </row>
    <row r="331" spans="1:30" ht="24.95" customHeight="1" x14ac:dyDescent="0.2">
      <c r="A331" s="23" t="str">
        <f>D331&amp;"|"&amp;E331&amp;"|"&amp;G331&amp;"|"&amp;H331&amp;"|"&amp;L331&amp;"|"&amp;N331&amp;"|"&amp;U331</f>
        <v>||||||0</v>
      </c>
      <c r="B331" s="23" t="str">
        <f>D331&amp;"|"&amp;E331&amp;"|"&amp;G331&amp;"|"&amp;H331&amp;"|"&amp;X331</f>
        <v>||||0</v>
      </c>
      <c r="C331" s="28" t="str">
        <f>E331&amp;"|"&amp;X331</f>
        <v>|0</v>
      </c>
      <c r="D331" s="10"/>
      <c r="E331" s="10"/>
      <c r="F331" s="36" t="str">
        <f>G331&amp;"/"&amp;H331</f>
        <v>/</v>
      </c>
      <c r="G331" s="10"/>
      <c r="H331" s="10"/>
      <c r="I331" s="36" t="str">
        <f>J331&amp;"."&amp;K331</f>
        <v>.</v>
      </c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>
        <f>R331-S331-T331</f>
        <v>0</v>
      </c>
      <c r="V331" s="9" t="e">
        <f>IF(X331&lt;&gt;"Liquidação Cancelada",VLOOKUP(B331,'BASE DE DADOS OPS'!$B$4:$P$9650,10,FALSE),"Liquidação Cancelada")</f>
        <v>#N/A</v>
      </c>
      <c r="W331" s="13" t="e">
        <f>IF(X331&lt;&gt;"Liquidação Cancelada",IF(ISBLANK(V331),"AGUARDANDO PAGAMENTO",NETWORKDAYS(P331,V331)-1),"Liquidação Cancelada")</f>
        <v>#N/A</v>
      </c>
      <c r="X331" s="10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>IF(X331&lt;&gt;"Liquidação Cancelada",Y331-Z331,"Liquidação Cancelada")</f>
        <v>#N/A</v>
      </c>
      <c r="AC331" s="3" t="e">
        <f>IF(X331&lt;&gt;"Liquidação Cancelada",(AA331-AB331)+(U331-Z331-AB331),"Liquidação Cancelada")</f>
        <v>#N/A</v>
      </c>
      <c r="AD331" s="29"/>
    </row>
    <row r="332" spans="1:30" ht="24.95" customHeight="1" x14ac:dyDescent="0.2">
      <c r="A332" s="23" t="str">
        <f>D332&amp;"|"&amp;E332&amp;"|"&amp;G332&amp;"|"&amp;H332&amp;"|"&amp;L332&amp;"|"&amp;N332&amp;"|"&amp;U332</f>
        <v>||||||0</v>
      </c>
      <c r="B332" s="23" t="str">
        <f>D332&amp;"|"&amp;E332&amp;"|"&amp;G332&amp;"|"&amp;H332&amp;"|"&amp;X332</f>
        <v>||||0</v>
      </c>
      <c r="C332" s="28" t="str">
        <f>E332&amp;"|"&amp;X332</f>
        <v>|0</v>
      </c>
      <c r="D332" s="10"/>
      <c r="E332" s="10"/>
      <c r="F332" s="36" t="str">
        <f>G332&amp;"/"&amp;H332</f>
        <v>/</v>
      </c>
      <c r="G332" s="10"/>
      <c r="H332" s="10"/>
      <c r="I332" s="36" t="str">
        <f>J332&amp;"."&amp;K332</f>
        <v>.</v>
      </c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>
        <f>R332-S332-T332</f>
        <v>0</v>
      </c>
      <c r="V332" s="9" t="e">
        <f>IF(X332&lt;&gt;"Liquidação Cancelada",VLOOKUP(B332,'BASE DE DADOS OPS'!$B$4:$P$9650,10,FALSE),"Liquidação Cancelada")</f>
        <v>#N/A</v>
      </c>
      <c r="W332" s="13" t="e">
        <f>IF(X332&lt;&gt;"Liquidação Cancelada",IF(ISBLANK(V332),"AGUARDANDO PAGAMENTO",NETWORKDAYS(P332,V332)-1),"Liquidação Cancelada")</f>
        <v>#N/A</v>
      </c>
      <c r="X332" s="10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>IF(X332&lt;&gt;"Liquidação Cancelada",Y332-Z332,"Liquidação Cancelada")</f>
        <v>#N/A</v>
      </c>
      <c r="AC332" s="3" t="e">
        <f>IF(X332&lt;&gt;"Liquidação Cancelada",(AA332-AB332)+(U332-Z332-AB332),"Liquidação Cancelada")</f>
        <v>#N/A</v>
      </c>
      <c r="AD332" s="29"/>
    </row>
    <row r="333" spans="1:30" ht="24.95" customHeight="1" x14ac:dyDescent="0.2">
      <c r="A333" s="23" t="str">
        <f>D333&amp;"|"&amp;E333&amp;"|"&amp;G333&amp;"|"&amp;H333&amp;"|"&amp;L333&amp;"|"&amp;N333&amp;"|"&amp;U333</f>
        <v>||||||0</v>
      </c>
      <c r="B333" s="23" t="str">
        <f>D333&amp;"|"&amp;E333&amp;"|"&amp;G333&amp;"|"&amp;H333&amp;"|"&amp;X333</f>
        <v>||||0</v>
      </c>
      <c r="C333" s="28" t="str">
        <f>E333&amp;"|"&amp;X333</f>
        <v>|0</v>
      </c>
      <c r="D333" s="10"/>
      <c r="E333" s="10"/>
      <c r="F333" s="36" t="str">
        <f>G333&amp;"/"&amp;H333</f>
        <v>/</v>
      </c>
      <c r="G333" s="10"/>
      <c r="H333" s="10"/>
      <c r="I333" s="36" t="str">
        <f>J333&amp;"."&amp;K333</f>
        <v>.</v>
      </c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>
        <f>R333-S333-T333</f>
        <v>0</v>
      </c>
      <c r="V333" s="9" t="e">
        <f>IF(X333&lt;&gt;"Liquidação Cancelada",VLOOKUP(B333,'BASE DE DADOS OPS'!$B$4:$P$9650,10,FALSE),"Liquidação Cancelada")</f>
        <v>#N/A</v>
      </c>
      <c r="W333" s="13" t="e">
        <f>IF(X333&lt;&gt;"Liquidação Cancelada",IF(ISBLANK(V333),"AGUARDANDO PAGAMENTO",NETWORKDAYS(P333,V333)-1),"Liquidação Cancelada")</f>
        <v>#N/A</v>
      </c>
      <c r="X333" s="10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>IF(X333&lt;&gt;"Liquidação Cancelada",Y333-Z333,"Liquidação Cancelada")</f>
        <v>#N/A</v>
      </c>
      <c r="AC333" s="3" t="e">
        <f>IF(X333&lt;&gt;"Liquidação Cancelada",(AA333-AB333)+(U333-Z333-AB333),"Liquidação Cancelada")</f>
        <v>#N/A</v>
      </c>
      <c r="AD333" s="29"/>
    </row>
    <row r="334" spans="1:30" ht="24.95" customHeight="1" x14ac:dyDescent="0.2">
      <c r="A334" s="23" t="str">
        <f>D334&amp;"|"&amp;E334&amp;"|"&amp;G334&amp;"|"&amp;H334&amp;"|"&amp;L334&amp;"|"&amp;N334&amp;"|"&amp;U334</f>
        <v>||||||0</v>
      </c>
      <c r="B334" s="23" t="str">
        <f>D334&amp;"|"&amp;E334&amp;"|"&amp;G334&amp;"|"&amp;H334&amp;"|"&amp;X334</f>
        <v>||||0</v>
      </c>
      <c r="C334" s="28" t="str">
        <f>E334&amp;"|"&amp;X334</f>
        <v>|0</v>
      </c>
      <c r="D334" s="10"/>
      <c r="E334" s="10"/>
      <c r="F334" s="36" t="str">
        <f>G334&amp;"/"&amp;H334</f>
        <v>/</v>
      </c>
      <c r="G334" s="10"/>
      <c r="H334" s="10"/>
      <c r="I334" s="36" t="str">
        <f>J334&amp;"."&amp;K334</f>
        <v>.</v>
      </c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>
        <f>R334-S334-T334</f>
        <v>0</v>
      </c>
      <c r="V334" s="9" t="e">
        <f>IF(X334&lt;&gt;"Liquidação Cancelada",VLOOKUP(B334,'BASE DE DADOS OPS'!$B$4:$P$9650,10,FALSE),"Liquidação Cancelada")</f>
        <v>#N/A</v>
      </c>
      <c r="W334" s="13" t="e">
        <f>IF(X334&lt;&gt;"Liquidação Cancelada",IF(ISBLANK(V334),"AGUARDANDO PAGAMENTO",NETWORKDAYS(P334,V334)-1),"Liquidação Cancelada")</f>
        <v>#N/A</v>
      </c>
      <c r="X334" s="10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>IF(X334&lt;&gt;"Liquidação Cancelada",Y334-Z334,"Liquidação Cancelada")</f>
        <v>#N/A</v>
      </c>
      <c r="AC334" s="3" t="e">
        <f>IF(X334&lt;&gt;"Liquidação Cancelada",(AA334-AB334)+(U334-Z334-AB334),"Liquidação Cancelada")</f>
        <v>#N/A</v>
      </c>
      <c r="AD334" s="29"/>
    </row>
    <row r="335" spans="1:30" ht="24.95" customHeight="1" x14ac:dyDescent="0.2">
      <c r="A335" s="23" t="str">
        <f>D335&amp;"|"&amp;E335&amp;"|"&amp;G335&amp;"|"&amp;H335&amp;"|"&amp;L335&amp;"|"&amp;N335&amp;"|"&amp;U335</f>
        <v>||||||0</v>
      </c>
      <c r="B335" s="23" t="str">
        <f>D335&amp;"|"&amp;E335&amp;"|"&amp;G335&amp;"|"&amp;H335&amp;"|"&amp;X335</f>
        <v>||||0</v>
      </c>
      <c r="C335" s="28" t="str">
        <f>E335&amp;"|"&amp;X335</f>
        <v>|0</v>
      </c>
      <c r="D335" s="10"/>
      <c r="E335" s="10"/>
      <c r="F335" s="36" t="str">
        <f>G335&amp;"/"&amp;H335</f>
        <v>/</v>
      </c>
      <c r="G335" s="10"/>
      <c r="H335" s="10"/>
      <c r="I335" s="36" t="str">
        <f>J335&amp;"."&amp;K335</f>
        <v>.</v>
      </c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>
        <f>R335-S335-T335</f>
        <v>0</v>
      </c>
      <c r="V335" s="9" t="e">
        <f>IF(X335&lt;&gt;"Liquidação Cancelada",VLOOKUP(B335,'BASE DE DADOS OPS'!$B$4:$P$9650,10,FALSE),"Liquidação Cancelada")</f>
        <v>#N/A</v>
      </c>
      <c r="W335" s="13" t="e">
        <f>IF(X335&lt;&gt;"Liquidação Cancelada",IF(ISBLANK(V335),"AGUARDANDO PAGAMENTO",NETWORKDAYS(P335,V335)-1),"Liquidação Cancelada")</f>
        <v>#N/A</v>
      </c>
      <c r="X335" s="10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>IF(X335&lt;&gt;"Liquidação Cancelada",Y335-Z335,"Liquidação Cancelada")</f>
        <v>#N/A</v>
      </c>
      <c r="AC335" s="3" t="e">
        <f>IF(X335&lt;&gt;"Liquidação Cancelada",(AA335-AB335)+(U335-Z335-AB335),"Liquidação Cancelada")</f>
        <v>#N/A</v>
      </c>
      <c r="AD335" s="29"/>
    </row>
    <row r="336" spans="1:30" ht="24.95" customHeight="1" x14ac:dyDescent="0.2">
      <c r="A336" s="23" t="str">
        <f>D336&amp;"|"&amp;E336&amp;"|"&amp;G336&amp;"|"&amp;H336&amp;"|"&amp;L336&amp;"|"&amp;N336&amp;"|"&amp;U336</f>
        <v>||||||0</v>
      </c>
      <c r="B336" s="23" t="str">
        <f>D336&amp;"|"&amp;E336&amp;"|"&amp;G336&amp;"|"&amp;H336&amp;"|"&amp;X336</f>
        <v>||||0</v>
      </c>
      <c r="C336" s="28" t="str">
        <f>E336&amp;"|"&amp;X336</f>
        <v>|0</v>
      </c>
      <c r="D336" s="10"/>
      <c r="E336" s="10"/>
      <c r="F336" s="36" t="str">
        <f>G336&amp;"/"&amp;H336</f>
        <v>/</v>
      </c>
      <c r="G336" s="10"/>
      <c r="H336" s="10"/>
      <c r="I336" s="36" t="str">
        <f>J336&amp;"."&amp;K336</f>
        <v>.</v>
      </c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>
        <f>R336-S336-T336</f>
        <v>0</v>
      </c>
      <c r="V336" s="9" t="e">
        <f>IF(X336&lt;&gt;"Liquidação Cancelada",VLOOKUP(B336,'BASE DE DADOS OPS'!$B$4:$P$9650,10,FALSE),"Liquidação Cancelada")</f>
        <v>#N/A</v>
      </c>
      <c r="W336" s="13" t="e">
        <f>IF(X336&lt;&gt;"Liquidação Cancelada",IF(ISBLANK(V336),"AGUARDANDO PAGAMENTO",NETWORKDAYS(P336,V336)-1),"Liquidação Cancelada")</f>
        <v>#N/A</v>
      </c>
      <c r="X336" s="10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>IF(X336&lt;&gt;"Liquidação Cancelada",Y336-Z336,"Liquidação Cancelada")</f>
        <v>#N/A</v>
      </c>
      <c r="AC336" s="3" t="e">
        <f>IF(X336&lt;&gt;"Liquidação Cancelada",(AA336-AB336)+(U336-Z336-AB336),"Liquidação Cancelada")</f>
        <v>#N/A</v>
      </c>
      <c r="AD336" s="29"/>
    </row>
    <row r="337" spans="1:30" ht="24.95" customHeight="1" x14ac:dyDescent="0.2">
      <c r="A337" s="23" t="str">
        <f>D337&amp;"|"&amp;E337&amp;"|"&amp;G337&amp;"|"&amp;H337&amp;"|"&amp;L337&amp;"|"&amp;N337&amp;"|"&amp;U337</f>
        <v>||||||0</v>
      </c>
      <c r="B337" s="23" t="str">
        <f>D337&amp;"|"&amp;E337&amp;"|"&amp;G337&amp;"|"&amp;H337&amp;"|"&amp;X337</f>
        <v>||||0</v>
      </c>
      <c r="C337" s="28" t="str">
        <f>E337&amp;"|"&amp;X337</f>
        <v>|0</v>
      </c>
      <c r="D337" s="10"/>
      <c r="E337" s="10"/>
      <c r="F337" s="36" t="str">
        <f>G337&amp;"/"&amp;H337</f>
        <v>/</v>
      </c>
      <c r="G337" s="10"/>
      <c r="H337" s="10"/>
      <c r="I337" s="36" t="str">
        <f>J337&amp;"."&amp;K337</f>
        <v>.</v>
      </c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>
        <f>R337-S337-T337</f>
        <v>0</v>
      </c>
      <c r="V337" s="9" t="e">
        <f>IF(X337&lt;&gt;"Liquidação Cancelada",VLOOKUP(B337,'BASE DE DADOS OPS'!$B$4:$P$9650,10,FALSE),"Liquidação Cancelada")</f>
        <v>#N/A</v>
      </c>
      <c r="W337" s="13" t="e">
        <f>IF(X337&lt;&gt;"Liquidação Cancelada",IF(ISBLANK(V337),"AGUARDANDO PAGAMENTO",NETWORKDAYS(P337,V337)-1),"Liquidação Cancelada")</f>
        <v>#N/A</v>
      </c>
      <c r="X337" s="10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>IF(X337&lt;&gt;"Liquidação Cancelada",Y337-Z337,"Liquidação Cancelada")</f>
        <v>#N/A</v>
      </c>
      <c r="AC337" s="3" t="e">
        <f>IF(X337&lt;&gt;"Liquidação Cancelada",(AA337-AB337)+(U337-Z337-AB337),"Liquidação Cancelada")</f>
        <v>#N/A</v>
      </c>
      <c r="AD337" s="29"/>
    </row>
    <row r="338" spans="1:30" ht="24.95" customHeight="1" x14ac:dyDescent="0.2">
      <c r="A338" s="23" t="str">
        <f>D338&amp;"|"&amp;E338&amp;"|"&amp;G338&amp;"|"&amp;H338&amp;"|"&amp;L338&amp;"|"&amp;N338&amp;"|"&amp;U338</f>
        <v>||||||0</v>
      </c>
      <c r="B338" s="23" t="str">
        <f>D338&amp;"|"&amp;E338&amp;"|"&amp;G338&amp;"|"&amp;H338&amp;"|"&amp;X338</f>
        <v>||||0</v>
      </c>
      <c r="C338" s="28" t="str">
        <f>E338&amp;"|"&amp;X338</f>
        <v>|0</v>
      </c>
      <c r="D338" s="10"/>
      <c r="E338" s="10"/>
      <c r="F338" s="36" t="str">
        <f>G338&amp;"/"&amp;H338</f>
        <v>/</v>
      </c>
      <c r="G338" s="10"/>
      <c r="H338" s="10"/>
      <c r="I338" s="36" t="str">
        <f>J338&amp;"."&amp;K338</f>
        <v>.</v>
      </c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>
        <f>R338-S338-T338</f>
        <v>0</v>
      </c>
      <c r="V338" s="9" t="e">
        <f>IF(X338&lt;&gt;"Liquidação Cancelada",VLOOKUP(B338,'BASE DE DADOS OPS'!$B$4:$P$9650,10,FALSE),"Liquidação Cancelada")</f>
        <v>#N/A</v>
      </c>
      <c r="W338" s="13" t="e">
        <f>IF(X338&lt;&gt;"Liquidação Cancelada",IF(ISBLANK(V338),"AGUARDANDO PAGAMENTO",NETWORKDAYS(P338,V338)-1),"Liquidação Cancelada")</f>
        <v>#N/A</v>
      </c>
      <c r="X338" s="10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>IF(X338&lt;&gt;"Liquidação Cancelada",Y338-Z338,"Liquidação Cancelada")</f>
        <v>#N/A</v>
      </c>
      <c r="AC338" s="3" t="e">
        <f>IF(X338&lt;&gt;"Liquidação Cancelada",(AA338-AB338)+(U338-Z338-AB338),"Liquidação Cancelada")</f>
        <v>#N/A</v>
      </c>
      <c r="AD338" s="29"/>
    </row>
    <row r="339" spans="1:30" ht="24.95" customHeight="1" x14ac:dyDescent="0.2">
      <c r="A339" s="23" t="str">
        <f>D339&amp;"|"&amp;E339&amp;"|"&amp;G339&amp;"|"&amp;H339&amp;"|"&amp;L339&amp;"|"&amp;N339&amp;"|"&amp;U339</f>
        <v>||||||0</v>
      </c>
      <c r="B339" s="23" t="str">
        <f>D339&amp;"|"&amp;E339&amp;"|"&amp;G339&amp;"|"&amp;H339&amp;"|"&amp;X339</f>
        <v>||||0</v>
      </c>
      <c r="C339" s="28" t="str">
        <f>E339&amp;"|"&amp;X339</f>
        <v>|0</v>
      </c>
      <c r="D339" s="10"/>
      <c r="E339" s="10"/>
      <c r="F339" s="36" t="str">
        <f>G339&amp;"/"&amp;H339</f>
        <v>/</v>
      </c>
      <c r="G339" s="10"/>
      <c r="H339" s="10"/>
      <c r="I339" s="36" t="str">
        <f>J339&amp;"."&amp;K339</f>
        <v>.</v>
      </c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>
        <f>R339-S339-T339</f>
        <v>0</v>
      </c>
      <c r="V339" s="9" t="e">
        <f>IF(X339&lt;&gt;"Liquidação Cancelada",VLOOKUP(B339,'BASE DE DADOS OPS'!$B$4:$P$9650,10,FALSE),"Liquidação Cancelada")</f>
        <v>#N/A</v>
      </c>
      <c r="W339" s="13" t="e">
        <f>IF(X339&lt;&gt;"Liquidação Cancelada",IF(ISBLANK(V339),"AGUARDANDO PAGAMENTO",NETWORKDAYS(P339,V339)-1),"Liquidação Cancelada")</f>
        <v>#N/A</v>
      </c>
      <c r="X339" s="10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>IF(X339&lt;&gt;"Liquidação Cancelada",Y339-Z339,"Liquidação Cancelada")</f>
        <v>#N/A</v>
      </c>
      <c r="AC339" s="3" t="e">
        <f>IF(X339&lt;&gt;"Liquidação Cancelada",(AA339-AB339)+(U339-Z339-AB339),"Liquidação Cancelada")</f>
        <v>#N/A</v>
      </c>
      <c r="AD339" s="29"/>
    </row>
    <row r="340" spans="1:30" ht="24.95" customHeight="1" x14ac:dyDescent="0.2">
      <c r="A340" s="23" t="str">
        <f>D340&amp;"|"&amp;E340&amp;"|"&amp;G340&amp;"|"&amp;H340&amp;"|"&amp;L340&amp;"|"&amp;N340&amp;"|"&amp;U340</f>
        <v>||||||0</v>
      </c>
      <c r="B340" s="23" t="str">
        <f>D340&amp;"|"&amp;E340&amp;"|"&amp;G340&amp;"|"&amp;H340&amp;"|"&amp;X340</f>
        <v>||||0</v>
      </c>
      <c r="C340" s="28" t="str">
        <f>E340&amp;"|"&amp;X340</f>
        <v>|0</v>
      </c>
      <c r="D340" s="10"/>
      <c r="E340" s="10"/>
      <c r="F340" s="36" t="str">
        <f>G340&amp;"/"&amp;H340</f>
        <v>/</v>
      </c>
      <c r="G340" s="10"/>
      <c r="H340" s="10"/>
      <c r="I340" s="36" t="str">
        <f>J340&amp;"."&amp;K340</f>
        <v>.</v>
      </c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>
        <f>R340-S340-T340</f>
        <v>0</v>
      </c>
      <c r="V340" s="9" t="e">
        <f>IF(X340&lt;&gt;"Liquidação Cancelada",VLOOKUP(B340,'BASE DE DADOS OPS'!$B$4:$P$9650,10,FALSE),"Liquidação Cancelada")</f>
        <v>#N/A</v>
      </c>
      <c r="W340" s="13" t="e">
        <f>IF(X340&lt;&gt;"Liquidação Cancelada",IF(ISBLANK(V340),"AGUARDANDO PAGAMENTO",NETWORKDAYS(P340,V340)-1),"Liquidação Cancelada")</f>
        <v>#N/A</v>
      </c>
      <c r="X340" s="10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>IF(X340&lt;&gt;"Liquidação Cancelada",Y340-Z340,"Liquidação Cancelada")</f>
        <v>#N/A</v>
      </c>
      <c r="AC340" s="3" t="e">
        <f>IF(X340&lt;&gt;"Liquidação Cancelada",(AA340-AB340)+(U340-Z340-AB340),"Liquidação Cancelada")</f>
        <v>#N/A</v>
      </c>
      <c r="AD340" s="29"/>
    </row>
    <row r="341" spans="1:30" ht="24.95" customHeight="1" x14ac:dyDescent="0.2">
      <c r="A341" s="23" t="str">
        <f>D341&amp;"|"&amp;E341&amp;"|"&amp;G341&amp;"|"&amp;H341&amp;"|"&amp;L341&amp;"|"&amp;N341&amp;"|"&amp;U341</f>
        <v>||||||0</v>
      </c>
      <c r="B341" s="23" t="str">
        <f>D341&amp;"|"&amp;E341&amp;"|"&amp;G341&amp;"|"&amp;H341&amp;"|"&amp;X341</f>
        <v>||||0</v>
      </c>
      <c r="C341" s="28" t="str">
        <f>E341&amp;"|"&amp;X341</f>
        <v>|0</v>
      </c>
      <c r="D341" s="10"/>
      <c r="E341" s="10"/>
      <c r="F341" s="36" t="str">
        <f>G341&amp;"/"&amp;H341</f>
        <v>/</v>
      </c>
      <c r="G341" s="10"/>
      <c r="H341" s="10"/>
      <c r="I341" s="36" t="str">
        <f>J341&amp;"."&amp;K341</f>
        <v>.</v>
      </c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>
        <f>R341-S341-T341</f>
        <v>0</v>
      </c>
      <c r="V341" s="9" t="e">
        <f>IF(X341&lt;&gt;"Liquidação Cancelada",VLOOKUP(B341,'BASE DE DADOS OPS'!$B$4:$P$9650,10,FALSE),"Liquidação Cancelada")</f>
        <v>#N/A</v>
      </c>
      <c r="W341" s="13" t="e">
        <f>IF(X341&lt;&gt;"Liquidação Cancelada",IF(ISBLANK(V341),"AGUARDANDO PAGAMENTO",NETWORKDAYS(P341,V341)-1),"Liquidação Cancelada")</f>
        <v>#N/A</v>
      </c>
      <c r="X341" s="10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>IF(X341&lt;&gt;"Liquidação Cancelada",Y341-Z341,"Liquidação Cancelada")</f>
        <v>#N/A</v>
      </c>
      <c r="AC341" s="3" t="e">
        <f>IF(X341&lt;&gt;"Liquidação Cancelada",(AA341-AB341)+(U341-Z341-AB341),"Liquidação Cancelada")</f>
        <v>#N/A</v>
      </c>
      <c r="AD341" s="29"/>
    </row>
    <row r="342" spans="1:30" ht="24.95" customHeight="1" x14ac:dyDescent="0.2">
      <c r="A342" s="23" t="str">
        <f>D342&amp;"|"&amp;E342&amp;"|"&amp;G342&amp;"|"&amp;H342&amp;"|"&amp;L342&amp;"|"&amp;N342&amp;"|"&amp;U342</f>
        <v>||||||0</v>
      </c>
      <c r="B342" s="23" t="str">
        <f>D342&amp;"|"&amp;E342&amp;"|"&amp;G342&amp;"|"&amp;H342&amp;"|"&amp;X342</f>
        <v>||||0</v>
      </c>
      <c r="C342" s="28" t="str">
        <f>E342&amp;"|"&amp;X342</f>
        <v>|0</v>
      </c>
      <c r="D342" s="10"/>
      <c r="E342" s="10"/>
      <c r="F342" s="36" t="str">
        <f>G342&amp;"/"&amp;H342</f>
        <v>/</v>
      </c>
      <c r="G342" s="10"/>
      <c r="H342" s="10"/>
      <c r="I342" s="36" t="str">
        <f>J342&amp;"."&amp;K342</f>
        <v>.</v>
      </c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>
        <f>R342-S342-T342</f>
        <v>0</v>
      </c>
      <c r="V342" s="9" t="e">
        <f>IF(X342&lt;&gt;"Liquidação Cancelada",VLOOKUP(B342,'BASE DE DADOS OPS'!$B$4:$P$9650,10,FALSE),"Liquidação Cancelada")</f>
        <v>#N/A</v>
      </c>
      <c r="W342" s="13" t="e">
        <f>IF(X342&lt;&gt;"Liquidação Cancelada",IF(ISBLANK(V342),"AGUARDANDO PAGAMENTO",NETWORKDAYS(P342,V342)-1),"Liquidação Cancelada")</f>
        <v>#N/A</v>
      </c>
      <c r="X342" s="10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>IF(X342&lt;&gt;"Liquidação Cancelada",Y342-Z342,"Liquidação Cancelada")</f>
        <v>#N/A</v>
      </c>
      <c r="AC342" s="3" t="e">
        <f>IF(X342&lt;&gt;"Liquidação Cancelada",(AA342-AB342)+(U342-Z342-AB342),"Liquidação Cancelada")</f>
        <v>#N/A</v>
      </c>
      <c r="AD342" s="29"/>
    </row>
    <row r="343" spans="1:30" ht="24.95" customHeight="1" x14ac:dyDescent="0.2">
      <c r="A343" s="23" t="str">
        <f>D343&amp;"|"&amp;E343&amp;"|"&amp;G343&amp;"|"&amp;H343&amp;"|"&amp;L343&amp;"|"&amp;N343&amp;"|"&amp;U343</f>
        <v>||||||0</v>
      </c>
      <c r="B343" s="23" t="str">
        <f>D343&amp;"|"&amp;E343&amp;"|"&amp;G343&amp;"|"&amp;H343&amp;"|"&amp;X343</f>
        <v>||||0</v>
      </c>
      <c r="C343" s="28" t="str">
        <f>E343&amp;"|"&amp;X343</f>
        <v>|0</v>
      </c>
      <c r="D343" s="10"/>
      <c r="E343" s="10"/>
      <c r="F343" s="36" t="str">
        <f>G343&amp;"/"&amp;H343</f>
        <v>/</v>
      </c>
      <c r="G343" s="10"/>
      <c r="H343" s="10"/>
      <c r="I343" s="36" t="str">
        <f>J343&amp;"."&amp;K343</f>
        <v>.</v>
      </c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>
        <f>R343-S343-T343</f>
        <v>0</v>
      </c>
      <c r="V343" s="9" t="e">
        <f>IF(X343&lt;&gt;"Liquidação Cancelada",VLOOKUP(B343,'BASE DE DADOS OPS'!$B$4:$P$9650,10,FALSE),"Liquidação Cancelada")</f>
        <v>#N/A</v>
      </c>
      <c r="W343" s="13" t="e">
        <f>IF(X343&lt;&gt;"Liquidação Cancelada",IF(ISBLANK(V343),"AGUARDANDO PAGAMENTO",NETWORKDAYS(P343,V343)-1),"Liquidação Cancelada")</f>
        <v>#N/A</v>
      </c>
      <c r="X343" s="10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>IF(X343&lt;&gt;"Liquidação Cancelada",Y343-Z343,"Liquidação Cancelada")</f>
        <v>#N/A</v>
      </c>
      <c r="AC343" s="3" t="e">
        <f>IF(X343&lt;&gt;"Liquidação Cancelada",(AA343-AB343)+(U343-Z343-AB343),"Liquidação Cancelada")</f>
        <v>#N/A</v>
      </c>
      <c r="AD343" s="29"/>
    </row>
    <row r="344" spans="1:30" ht="24.95" customHeight="1" x14ac:dyDescent="0.2">
      <c r="A344" s="23" t="str">
        <f>D344&amp;"|"&amp;E344&amp;"|"&amp;G344&amp;"|"&amp;H344&amp;"|"&amp;L344&amp;"|"&amp;N344&amp;"|"&amp;U344</f>
        <v>||||||0</v>
      </c>
      <c r="B344" s="23" t="str">
        <f>D344&amp;"|"&amp;E344&amp;"|"&amp;G344&amp;"|"&amp;H344&amp;"|"&amp;X344</f>
        <v>||||0</v>
      </c>
      <c r="C344" s="28" t="str">
        <f>E344&amp;"|"&amp;X344</f>
        <v>|0</v>
      </c>
      <c r="D344" s="10"/>
      <c r="E344" s="10"/>
      <c r="F344" s="36" t="str">
        <f>G344&amp;"/"&amp;H344</f>
        <v>/</v>
      </c>
      <c r="G344" s="10"/>
      <c r="H344" s="10"/>
      <c r="I344" s="36" t="str">
        <f>J344&amp;"."&amp;K344</f>
        <v>.</v>
      </c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>
        <f>R344-S344-T344</f>
        <v>0</v>
      </c>
      <c r="V344" s="9" t="e">
        <f>IF(X344&lt;&gt;"Liquidação Cancelada",VLOOKUP(B344,'BASE DE DADOS OPS'!$B$4:$P$9650,10,FALSE),"Liquidação Cancelada")</f>
        <v>#N/A</v>
      </c>
      <c r="W344" s="13" t="e">
        <f>IF(X344&lt;&gt;"Liquidação Cancelada",IF(ISBLANK(V344),"AGUARDANDO PAGAMENTO",NETWORKDAYS(P344,V344)-1),"Liquidação Cancelada")</f>
        <v>#N/A</v>
      </c>
      <c r="X344" s="10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>IF(X344&lt;&gt;"Liquidação Cancelada",Y344-Z344,"Liquidação Cancelada")</f>
        <v>#N/A</v>
      </c>
      <c r="AC344" s="3" t="e">
        <f>IF(X344&lt;&gt;"Liquidação Cancelada",(AA344-AB344)+(U344-Z344-AB344),"Liquidação Cancelada")</f>
        <v>#N/A</v>
      </c>
      <c r="AD344" s="29"/>
    </row>
    <row r="345" spans="1:30" ht="24.95" customHeight="1" x14ac:dyDescent="0.2">
      <c r="A345" s="23" t="str">
        <f>D345&amp;"|"&amp;E345&amp;"|"&amp;G345&amp;"|"&amp;H345&amp;"|"&amp;L345&amp;"|"&amp;N345&amp;"|"&amp;U345</f>
        <v>||||||0</v>
      </c>
      <c r="B345" s="23" t="str">
        <f>D345&amp;"|"&amp;E345&amp;"|"&amp;G345&amp;"|"&amp;H345&amp;"|"&amp;X345</f>
        <v>||||0</v>
      </c>
      <c r="C345" s="28" t="str">
        <f>E345&amp;"|"&amp;X345</f>
        <v>|0</v>
      </c>
      <c r="D345" s="10"/>
      <c r="E345" s="10"/>
      <c r="F345" s="36" t="str">
        <f>G345&amp;"/"&amp;H345</f>
        <v>/</v>
      </c>
      <c r="G345" s="10"/>
      <c r="H345" s="10"/>
      <c r="I345" s="36" t="str">
        <f>J345&amp;"."&amp;K345</f>
        <v>.</v>
      </c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>
        <f>R345-S345-T345</f>
        <v>0</v>
      </c>
      <c r="V345" s="9" t="e">
        <f>IF(X345&lt;&gt;"Liquidação Cancelada",VLOOKUP(B345,'BASE DE DADOS OPS'!$B$4:$P$9650,10,FALSE),"Liquidação Cancelada")</f>
        <v>#N/A</v>
      </c>
      <c r="W345" s="13" t="e">
        <f>IF(X345&lt;&gt;"Liquidação Cancelada",IF(ISBLANK(V345),"AGUARDANDO PAGAMENTO",NETWORKDAYS(P345,V345)-1),"Liquidação Cancelada")</f>
        <v>#N/A</v>
      </c>
      <c r="X345" s="10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>IF(X345&lt;&gt;"Liquidação Cancelada",Y345-Z345,"Liquidação Cancelada")</f>
        <v>#N/A</v>
      </c>
      <c r="AC345" s="3" t="e">
        <f>IF(X345&lt;&gt;"Liquidação Cancelada",(AA345-AB345)+(U345-Z345-AB345),"Liquidação Cancelada")</f>
        <v>#N/A</v>
      </c>
      <c r="AD345" s="29"/>
    </row>
    <row r="346" spans="1:30" ht="24.95" customHeight="1" x14ac:dyDescent="0.2">
      <c r="A346" s="23" t="str">
        <f>D346&amp;"|"&amp;E346&amp;"|"&amp;G346&amp;"|"&amp;H346&amp;"|"&amp;L346&amp;"|"&amp;N346&amp;"|"&amp;U346</f>
        <v>||||||0</v>
      </c>
      <c r="B346" s="23" t="str">
        <f>D346&amp;"|"&amp;E346&amp;"|"&amp;G346&amp;"|"&amp;H346&amp;"|"&amp;X346</f>
        <v>||||0</v>
      </c>
      <c r="C346" s="28" t="str">
        <f>E346&amp;"|"&amp;X346</f>
        <v>|0</v>
      </c>
      <c r="D346" s="10"/>
      <c r="E346" s="10"/>
      <c r="F346" s="36" t="str">
        <f>G346&amp;"/"&amp;H346</f>
        <v>/</v>
      </c>
      <c r="G346" s="10"/>
      <c r="H346" s="10"/>
      <c r="I346" s="36" t="str">
        <f>J346&amp;"."&amp;K346</f>
        <v>.</v>
      </c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>
        <f>R346-S346-T346</f>
        <v>0</v>
      </c>
      <c r="V346" s="9" t="e">
        <f>IF(X346&lt;&gt;"Liquidação Cancelada",VLOOKUP(B346,'BASE DE DADOS OPS'!$B$4:$P$9650,10,FALSE),"Liquidação Cancelada")</f>
        <v>#N/A</v>
      </c>
      <c r="W346" s="13" t="e">
        <f>IF(X346&lt;&gt;"Liquidação Cancelada",IF(ISBLANK(V346),"AGUARDANDO PAGAMENTO",NETWORKDAYS(P346,V346)-1),"Liquidação Cancelada")</f>
        <v>#N/A</v>
      </c>
      <c r="X346" s="10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>IF(X346&lt;&gt;"Liquidação Cancelada",Y346-Z346,"Liquidação Cancelada")</f>
        <v>#N/A</v>
      </c>
      <c r="AC346" s="3" t="e">
        <f>IF(X346&lt;&gt;"Liquidação Cancelada",(AA346-AB346)+(U346-Z346-AB346),"Liquidação Cancelada")</f>
        <v>#N/A</v>
      </c>
      <c r="AD346" s="29"/>
    </row>
    <row r="347" spans="1:30" ht="24.95" customHeight="1" x14ac:dyDescent="0.2">
      <c r="A347" s="23" t="str">
        <f>D347&amp;"|"&amp;E347&amp;"|"&amp;G347&amp;"|"&amp;H347&amp;"|"&amp;L347&amp;"|"&amp;N347&amp;"|"&amp;U347</f>
        <v>||||||0</v>
      </c>
      <c r="B347" s="23" t="str">
        <f>D347&amp;"|"&amp;E347&amp;"|"&amp;G347&amp;"|"&amp;H347&amp;"|"&amp;X347</f>
        <v>||||0</v>
      </c>
      <c r="C347" s="28" t="str">
        <f>E347&amp;"|"&amp;X347</f>
        <v>|0</v>
      </c>
      <c r="D347" s="10"/>
      <c r="E347" s="10"/>
      <c r="F347" s="36" t="str">
        <f>G347&amp;"/"&amp;H347</f>
        <v>/</v>
      </c>
      <c r="G347" s="10"/>
      <c r="H347" s="10"/>
      <c r="I347" s="36" t="str">
        <f>J347&amp;"."&amp;K347</f>
        <v>.</v>
      </c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>
        <f>R347-S347-T347</f>
        <v>0</v>
      </c>
      <c r="V347" s="9" t="e">
        <f>IF(X347&lt;&gt;"Liquidação Cancelada",VLOOKUP(B347,'BASE DE DADOS OPS'!$B$4:$P$9650,10,FALSE),"Liquidação Cancelada")</f>
        <v>#N/A</v>
      </c>
      <c r="W347" s="13" t="e">
        <f>IF(X347&lt;&gt;"Liquidação Cancelada",IF(ISBLANK(V347),"AGUARDANDO PAGAMENTO",NETWORKDAYS(P347,V347)-1),"Liquidação Cancelada")</f>
        <v>#N/A</v>
      </c>
      <c r="X347" s="10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>IF(X347&lt;&gt;"Liquidação Cancelada",Y347-Z347,"Liquidação Cancelada")</f>
        <v>#N/A</v>
      </c>
      <c r="AC347" s="3" t="e">
        <f>IF(X347&lt;&gt;"Liquidação Cancelada",(AA347-AB347)+(U347-Z347-AB347),"Liquidação Cancelada")</f>
        <v>#N/A</v>
      </c>
      <c r="AD347" s="29"/>
    </row>
    <row r="348" spans="1:30" ht="24.95" customHeight="1" x14ac:dyDescent="0.2">
      <c r="A348" s="23" t="str">
        <f>D348&amp;"|"&amp;E348&amp;"|"&amp;G348&amp;"|"&amp;H348&amp;"|"&amp;L348&amp;"|"&amp;N348&amp;"|"&amp;U348</f>
        <v>||||||0</v>
      </c>
      <c r="B348" s="23" t="str">
        <f>D348&amp;"|"&amp;E348&amp;"|"&amp;G348&amp;"|"&amp;H348&amp;"|"&amp;X348</f>
        <v>||||0</v>
      </c>
      <c r="C348" s="28" t="str">
        <f>E348&amp;"|"&amp;X348</f>
        <v>|0</v>
      </c>
      <c r="D348" s="10"/>
      <c r="E348" s="10"/>
      <c r="F348" s="36" t="str">
        <f>G348&amp;"/"&amp;H348</f>
        <v>/</v>
      </c>
      <c r="G348" s="10"/>
      <c r="H348" s="10"/>
      <c r="I348" s="36" t="str">
        <f>J348&amp;"."&amp;K348</f>
        <v>.</v>
      </c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>
        <f>R348-S348-T348</f>
        <v>0</v>
      </c>
      <c r="V348" s="9" t="e">
        <f>IF(X348&lt;&gt;"Liquidação Cancelada",VLOOKUP(B348,'BASE DE DADOS OPS'!$B$4:$P$9650,10,FALSE),"Liquidação Cancelada")</f>
        <v>#N/A</v>
      </c>
      <c r="W348" s="13" t="e">
        <f>IF(X348&lt;&gt;"Liquidação Cancelada",IF(ISBLANK(V348),"AGUARDANDO PAGAMENTO",NETWORKDAYS(P348,V348)-1),"Liquidação Cancelada")</f>
        <v>#N/A</v>
      </c>
      <c r="X348" s="10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>IF(X348&lt;&gt;"Liquidação Cancelada",Y348-Z348,"Liquidação Cancelada")</f>
        <v>#N/A</v>
      </c>
      <c r="AC348" s="3" t="e">
        <f>IF(X348&lt;&gt;"Liquidação Cancelada",(AA348-AB348)+(U348-Z348-AB348),"Liquidação Cancelada")</f>
        <v>#N/A</v>
      </c>
      <c r="AD348" s="29"/>
    </row>
    <row r="349" spans="1:30" ht="24.95" customHeight="1" x14ac:dyDescent="0.2">
      <c r="A349" s="23" t="str">
        <f>D349&amp;"|"&amp;E349&amp;"|"&amp;G349&amp;"|"&amp;H349&amp;"|"&amp;L349&amp;"|"&amp;N349&amp;"|"&amp;U349</f>
        <v>||||||0</v>
      </c>
      <c r="B349" s="23" t="str">
        <f>D349&amp;"|"&amp;E349&amp;"|"&amp;G349&amp;"|"&amp;H349&amp;"|"&amp;X349</f>
        <v>||||0</v>
      </c>
      <c r="C349" s="28" t="str">
        <f>E349&amp;"|"&amp;X349</f>
        <v>|0</v>
      </c>
      <c r="D349" s="10"/>
      <c r="E349" s="10"/>
      <c r="F349" s="36" t="str">
        <f>G349&amp;"/"&amp;H349</f>
        <v>/</v>
      </c>
      <c r="G349" s="10"/>
      <c r="H349" s="10"/>
      <c r="I349" s="36" t="str">
        <f>J349&amp;"."&amp;K349</f>
        <v>.</v>
      </c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>
        <f>R349-S349-T349</f>
        <v>0</v>
      </c>
      <c r="V349" s="9" t="e">
        <f>IF(X349&lt;&gt;"Liquidação Cancelada",VLOOKUP(B349,'BASE DE DADOS OPS'!$B$4:$P$9650,10,FALSE),"Liquidação Cancelada")</f>
        <v>#N/A</v>
      </c>
      <c r="W349" s="13" t="e">
        <f>IF(X349&lt;&gt;"Liquidação Cancelada",IF(ISBLANK(V349),"AGUARDANDO PAGAMENTO",NETWORKDAYS(P349,V349)-1),"Liquidação Cancelada")</f>
        <v>#N/A</v>
      </c>
      <c r="X349" s="10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>IF(X349&lt;&gt;"Liquidação Cancelada",Y349-Z349,"Liquidação Cancelada")</f>
        <v>#N/A</v>
      </c>
      <c r="AC349" s="3" t="e">
        <f>IF(X349&lt;&gt;"Liquidação Cancelada",(AA349-AB349)+(U349-Z349-AB349),"Liquidação Cancelada")</f>
        <v>#N/A</v>
      </c>
      <c r="AD349" s="29"/>
    </row>
    <row r="350" spans="1:30" ht="24.95" customHeight="1" x14ac:dyDescent="0.2">
      <c r="A350" s="23" t="str">
        <f>D350&amp;"|"&amp;E350&amp;"|"&amp;G350&amp;"|"&amp;H350&amp;"|"&amp;L350&amp;"|"&amp;N350&amp;"|"&amp;U350</f>
        <v>||||||0</v>
      </c>
      <c r="B350" s="23" t="str">
        <f>D350&amp;"|"&amp;E350&amp;"|"&amp;G350&amp;"|"&amp;H350&amp;"|"&amp;X350</f>
        <v>||||0</v>
      </c>
      <c r="C350" s="28" t="str">
        <f>E350&amp;"|"&amp;X350</f>
        <v>|0</v>
      </c>
      <c r="D350" s="10"/>
      <c r="E350" s="10"/>
      <c r="F350" s="36" t="str">
        <f>G350&amp;"/"&amp;H350</f>
        <v>/</v>
      </c>
      <c r="G350" s="10"/>
      <c r="H350" s="10"/>
      <c r="I350" s="36" t="str">
        <f>J350&amp;"."&amp;K350</f>
        <v>.</v>
      </c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>
        <f>R350-S350-T350</f>
        <v>0</v>
      </c>
      <c r="V350" s="9" t="e">
        <f>IF(X350&lt;&gt;"Liquidação Cancelada",VLOOKUP(B350,'BASE DE DADOS OPS'!$B$4:$P$9650,10,FALSE),"Liquidação Cancelada")</f>
        <v>#N/A</v>
      </c>
      <c r="W350" s="13" t="e">
        <f>IF(X350&lt;&gt;"Liquidação Cancelada",IF(ISBLANK(V350),"AGUARDANDO PAGAMENTO",NETWORKDAYS(P350,V350)-1),"Liquidação Cancelada")</f>
        <v>#N/A</v>
      </c>
      <c r="X350" s="10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>IF(X350&lt;&gt;"Liquidação Cancelada",Y350-Z350,"Liquidação Cancelada")</f>
        <v>#N/A</v>
      </c>
      <c r="AC350" s="3" t="e">
        <f>IF(X350&lt;&gt;"Liquidação Cancelada",(AA350-AB350)+(U350-Z350-AB350),"Liquidação Cancelada")</f>
        <v>#N/A</v>
      </c>
      <c r="AD350" s="29"/>
    </row>
    <row r="351" spans="1:30" ht="24.95" customHeight="1" x14ac:dyDescent="0.2">
      <c r="A351" s="23" t="str">
        <f>D351&amp;"|"&amp;E351&amp;"|"&amp;G351&amp;"|"&amp;H351&amp;"|"&amp;L351&amp;"|"&amp;N351&amp;"|"&amp;U351</f>
        <v>||||||0</v>
      </c>
      <c r="B351" s="23" t="str">
        <f>D351&amp;"|"&amp;E351&amp;"|"&amp;G351&amp;"|"&amp;H351&amp;"|"&amp;X351</f>
        <v>||||0</v>
      </c>
      <c r="C351" s="28" t="str">
        <f>E351&amp;"|"&amp;X351</f>
        <v>|0</v>
      </c>
      <c r="D351" s="10"/>
      <c r="E351" s="10"/>
      <c r="F351" s="36" t="str">
        <f>G351&amp;"/"&amp;H351</f>
        <v>/</v>
      </c>
      <c r="G351" s="10"/>
      <c r="H351" s="10"/>
      <c r="I351" s="36" t="str">
        <f>J351&amp;"."&amp;K351</f>
        <v>.</v>
      </c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>
        <f>R351-S351-T351</f>
        <v>0</v>
      </c>
      <c r="V351" s="9" t="e">
        <f>IF(X351&lt;&gt;"Liquidação Cancelada",VLOOKUP(B351,'BASE DE DADOS OPS'!$B$4:$P$9650,10,FALSE),"Liquidação Cancelada")</f>
        <v>#N/A</v>
      </c>
      <c r="W351" s="13" t="e">
        <f>IF(X351&lt;&gt;"Liquidação Cancelada",IF(ISBLANK(V351),"AGUARDANDO PAGAMENTO",NETWORKDAYS(P351,V351)-1),"Liquidação Cancelada")</f>
        <v>#N/A</v>
      </c>
      <c r="X351" s="10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>IF(X351&lt;&gt;"Liquidação Cancelada",Y351-Z351,"Liquidação Cancelada")</f>
        <v>#N/A</v>
      </c>
      <c r="AC351" s="3" t="e">
        <f>IF(X351&lt;&gt;"Liquidação Cancelada",(AA351-AB351)+(U351-Z351-AB351),"Liquidação Cancelada")</f>
        <v>#N/A</v>
      </c>
      <c r="AD351" s="29"/>
    </row>
    <row r="352" spans="1:30" ht="24.95" customHeight="1" x14ac:dyDescent="0.2">
      <c r="A352" s="23" t="str">
        <f>D352&amp;"|"&amp;E352&amp;"|"&amp;G352&amp;"|"&amp;H352&amp;"|"&amp;L352&amp;"|"&amp;N352&amp;"|"&amp;U352</f>
        <v>||||||0</v>
      </c>
      <c r="B352" s="23" t="str">
        <f>D352&amp;"|"&amp;E352&amp;"|"&amp;G352&amp;"|"&amp;H352&amp;"|"&amp;X352</f>
        <v>||||0</v>
      </c>
      <c r="C352" s="28" t="str">
        <f>E352&amp;"|"&amp;X352</f>
        <v>|0</v>
      </c>
      <c r="D352" s="10"/>
      <c r="E352" s="10"/>
      <c r="F352" s="36" t="str">
        <f>G352&amp;"/"&amp;H352</f>
        <v>/</v>
      </c>
      <c r="G352" s="10"/>
      <c r="H352" s="10"/>
      <c r="I352" s="36" t="str">
        <f>J352&amp;"."&amp;K352</f>
        <v>.</v>
      </c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>
        <f>R352-S352-T352</f>
        <v>0</v>
      </c>
      <c r="V352" s="9" t="e">
        <f>IF(X352&lt;&gt;"Liquidação Cancelada",VLOOKUP(B352,'BASE DE DADOS OPS'!$B$4:$P$9650,10,FALSE),"Liquidação Cancelada")</f>
        <v>#N/A</v>
      </c>
      <c r="W352" s="13" t="e">
        <f>IF(X352&lt;&gt;"Liquidação Cancelada",IF(ISBLANK(V352),"AGUARDANDO PAGAMENTO",NETWORKDAYS(P352,V352)-1),"Liquidação Cancelada")</f>
        <v>#N/A</v>
      </c>
      <c r="X352" s="10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>IF(X352&lt;&gt;"Liquidação Cancelada",Y352-Z352,"Liquidação Cancelada")</f>
        <v>#N/A</v>
      </c>
      <c r="AC352" s="3" t="e">
        <f>IF(X352&lt;&gt;"Liquidação Cancelada",(AA352-AB352)+(U352-Z352-AB352),"Liquidação Cancelada")</f>
        <v>#N/A</v>
      </c>
      <c r="AD352" s="29"/>
    </row>
    <row r="353" spans="1:30" ht="24.95" customHeight="1" x14ac:dyDescent="0.2">
      <c r="A353" s="23" t="str">
        <f>D353&amp;"|"&amp;E353&amp;"|"&amp;G353&amp;"|"&amp;H353&amp;"|"&amp;L353&amp;"|"&amp;N353&amp;"|"&amp;U353</f>
        <v>||||||0</v>
      </c>
      <c r="B353" s="23" t="str">
        <f>D353&amp;"|"&amp;E353&amp;"|"&amp;G353&amp;"|"&amp;H353&amp;"|"&amp;X353</f>
        <v>||||0</v>
      </c>
      <c r="C353" s="28" t="str">
        <f>E353&amp;"|"&amp;X353</f>
        <v>|0</v>
      </c>
      <c r="D353" s="10"/>
      <c r="E353" s="10"/>
      <c r="F353" s="36" t="str">
        <f>G353&amp;"/"&amp;H353</f>
        <v>/</v>
      </c>
      <c r="G353" s="10"/>
      <c r="H353" s="10"/>
      <c r="I353" s="36" t="str">
        <f>J353&amp;"."&amp;K353</f>
        <v>.</v>
      </c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>
        <f>R353-S353-T353</f>
        <v>0</v>
      </c>
      <c r="V353" s="9" t="e">
        <f>IF(X353&lt;&gt;"Liquidação Cancelada",VLOOKUP(B353,'BASE DE DADOS OPS'!$B$4:$P$9650,10,FALSE),"Liquidação Cancelada")</f>
        <v>#N/A</v>
      </c>
      <c r="W353" s="13" t="e">
        <f>IF(X353&lt;&gt;"Liquidação Cancelada",IF(ISBLANK(V353),"AGUARDANDO PAGAMENTO",NETWORKDAYS(P353,V353)-1),"Liquidação Cancelada")</f>
        <v>#N/A</v>
      </c>
      <c r="X353" s="10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>IF(X353&lt;&gt;"Liquidação Cancelada",Y353-Z353,"Liquidação Cancelada")</f>
        <v>#N/A</v>
      </c>
      <c r="AC353" s="3" t="e">
        <f>IF(X353&lt;&gt;"Liquidação Cancelada",(AA353-AB353)+(U353-Z353-AB353),"Liquidação Cancelada")</f>
        <v>#N/A</v>
      </c>
      <c r="AD353" s="29"/>
    </row>
    <row r="354" spans="1:30" ht="24.95" customHeight="1" x14ac:dyDescent="0.2">
      <c r="A354" s="23" t="str">
        <f>D354&amp;"|"&amp;E354&amp;"|"&amp;G354&amp;"|"&amp;H354&amp;"|"&amp;L354&amp;"|"&amp;N354&amp;"|"&amp;U354</f>
        <v>||||||0</v>
      </c>
      <c r="B354" s="23" t="str">
        <f>D354&amp;"|"&amp;E354&amp;"|"&amp;G354&amp;"|"&amp;H354&amp;"|"&amp;X354</f>
        <v>||||0</v>
      </c>
      <c r="C354" s="28" t="str">
        <f>E354&amp;"|"&amp;X354</f>
        <v>|0</v>
      </c>
      <c r="D354" s="10"/>
      <c r="E354" s="10"/>
      <c r="F354" s="36" t="str">
        <f>G354&amp;"/"&amp;H354</f>
        <v>/</v>
      </c>
      <c r="G354" s="10"/>
      <c r="H354" s="10"/>
      <c r="I354" s="36" t="str">
        <f>J354&amp;"."&amp;K354</f>
        <v>.</v>
      </c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>
        <f>R354-S354-T354</f>
        <v>0</v>
      </c>
      <c r="V354" s="9" t="e">
        <f>IF(X354&lt;&gt;"Liquidação Cancelada",VLOOKUP(B354,'BASE DE DADOS OPS'!$B$4:$P$9650,10,FALSE),"Liquidação Cancelada")</f>
        <v>#N/A</v>
      </c>
      <c r="W354" s="13" t="e">
        <f>IF(X354&lt;&gt;"Liquidação Cancelada",IF(ISBLANK(V354),"AGUARDANDO PAGAMENTO",NETWORKDAYS(P354,V354)-1),"Liquidação Cancelada")</f>
        <v>#N/A</v>
      </c>
      <c r="X354" s="10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>IF(X354&lt;&gt;"Liquidação Cancelada",Y354-Z354,"Liquidação Cancelada")</f>
        <v>#N/A</v>
      </c>
      <c r="AC354" s="3" t="e">
        <f>IF(X354&lt;&gt;"Liquidação Cancelada",(AA354-AB354)+(U354-Z354-AB354),"Liquidação Cancelada")</f>
        <v>#N/A</v>
      </c>
      <c r="AD354" s="29"/>
    </row>
    <row r="355" spans="1:30" ht="24.95" customHeight="1" x14ac:dyDescent="0.2">
      <c r="A355" s="23" t="str">
        <f>D355&amp;"|"&amp;E355&amp;"|"&amp;G355&amp;"|"&amp;H355&amp;"|"&amp;L355&amp;"|"&amp;N355&amp;"|"&amp;U355</f>
        <v>||||||0</v>
      </c>
      <c r="B355" s="23" t="str">
        <f>D355&amp;"|"&amp;E355&amp;"|"&amp;G355&amp;"|"&amp;H355&amp;"|"&amp;X355</f>
        <v>||||0</v>
      </c>
      <c r="C355" s="28" t="str">
        <f>E355&amp;"|"&amp;X355</f>
        <v>|0</v>
      </c>
      <c r="D355" s="10"/>
      <c r="E355" s="10"/>
      <c r="F355" s="36" t="str">
        <f>G355&amp;"/"&amp;H355</f>
        <v>/</v>
      </c>
      <c r="G355" s="10"/>
      <c r="H355" s="10"/>
      <c r="I355" s="36" t="str">
        <f>J355&amp;"."&amp;K355</f>
        <v>.</v>
      </c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>
        <f>R355-S355-T355</f>
        <v>0</v>
      </c>
      <c r="V355" s="9" t="e">
        <f>IF(X355&lt;&gt;"Liquidação Cancelada",VLOOKUP(B355,'BASE DE DADOS OPS'!$B$4:$P$9650,10,FALSE),"Liquidação Cancelada")</f>
        <v>#N/A</v>
      </c>
      <c r="W355" s="13" t="e">
        <f>IF(X355&lt;&gt;"Liquidação Cancelada",IF(ISBLANK(V355),"AGUARDANDO PAGAMENTO",NETWORKDAYS(P355,V355)-1),"Liquidação Cancelada")</f>
        <v>#N/A</v>
      </c>
      <c r="X355" s="10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>IF(X355&lt;&gt;"Liquidação Cancelada",Y355-Z355,"Liquidação Cancelada")</f>
        <v>#N/A</v>
      </c>
      <c r="AC355" s="3" t="e">
        <f>IF(X355&lt;&gt;"Liquidação Cancelada",(AA355-AB355)+(U355-Z355-AB355),"Liquidação Cancelada")</f>
        <v>#N/A</v>
      </c>
      <c r="AD355" s="29"/>
    </row>
    <row r="356" spans="1:30" ht="24.95" customHeight="1" x14ac:dyDescent="0.2">
      <c r="A356" s="23" t="str">
        <f>D356&amp;"|"&amp;E356&amp;"|"&amp;G356&amp;"|"&amp;H356&amp;"|"&amp;L356&amp;"|"&amp;N356&amp;"|"&amp;U356</f>
        <v>||||||0</v>
      </c>
      <c r="B356" s="23" t="str">
        <f>D356&amp;"|"&amp;E356&amp;"|"&amp;G356&amp;"|"&amp;H356&amp;"|"&amp;X356</f>
        <v>||||0</v>
      </c>
      <c r="C356" s="28" t="str">
        <f>E356&amp;"|"&amp;X356</f>
        <v>|0</v>
      </c>
      <c r="D356" s="10"/>
      <c r="E356" s="10"/>
      <c r="F356" s="36" t="str">
        <f>G356&amp;"/"&amp;H356</f>
        <v>/</v>
      </c>
      <c r="G356" s="10"/>
      <c r="H356" s="10"/>
      <c r="I356" s="36" t="str">
        <f>J356&amp;"."&amp;K356</f>
        <v>.</v>
      </c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>
        <f>R356-S356-T356</f>
        <v>0</v>
      </c>
      <c r="V356" s="9" t="e">
        <f>IF(X356&lt;&gt;"Liquidação Cancelada",VLOOKUP(B356,'BASE DE DADOS OPS'!$B$4:$P$9650,10,FALSE),"Liquidação Cancelada")</f>
        <v>#N/A</v>
      </c>
      <c r="W356" s="13" t="e">
        <f>IF(X356&lt;&gt;"Liquidação Cancelada",IF(ISBLANK(V356),"AGUARDANDO PAGAMENTO",NETWORKDAYS(P356,V356)-1),"Liquidação Cancelada")</f>
        <v>#N/A</v>
      </c>
      <c r="X356" s="10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>IF(X356&lt;&gt;"Liquidação Cancelada",Y356-Z356,"Liquidação Cancelada")</f>
        <v>#N/A</v>
      </c>
      <c r="AC356" s="3" t="e">
        <f>IF(X356&lt;&gt;"Liquidação Cancelada",(AA356-AB356)+(U356-Z356-AB356),"Liquidação Cancelada")</f>
        <v>#N/A</v>
      </c>
      <c r="AD356" s="29"/>
    </row>
    <row r="357" spans="1:30" ht="24.95" customHeight="1" x14ac:dyDescent="0.2">
      <c r="A357" s="23" t="str">
        <f>D357&amp;"|"&amp;E357&amp;"|"&amp;G357&amp;"|"&amp;H357&amp;"|"&amp;L357&amp;"|"&amp;N357&amp;"|"&amp;U357</f>
        <v>||||||0</v>
      </c>
      <c r="B357" s="23" t="str">
        <f>D357&amp;"|"&amp;E357&amp;"|"&amp;G357&amp;"|"&amp;H357&amp;"|"&amp;X357</f>
        <v>||||0</v>
      </c>
      <c r="C357" s="28" t="str">
        <f>E357&amp;"|"&amp;X357</f>
        <v>|0</v>
      </c>
      <c r="D357" s="10"/>
      <c r="E357" s="10"/>
      <c r="F357" s="36" t="str">
        <f>G357&amp;"/"&amp;H357</f>
        <v>/</v>
      </c>
      <c r="G357" s="10"/>
      <c r="H357" s="10"/>
      <c r="I357" s="36" t="str">
        <f>J357&amp;"."&amp;K357</f>
        <v>.</v>
      </c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>
        <f>R357-S357-T357</f>
        <v>0</v>
      </c>
      <c r="V357" s="9" t="e">
        <f>IF(X357&lt;&gt;"Liquidação Cancelada",VLOOKUP(B357,'BASE DE DADOS OPS'!$B$4:$P$9650,10,FALSE),"Liquidação Cancelada")</f>
        <v>#N/A</v>
      </c>
      <c r="W357" s="13" t="e">
        <f>IF(X357&lt;&gt;"Liquidação Cancelada",IF(ISBLANK(V357),"AGUARDANDO PAGAMENTO",NETWORKDAYS(P357,V357)-1),"Liquidação Cancelada")</f>
        <v>#N/A</v>
      </c>
      <c r="X357" s="10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>IF(X357&lt;&gt;"Liquidação Cancelada",Y357-Z357,"Liquidação Cancelada")</f>
        <v>#N/A</v>
      </c>
      <c r="AC357" s="3" t="e">
        <f>IF(X357&lt;&gt;"Liquidação Cancelada",(AA357-AB357)+(U357-Z357-AB357),"Liquidação Cancelada")</f>
        <v>#N/A</v>
      </c>
      <c r="AD357" s="29"/>
    </row>
    <row r="358" spans="1:30" ht="24.95" customHeight="1" x14ac:dyDescent="0.2">
      <c r="A358" s="23" t="str">
        <f>D358&amp;"|"&amp;E358&amp;"|"&amp;G358&amp;"|"&amp;H358&amp;"|"&amp;L358&amp;"|"&amp;N358&amp;"|"&amp;U358</f>
        <v>||||||0</v>
      </c>
      <c r="B358" s="23" t="str">
        <f>D358&amp;"|"&amp;E358&amp;"|"&amp;G358&amp;"|"&amp;H358&amp;"|"&amp;X358</f>
        <v>||||0</v>
      </c>
      <c r="C358" s="28" t="str">
        <f>E358&amp;"|"&amp;X358</f>
        <v>|0</v>
      </c>
      <c r="D358" s="10"/>
      <c r="E358" s="10"/>
      <c r="F358" s="36" t="str">
        <f>G358&amp;"/"&amp;H358</f>
        <v>/</v>
      </c>
      <c r="G358" s="10"/>
      <c r="H358" s="10"/>
      <c r="I358" s="36" t="str">
        <f>J358&amp;"."&amp;K358</f>
        <v>.</v>
      </c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>
        <f>R358-S358-T358</f>
        <v>0</v>
      </c>
      <c r="V358" s="9" t="e">
        <f>IF(X358&lt;&gt;"Liquidação Cancelada",VLOOKUP(B358,'BASE DE DADOS OPS'!$B$4:$P$9650,10,FALSE),"Liquidação Cancelada")</f>
        <v>#N/A</v>
      </c>
      <c r="W358" s="13" t="e">
        <f>IF(X358&lt;&gt;"Liquidação Cancelada",IF(ISBLANK(V358),"AGUARDANDO PAGAMENTO",NETWORKDAYS(P358,V358)-1),"Liquidação Cancelada")</f>
        <v>#N/A</v>
      </c>
      <c r="X358" s="10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>IF(X358&lt;&gt;"Liquidação Cancelada",Y358-Z358,"Liquidação Cancelada")</f>
        <v>#N/A</v>
      </c>
      <c r="AC358" s="3" t="e">
        <f>IF(X358&lt;&gt;"Liquidação Cancelada",(AA358-AB358)+(U358-Z358-AB358),"Liquidação Cancelada")</f>
        <v>#N/A</v>
      </c>
      <c r="AD358" s="29"/>
    </row>
    <row r="359" spans="1:30" ht="24.95" customHeight="1" x14ac:dyDescent="0.2">
      <c r="A359" s="23" t="str">
        <f>D359&amp;"|"&amp;E359&amp;"|"&amp;G359&amp;"|"&amp;H359&amp;"|"&amp;L359&amp;"|"&amp;N359&amp;"|"&amp;U359</f>
        <v>||||||0</v>
      </c>
      <c r="B359" s="23" t="str">
        <f>D359&amp;"|"&amp;E359&amp;"|"&amp;G359&amp;"|"&amp;H359&amp;"|"&amp;X359</f>
        <v>||||0</v>
      </c>
      <c r="C359" s="28" t="str">
        <f>E359&amp;"|"&amp;X359</f>
        <v>|0</v>
      </c>
      <c r="D359" s="10"/>
      <c r="E359" s="10"/>
      <c r="F359" s="36" t="str">
        <f>G359&amp;"/"&amp;H359</f>
        <v>/</v>
      </c>
      <c r="G359" s="10"/>
      <c r="H359" s="10"/>
      <c r="I359" s="36" t="str">
        <f>J359&amp;"."&amp;K359</f>
        <v>.</v>
      </c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>
        <f>R359-S359-T359</f>
        <v>0</v>
      </c>
      <c r="V359" s="9" t="e">
        <f>IF(X359&lt;&gt;"Liquidação Cancelada",VLOOKUP(B359,'BASE DE DADOS OPS'!$B$4:$P$9650,10,FALSE),"Liquidação Cancelada")</f>
        <v>#N/A</v>
      </c>
      <c r="W359" s="13" t="e">
        <f>IF(X359&lt;&gt;"Liquidação Cancelada",IF(ISBLANK(V359),"AGUARDANDO PAGAMENTO",NETWORKDAYS(P359,V359)-1),"Liquidação Cancelada")</f>
        <v>#N/A</v>
      </c>
      <c r="X359" s="10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>IF(X359&lt;&gt;"Liquidação Cancelada",Y359-Z359,"Liquidação Cancelada")</f>
        <v>#N/A</v>
      </c>
      <c r="AC359" s="3" t="e">
        <f>IF(X359&lt;&gt;"Liquidação Cancelada",(AA359-AB359)+(U359-Z359-AB359),"Liquidação Cancelada")</f>
        <v>#N/A</v>
      </c>
      <c r="AD359" s="29"/>
    </row>
    <row r="360" spans="1:30" ht="24.95" customHeight="1" x14ac:dyDescent="0.2">
      <c r="A360" s="23" t="str">
        <f>D360&amp;"|"&amp;E360&amp;"|"&amp;G360&amp;"|"&amp;H360&amp;"|"&amp;L360&amp;"|"&amp;N360&amp;"|"&amp;U360</f>
        <v>||||||0</v>
      </c>
      <c r="B360" s="23" t="str">
        <f>D360&amp;"|"&amp;E360&amp;"|"&amp;G360&amp;"|"&amp;H360&amp;"|"&amp;X360</f>
        <v>||||0</v>
      </c>
      <c r="C360" s="28" t="str">
        <f>E360&amp;"|"&amp;X360</f>
        <v>|0</v>
      </c>
      <c r="D360" s="10"/>
      <c r="E360" s="10"/>
      <c r="F360" s="36" t="str">
        <f>G360&amp;"/"&amp;H360</f>
        <v>/</v>
      </c>
      <c r="G360" s="10"/>
      <c r="H360" s="10"/>
      <c r="I360" s="36" t="str">
        <f>J360&amp;"."&amp;K360</f>
        <v>.</v>
      </c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>
        <f>R360-S360-T360</f>
        <v>0</v>
      </c>
      <c r="V360" s="9" t="e">
        <f>IF(X360&lt;&gt;"Liquidação Cancelada",VLOOKUP(B360,'BASE DE DADOS OPS'!$B$4:$P$9650,10,FALSE),"Liquidação Cancelada")</f>
        <v>#N/A</v>
      </c>
      <c r="W360" s="13" t="e">
        <f>IF(X360&lt;&gt;"Liquidação Cancelada",IF(ISBLANK(V360),"AGUARDANDO PAGAMENTO",NETWORKDAYS(P360,V360)-1),"Liquidação Cancelada")</f>
        <v>#N/A</v>
      </c>
      <c r="X360" s="10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>IF(X360&lt;&gt;"Liquidação Cancelada",Y360-Z360,"Liquidação Cancelada")</f>
        <v>#N/A</v>
      </c>
      <c r="AC360" s="3" t="e">
        <f>IF(X360&lt;&gt;"Liquidação Cancelada",(AA360-AB360)+(U360-Z360-AB360),"Liquidação Cancelada")</f>
        <v>#N/A</v>
      </c>
      <c r="AD360" s="29"/>
    </row>
    <row r="361" spans="1:30" ht="24.95" customHeight="1" x14ac:dyDescent="0.2">
      <c r="A361" s="23" t="str">
        <f>D361&amp;"|"&amp;E361&amp;"|"&amp;G361&amp;"|"&amp;H361&amp;"|"&amp;L361&amp;"|"&amp;N361&amp;"|"&amp;U361</f>
        <v>||||||0</v>
      </c>
      <c r="B361" s="23" t="str">
        <f>D361&amp;"|"&amp;E361&amp;"|"&amp;G361&amp;"|"&amp;H361&amp;"|"&amp;X361</f>
        <v>||||0</v>
      </c>
      <c r="C361" s="28" t="str">
        <f>E361&amp;"|"&amp;X361</f>
        <v>|0</v>
      </c>
      <c r="D361" s="10"/>
      <c r="E361" s="10"/>
      <c r="F361" s="36" t="str">
        <f>G361&amp;"/"&amp;H361</f>
        <v>/</v>
      </c>
      <c r="G361" s="10"/>
      <c r="H361" s="10"/>
      <c r="I361" s="36" t="str">
        <f>J361&amp;"."&amp;K361</f>
        <v>.</v>
      </c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>
        <f>R361-S361-T361</f>
        <v>0</v>
      </c>
      <c r="V361" s="9" t="e">
        <f>IF(X361&lt;&gt;"Liquidação Cancelada",VLOOKUP(B361,'BASE DE DADOS OPS'!$B$4:$P$9650,10,FALSE),"Liquidação Cancelada")</f>
        <v>#N/A</v>
      </c>
      <c r="W361" s="13" t="e">
        <f>IF(X361&lt;&gt;"Liquidação Cancelada",IF(ISBLANK(V361),"AGUARDANDO PAGAMENTO",NETWORKDAYS(P361,V361)-1),"Liquidação Cancelada")</f>
        <v>#N/A</v>
      </c>
      <c r="X361" s="10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>IF(X361&lt;&gt;"Liquidação Cancelada",Y361-Z361,"Liquidação Cancelada")</f>
        <v>#N/A</v>
      </c>
      <c r="AC361" s="3" t="e">
        <f>IF(X361&lt;&gt;"Liquidação Cancelada",(AA361-AB361)+(U361-Z361-AB361),"Liquidação Cancelada")</f>
        <v>#N/A</v>
      </c>
      <c r="AD361" s="29"/>
    </row>
    <row r="362" spans="1:30" ht="24.95" customHeight="1" x14ac:dyDescent="0.2">
      <c r="A362" s="23" t="str">
        <f>D362&amp;"|"&amp;E362&amp;"|"&amp;G362&amp;"|"&amp;H362&amp;"|"&amp;L362&amp;"|"&amp;N362&amp;"|"&amp;U362</f>
        <v>||||||0</v>
      </c>
      <c r="B362" s="23" t="str">
        <f>D362&amp;"|"&amp;E362&amp;"|"&amp;G362&amp;"|"&amp;H362&amp;"|"&amp;X362</f>
        <v>||||0</v>
      </c>
      <c r="C362" s="28" t="str">
        <f>E362&amp;"|"&amp;X362</f>
        <v>|0</v>
      </c>
      <c r="D362" s="10"/>
      <c r="E362" s="10"/>
      <c r="F362" s="36" t="str">
        <f>G362&amp;"/"&amp;H362</f>
        <v>/</v>
      </c>
      <c r="G362" s="10"/>
      <c r="H362" s="10"/>
      <c r="I362" s="36" t="str">
        <f>J362&amp;"."&amp;K362</f>
        <v>.</v>
      </c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>
        <f>R362-S362-T362</f>
        <v>0</v>
      </c>
      <c r="V362" s="9" t="e">
        <f>IF(X362&lt;&gt;"Liquidação Cancelada",VLOOKUP(B362,'BASE DE DADOS OPS'!$B$4:$P$9650,10,FALSE),"Liquidação Cancelada")</f>
        <v>#N/A</v>
      </c>
      <c r="W362" s="13" t="e">
        <f>IF(X362&lt;&gt;"Liquidação Cancelada",IF(ISBLANK(V362),"AGUARDANDO PAGAMENTO",NETWORKDAYS(P362,V362)-1),"Liquidação Cancelada")</f>
        <v>#N/A</v>
      </c>
      <c r="X362" s="10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>IF(X362&lt;&gt;"Liquidação Cancelada",Y362-Z362,"Liquidação Cancelada")</f>
        <v>#N/A</v>
      </c>
      <c r="AC362" s="3" t="e">
        <f>IF(X362&lt;&gt;"Liquidação Cancelada",(AA362-AB362)+(U362-Z362-AB362),"Liquidação Cancelada")</f>
        <v>#N/A</v>
      </c>
      <c r="AD362" s="29"/>
    </row>
    <row r="363" spans="1:30" ht="24.95" customHeight="1" x14ac:dyDescent="0.2">
      <c r="A363" s="23" t="str">
        <f>D363&amp;"|"&amp;E363&amp;"|"&amp;G363&amp;"|"&amp;H363&amp;"|"&amp;L363&amp;"|"&amp;N363&amp;"|"&amp;U363</f>
        <v>||||||0</v>
      </c>
      <c r="B363" s="23" t="str">
        <f>D363&amp;"|"&amp;E363&amp;"|"&amp;G363&amp;"|"&amp;H363&amp;"|"&amp;X363</f>
        <v>||||0</v>
      </c>
      <c r="C363" s="28" t="str">
        <f>E363&amp;"|"&amp;X363</f>
        <v>|0</v>
      </c>
      <c r="D363" s="10"/>
      <c r="E363" s="10"/>
      <c r="F363" s="36" t="str">
        <f>G363&amp;"/"&amp;H363</f>
        <v>/</v>
      </c>
      <c r="G363" s="10"/>
      <c r="H363" s="10"/>
      <c r="I363" s="36" t="str">
        <f>J363&amp;"."&amp;K363</f>
        <v>.</v>
      </c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>
        <f>R363-S363-T363</f>
        <v>0</v>
      </c>
      <c r="V363" s="9" t="e">
        <f>IF(X363&lt;&gt;"Liquidação Cancelada",VLOOKUP(B363,'BASE DE DADOS OPS'!$B$4:$P$9650,10,FALSE),"Liquidação Cancelada")</f>
        <v>#N/A</v>
      </c>
      <c r="W363" s="13" t="e">
        <f>IF(X363&lt;&gt;"Liquidação Cancelada",IF(ISBLANK(V363),"AGUARDANDO PAGAMENTO",NETWORKDAYS(P363,V363)-1),"Liquidação Cancelada")</f>
        <v>#N/A</v>
      </c>
      <c r="X363" s="10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>IF(X363&lt;&gt;"Liquidação Cancelada",Y363-Z363,"Liquidação Cancelada")</f>
        <v>#N/A</v>
      </c>
      <c r="AC363" s="3" t="e">
        <f>IF(X363&lt;&gt;"Liquidação Cancelada",(AA363-AB363)+(U363-Z363-AB363),"Liquidação Cancelada")</f>
        <v>#N/A</v>
      </c>
      <c r="AD363" s="29"/>
    </row>
    <row r="364" spans="1:30" ht="24.95" customHeight="1" x14ac:dyDescent="0.2">
      <c r="A364" s="23" t="str">
        <f>D364&amp;"|"&amp;E364&amp;"|"&amp;G364&amp;"|"&amp;H364&amp;"|"&amp;L364&amp;"|"&amp;N364&amp;"|"&amp;U364</f>
        <v>||||||0</v>
      </c>
      <c r="B364" s="23" t="str">
        <f>D364&amp;"|"&amp;E364&amp;"|"&amp;G364&amp;"|"&amp;H364&amp;"|"&amp;X364</f>
        <v>||||0</v>
      </c>
      <c r="C364" s="28" t="str">
        <f>E364&amp;"|"&amp;X364</f>
        <v>|0</v>
      </c>
      <c r="D364" s="10"/>
      <c r="E364" s="10"/>
      <c r="F364" s="36" t="str">
        <f>G364&amp;"/"&amp;H364</f>
        <v>/</v>
      </c>
      <c r="G364" s="10"/>
      <c r="H364" s="10"/>
      <c r="I364" s="36" t="str">
        <f>J364&amp;"."&amp;K364</f>
        <v>.</v>
      </c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>
        <f>R364-S364-T364</f>
        <v>0</v>
      </c>
      <c r="V364" s="9" t="e">
        <f>IF(X364&lt;&gt;"Liquidação Cancelada",VLOOKUP(B364,'BASE DE DADOS OPS'!$B$4:$P$9650,10,FALSE),"Liquidação Cancelada")</f>
        <v>#N/A</v>
      </c>
      <c r="W364" s="13" t="e">
        <f>IF(X364&lt;&gt;"Liquidação Cancelada",IF(ISBLANK(V364),"AGUARDANDO PAGAMENTO",NETWORKDAYS(P364,V364)-1),"Liquidação Cancelada")</f>
        <v>#N/A</v>
      </c>
      <c r="X364" s="10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>IF(X364&lt;&gt;"Liquidação Cancelada",Y364-Z364,"Liquidação Cancelada")</f>
        <v>#N/A</v>
      </c>
      <c r="AC364" s="3" t="e">
        <f>IF(X364&lt;&gt;"Liquidação Cancelada",(AA364-AB364)+(U364-Z364-AB364),"Liquidação Cancelada")</f>
        <v>#N/A</v>
      </c>
      <c r="AD364" s="29"/>
    </row>
    <row r="365" spans="1:30" ht="24.95" customHeight="1" x14ac:dyDescent="0.2">
      <c r="A365" s="23" t="str">
        <f>D365&amp;"|"&amp;E365&amp;"|"&amp;G365&amp;"|"&amp;H365&amp;"|"&amp;L365&amp;"|"&amp;N365&amp;"|"&amp;U365</f>
        <v>||||||0</v>
      </c>
      <c r="B365" s="23" t="str">
        <f>D365&amp;"|"&amp;E365&amp;"|"&amp;G365&amp;"|"&amp;H365&amp;"|"&amp;X365</f>
        <v>||||0</v>
      </c>
      <c r="C365" s="28" t="str">
        <f>E365&amp;"|"&amp;X365</f>
        <v>|0</v>
      </c>
      <c r="D365" s="10"/>
      <c r="E365" s="10"/>
      <c r="F365" s="36" t="str">
        <f>G365&amp;"/"&amp;H365</f>
        <v>/</v>
      </c>
      <c r="G365" s="10"/>
      <c r="H365" s="10"/>
      <c r="I365" s="36" t="str">
        <f>J365&amp;"."&amp;K365</f>
        <v>.</v>
      </c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>
        <f>R365-S365-T365</f>
        <v>0</v>
      </c>
      <c r="V365" s="9" t="e">
        <f>IF(X365&lt;&gt;"Liquidação Cancelada",VLOOKUP(B365,'BASE DE DADOS OPS'!$B$4:$P$9650,10,FALSE),"Liquidação Cancelada")</f>
        <v>#N/A</v>
      </c>
      <c r="W365" s="13" t="e">
        <f>IF(X365&lt;&gt;"Liquidação Cancelada",IF(ISBLANK(V365),"AGUARDANDO PAGAMENTO",NETWORKDAYS(P365,V365)-1),"Liquidação Cancelada")</f>
        <v>#N/A</v>
      </c>
      <c r="X365" s="10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>IF(X365&lt;&gt;"Liquidação Cancelada",Y365-Z365,"Liquidação Cancelada")</f>
        <v>#N/A</v>
      </c>
      <c r="AC365" s="3" t="e">
        <f>IF(X365&lt;&gt;"Liquidação Cancelada",(AA365-AB365)+(U365-Z365-AB365),"Liquidação Cancelada")</f>
        <v>#N/A</v>
      </c>
      <c r="AD365" s="29"/>
    </row>
    <row r="366" spans="1:30" ht="24.95" customHeight="1" x14ac:dyDescent="0.2">
      <c r="A366" s="23" t="str">
        <f>D366&amp;"|"&amp;E366&amp;"|"&amp;G366&amp;"|"&amp;H366&amp;"|"&amp;L366&amp;"|"&amp;N366&amp;"|"&amp;U366</f>
        <v>||||||0</v>
      </c>
      <c r="B366" s="23" t="str">
        <f>D366&amp;"|"&amp;E366&amp;"|"&amp;G366&amp;"|"&amp;H366&amp;"|"&amp;X366</f>
        <v>||||0</v>
      </c>
      <c r="C366" s="28" t="str">
        <f>E366&amp;"|"&amp;X366</f>
        <v>|0</v>
      </c>
      <c r="D366" s="10"/>
      <c r="E366" s="10"/>
      <c r="F366" s="36" t="str">
        <f>G366&amp;"/"&amp;H366</f>
        <v>/</v>
      </c>
      <c r="G366" s="10"/>
      <c r="H366" s="10"/>
      <c r="I366" s="36" t="str">
        <f>J366&amp;"."&amp;K366</f>
        <v>.</v>
      </c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>
        <f>R366-S366-T366</f>
        <v>0</v>
      </c>
      <c r="V366" s="9" t="e">
        <f>IF(X366&lt;&gt;"Liquidação Cancelada",VLOOKUP(B366,'BASE DE DADOS OPS'!$B$4:$P$9650,10,FALSE),"Liquidação Cancelada")</f>
        <v>#N/A</v>
      </c>
      <c r="W366" s="13" t="e">
        <f>IF(X366&lt;&gt;"Liquidação Cancelada",IF(ISBLANK(V366),"AGUARDANDO PAGAMENTO",NETWORKDAYS(P366,V366)-1),"Liquidação Cancelada")</f>
        <v>#N/A</v>
      </c>
      <c r="X366" s="10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>IF(X366&lt;&gt;"Liquidação Cancelada",Y366-Z366,"Liquidação Cancelada")</f>
        <v>#N/A</v>
      </c>
      <c r="AC366" s="3" t="e">
        <f>IF(X366&lt;&gt;"Liquidação Cancelada",(AA366-AB366)+(U366-Z366-AB366),"Liquidação Cancelada")</f>
        <v>#N/A</v>
      </c>
      <c r="AD366" s="29"/>
    </row>
    <row r="367" spans="1:30" ht="24.95" customHeight="1" x14ac:dyDescent="0.2">
      <c r="A367" s="23" t="str">
        <f>D367&amp;"|"&amp;E367&amp;"|"&amp;G367&amp;"|"&amp;H367&amp;"|"&amp;L367&amp;"|"&amp;N367&amp;"|"&amp;U367</f>
        <v>||||||0</v>
      </c>
      <c r="B367" s="23" t="str">
        <f>D367&amp;"|"&amp;E367&amp;"|"&amp;G367&amp;"|"&amp;H367&amp;"|"&amp;X367</f>
        <v>||||0</v>
      </c>
      <c r="C367" s="28" t="str">
        <f>E367&amp;"|"&amp;X367</f>
        <v>|0</v>
      </c>
      <c r="D367" s="10"/>
      <c r="E367" s="10"/>
      <c r="F367" s="36" t="str">
        <f>G367&amp;"/"&amp;H367</f>
        <v>/</v>
      </c>
      <c r="G367" s="10"/>
      <c r="H367" s="10"/>
      <c r="I367" s="36" t="str">
        <f>J367&amp;"."&amp;K367</f>
        <v>.</v>
      </c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>
        <f>R367-S367-T367</f>
        <v>0</v>
      </c>
      <c r="V367" s="9" t="e">
        <f>IF(X367&lt;&gt;"Liquidação Cancelada",VLOOKUP(B367,'BASE DE DADOS OPS'!$B$4:$P$9650,10,FALSE),"Liquidação Cancelada")</f>
        <v>#N/A</v>
      </c>
      <c r="W367" s="13" t="e">
        <f>IF(X367&lt;&gt;"Liquidação Cancelada",IF(ISBLANK(V367),"AGUARDANDO PAGAMENTO",NETWORKDAYS(P367,V367)-1),"Liquidação Cancelada")</f>
        <v>#N/A</v>
      </c>
      <c r="X367" s="10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>IF(X367&lt;&gt;"Liquidação Cancelada",Y367-Z367,"Liquidação Cancelada")</f>
        <v>#N/A</v>
      </c>
      <c r="AC367" s="3" t="e">
        <f>IF(X367&lt;&gt;"Liquidação Cancelada",(AA367-AB367)+(U367-Z367-AB367),"Liquidação Cancelada")</f>
        <v>#N/A</v>
      </c>
      <c r="AD367" s="29"/>
    </row>
    <row r="368" spans="1:30" ht="24.95" customHeight="1" x14ac:dyDescent="0.2">
      <c r="A368" s="23" t="str">
        <f>D368&amp;"|"&amp;E368&amp;"|"&amp;G368&amp;"|"&amp;H368&amp;"|"&amp;L368&amp;"|"&amp;N368&amp;"|"&amp;U368</f>
        <v>||||||0</v>
      </c>
      <c r="B368" s="23" t="str">
        <f>D368&amp;"|"&amp;E368&amp;"|"&amp;G368&amp;"|"&amp;H368&amp;"|"&amp;X368</f>
        <v>||||0</v>
      </c>
      <c r="C368" s="28" t="str">
        <f>E368&amp;"|"&amp;X368</f>
        <v>|0</v>
      </c>
      <c r="D368" s="10"/>
      <c r="E368" s="10"/>
      <c r="F368" s="36" t="str">
        <f>G368&amp;"/"&amp;H368</f>
        <v>/</v>
      </c>
      <c r="G368" s="10"/>
      <c r="H368" s="10"/>
      <c r="I368" s="36" t="str">
        <f>J368&amp;"."&amp;K368</f>
        <v>.</v>
      </c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>
        <f>R368-S368-T368</f>
        <v>0</v>
      </c>
      <c r="V368" s="9" t="e">
        <f>IF(X368&lt;&gt;"Liquidação Cancelada",VLOOKUP(B368,'BASE DE DADOS OPS'!$B$4:$P$9650,10,FALSE),"Liquidação Cancelada")</f>
        <v>#N/A</v>
      </c>
      <c r="W368" s="13" t="e">
        <f>IF(X368&lt;&gt;"Liquidação Cancelada",IF(ISBLANK(V368),"AGUARDANDO PAGAMENTO",NETWORKDAYS(P368,V368)-1),"Liquidação Cancelada")</f>
        <v>#N/A</v>
      </c>
      <c r="X368" s="10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>IF(X368&lt;&gt;"Liquidação Cancelada",Y368-Z368,"Liquidação Cancelada")</f>
        <v>#N/A</v>
      </c>
      <c r="AC368" s="3" t="e">
        <f>IF(X368&lt;&gt;"Liquidação Cancelada",(AA368-AB368)+(U368-Z368-AB368),"Liquidação Cancelada")</f>
        <v>#N/A</v>
      </c>
      <c r="AD368" s="29"/>
    </row>
    <row r="369" spans="1:30" ht="24.95" customHeight="1" x14ac:dyDescent="0.2">
      <c r="A369" s="23" t="str">
        <f>D369&amp;"|"&amp;E369&amp;"|"&amp;G369&amp;"|"&amp;H369&amp;"|"&amp;L369&amp;"|"&amp;N369&amp;"|"&amp;U369</f>
        <v>||||||0</v>
      </c>
      <c r="B369" s="23" t="str">
        <f>D369&amp;"|"&amp;E369&amp;"|"&amp;G369&amp;"|"&amp;H369&amp;"|"&amp;X369</f>
        <v>||||0</v>
      </c>
      <c r="C369" s="28" t="str">
        <f>E369&amp;"|"&amp;X369</f>
        <v>|0</v>
      </c>
      <c r="D369" s="10"/>
      <c r="E369" s="10"/>
      <c r="F369" s="36" t="str">
        <f>G369&amp;"/"&amp;H369</f>
        <v>/</v>
      </c>
      <c r="G369" s="10"/>
      <c r="H369" s="10"/>
      <c r="I369" s="36" t="str">
        <f>J369&amp;"."&amp;K369</f>
        <v>.</v>
      </c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>
        <f>R369-S369-T369</f>
        <v>0</v>
      </c>
      <c r="V369" s="9" t="e">
        <f>IF(X369&lt;&gt;"Liquidação Cancelada",VLOOKUP(B369,'BASE DE DADOS OPS'!$B$4:$P$9650,10,FALSE),"Liquidação Cancelada")</f>
        <v>#N/A</v>
      </c>
      <c r="W369" s="13" t="e">
        <f>IF(X369&lt;&gt;"Liquidação Cancelada",IF(ISBLANK(V369),"AGUARDANDO PAGAMENTO",NETWORKDAYS(P369,V369)-1),"Liquidação Cancelada")</f>
        <v>#N/A</v>
      </c>
      <c r="X369" s="10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>IF(X369&lt;&gt;"Liquidação Cancelada",Y369-Z369,"Liquidação Cancelada")</f>
        <v>#N/A</v>
      </c>
      <c r="AC369" s="3" t="e">
        <f>IF(X369&lt;&gt;"Liquidação Cancelada",(AA369-AB369)+(U369-Z369-AB369),"Liquidação Cancelada")</f>
        <v>#N/A</v>
      </c>
      <c r="AD369" s="29"/>
    </row>
    <row r="370" spans="1:30" ht="24.95" customHeight="1" x14ac:dyDescent="0.2">
      <c r="A370" s="23" t="str">
        <f>D370&amp;"|"&amp;E370&amp;"|"&amp;G370&amp;"|"&amp;H370&amp;"|"&amp;L370&amp;"|"&amp;N370&amp;"|"&amp;U370</f>
        <v>||||||0</v>
      </c>
      <c r="B370" s="23" t="str">
        <f>D370&amp;"|"&amp;E370&amp;"|"&amp;G370&amp;"|"&amp;H370&amp;"|"&amp;X370</f>
        <v>||||0</v>
      </c>
      <c r="C370" s="28" t="str">
        <f>E370&amp;"|"&amp;X370</f>
        <v>|0</v>
      </c>
      <c r="D370" s="10"/>
      <c r="E370" s="10"/>
      <c r="F370" s="36" t="str">
        <f>G370&amp;"/"&amp;H370</f>
        <v>/</v>
      </c>
      <c r="G370" s="10"/>
      <c r="H370" s="10"/>
      <c r="I370" s="36" t="str">
        <f>J370&amp;"."&amp;K370</f>
        <v>.</v>
      </c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>
        <f>R370-S370-T370</f>
        <v>0</v>
      </c>
      <c r="V370" s="9" t="e">
        <f>IF(X370&lt;&gt;"Liquidação Cancelada",VLOOKUP(B370,'BASE DE DADOS OPS'!$B$4:$P$9650,10,FALSE),"Liquidação Cancelada")</f>
        <v>#N/A</v>
      </c>
      <c r="W370" s="13" t="e">
        <f>IF(X370&lt;&gt;"Liquidação Cancelada",IF(ISBLANK(V370),"AGUARDANDO PAGAMENTO",NETWORKDAYS(P370,V370)-1),"Liquidação Cancelada")</f>
        <v>#N/A</v>
      </c>
      <c r="X370" s="10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>IF(X370&lt;&gt;"Liquidação Cancelada",Y370-Z370,"Liquidação Cancelada")</f>
        <v>#N/A</v>
      </c>
      <c r="AC370" s="3" t="e">
        <f>IF(X370&lt;&gt;"Liquidação Cancelada",(AA370-AB370)+(U370-Z370-AB370),"Liquidação Cancelada")</f>
        <v>#N/A</v>
      </c>
      <c r="AD370" s="29"/>
    </row>
    <row r="371" spans="1:30" ht="24.95" customHeight="1" x14ac:dyDescent="0.2">
      <c r="A371" s="23" t="str">
        <f>D371&amp;"|"&amp;E371&amp;"|"&amp;G371&amp;"|"&amp;H371&amp;"|"&amp;L371&amp;"|"&amp;N371&amp;"|"&amp;U371</f>
        <v>||||||0</v>
      </c>
      <c r="B371" s="23" t="str">
        <f>D371&amp;"|"&amp;E371&amp;"|"&amp;G371&amp;"|"&amp;H371&amp;"|"&amp;X371</f>
        <v>||||0</v>
      </c>
      <c r="C371" s="28" t="str">
        <f>E371&amp;"|"&amp;X371</f>
        <v>|0</v>
      </c>
      <c r="D371" s="10"/>
      <c r="E371" s="10"/>
      <c r="F371" s="36" t="str">
        <f>G371&amp;"/"&amp;H371</f>
        <v>/</v>
      </c>
      <c r="G371" s="10"/>
      <c r="H371" s="10"/>
      <c r="I371" s="36" t="str">
        <f>J371&amp;"."&amp;K371</f>
        <v>.</v>
      </c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>
        <f>R371-S371-T371</f>
        <v>0</v>
      </c>
      <c r="V371" s="9" t="e">
        <f>IF(X371&lt;&gt;"Liquidação Cancelada",VLOOKUP(B371,'BASE DE DADOS OPS'!$B$4:$P$9650,10,FALSE),"Liquidação Cancelada")</f>
        <v>#N/A</v>
      </c>
      <c r="W371" s="13" t="e">
        <f>IF(X371&lt;&gt;"Liquidação Cancelada",IF(ISBLANK(V371),"AGUARDANDO PAGAMENTO",NETWORKDAYS(P371,V371)-1),"Liquidação Cancelada")</f>
        <v>#N/A</v>
      </c>
      <c r="X371" s="10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>IF(X371&lt;&gt;"Liquidação Cancelada",Y371-Z371,"Liquidação Cancelada")</f>
        <v>#N/A</v>
      </c>
      <c r="AC371" s="3" t="e">
        <f>IF(X371&lt;&gt;"Liquidação Cancelada",(AA371-AB371)+(U371-Z371-AB371),"Liquidação Cancelada")</f>
        <v>#N/A</v>
      </c>
      <c r="AD371" s="29"/>
    </row>
    <row r="372" spans="1:30" ht="24.95" customHeight="1" x14ac:dyDescent="0.2">
      <c r="A372" s="23" t="str">
        <f>D372&amp;"|"&amp;E372&amp;"|"&amp;G372&amp;"|"&amp;H372&amp;"|"&amp;L372&amp;"|"&amp;N372&amp;"|"&amp;U372</f>
        <v>||||||0</v>
      </c>
      <c r="B372" s="23" t="str">
        <f>D372&amp;"|"&amp;E372&amp;"|"&amp;G372&amp;"|"&amp;H372&amp;"|"&amp;X372</f>
        <v>||||0</v>
      </c>
      <c r="C372" s="28" t="str">
        <f>E372&amp;"|"&amp;X372</f>
        <v>|0</v>
      </c>
      <c r="D372" s="10"/>
      <c r="E372" s="10"/>
      <c r="F372" s="36" t="str">
        <f>G372&amp;"/"&amp;H372</f>
        <v>/</v>
      </c>
      <c r="G372" s="10"/>
      <c r="H372" s="10"/>
      <c r="I372" s="36" t="str">
        <f>J372&amp;"."&amp;K372</f>
        <v>.</v>
      </c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>
        <f>R372-S372-T372</f>
        <v>0</v>
      </c>
      <c r="V372" s="9" t="e">
        <f>IF(X372&lt;&gt;"Liquidação Cancelada",VLOOKUP(B372,'BASE DE DADOS OPS'!$B$4:$P$9650,10,FALSE),"Liquidação Cancelada")</f>
        <v>#N/A</v>
      </c>
      <c r="W372" s="13" t="e">
        <f>IF(X372&lt;&gt;"Liquidação Cancelada",IF(ISBLANK(V372),"AGUARDANDO PAGAMENTO",NETWORKDAYS(P372,V372)-1),"Liquidação Cancelada")</f>
        <v>#N/A</v>
      </c>
      <c r="X372" s="10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>IF(X372&lt;&gt;"Liquidação Cancelada",Y372-Z372,"Liquidação Cancelada")</f>
        <v>#N/A</v>
      </c>
      <c r="AC372" s="3" t="e">
        <f>IF(X372&lt;&gt;"Liquidação Cancelada",(AA372-AB372)+(U372-Z372-AB372),"Liquidação Cancelada")</f>
        <v>#N/A</v>
      </c>
      <c r="AD372" s="29"/>
    </row>
    <row r="373" spans="1:30" ht="24.95" customHeight="1" x14ac:dyDescent="0.2">
      <c r="A373" s="23" t="str">
        <f>D373&amp;"|"&amp;E373&amp;"|"&amp;G373&amp;"|"&amp;H373&amp;"|"&amp;L373&amp;"|"&amp;N373&amp;"|"&amp;U373</f>
        <v>||||||0</v>
      </c>
      <c r="B373" s="23" t="str">
        <f>D373&amp;"|"&amp;E373&amp;"|"&amp;G373&amp;"|"&amp;H373&amp;"|"&amp;X373</f>
        <v>||||0</v>
      </c>
      <c r="C373" s="28" t="str">
        <f>E373&amp;"|"&amp;X373</f>
        <v>|0</v>
      </c>
      <c r="D373" s="10"/>
      <c r="E373" s="10"/>
      <c r="F373" s="36" t="str">
        <f>G373&amp;"/"&amp;H373</f>
        <v>/</v>
      </c>
      <c r="G373" s="10"/>
      <c r="H373" s="10"/>
      <c r="I373" s="36" t="str">
        <f>J373&amp;"."&amp;K373</f>
        <v>.</v>
      </c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>
        <f>R373-S373-T373</f>
        <v>0</v>
      </c>
      <c r="V373" s="9" t="e">
        <f>IF(X373&lt;&gt;"Liquidação Cancelada",VLOOKUP(B373,'BASE DE DADOS OPS'!$B$4:$P$9650,10,FALSE),"Liquidação Cancelada")</f>
        <v>#N/A</v>
      </c>
      <c r="W373" s="13" t="e">
        <f>IF(X373&lt;&gt;"Liquidação Cancelada",IF(ISBLANK(V373),"AGUARDANDO PAGAMENTO",NETWORKDAYS(P373,V373)-1),"Liquidação Cancelada")</f>
        <v>#N/A</v>
      </c>
      <c r="X373" s="10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>IF(X373&lt;&gt;"Liquidação Cancelada",Y373-Z373,"Liquidação Cancelada")</f>
        <v>#N/A</v>
      </c>
      <c r="AC373" s="3" t="e">
        <f>IF(X373&lt;&gt;"Liquidação Cancelada",(AA373-AB373)+(U373-Z373-AB373),"Liquidação Cancelada")</f>
        <v>#N/A</v>
      </c>
      <c r="AD373" s="29"/>
    </row>
    <row r="374" spans="1:30" ht="24.95" customHeight="1" x14ac:dyDescent="0.2">
      <c r="A374" s="23" t="str">
        <f>D374&amp;"|"&amp;E374&amp;"|"&amp;G374&amp;"|"&amp;H374&amp;"|"&amp;L374&amp;"|"&amp;N374&amp;"|"&amp;U374</f>
        <v>||||||0</v>
      </c>
      <c r="B374" s="23" t="str">
        <f>D374&amp;"|"&amp;E374&amp;"|"&amp;G374&amp;"|"&amp;H374&amp;"|"&amp;X374</f>
        <v>||||0</v>
      </c>
      <c r="C374" s="28" t="str">
        <f>E374&amp;"|"&amp;X374</f>
        <v>|0</v>
      </c>
      <c r="D374" s="10"/>
      <c r="E374" s="10"/>
      <c r="F374" s="36" t="str">
        <f>G374&amp;"/"&amp;H374</f>
        <v>/</v>
      </c>
      <c r="G374" s="10"/>
      <c r="H374" s="10"/>
      <c r="I374" s="36" t="str">
        <f>J374&amp;"."&amp;K374</f>
        <v>.</v>
      </c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>
        <f>R374-S374-T374</f>
        <v>0</v>
      </c>
      <c r="V374" s="9" t="e">
        <f>IF(X374&lt;&gt;"Liquidação Cancelada",VLOOKUP(B374,'BASE DE DADOS OPS'!$B$4:$P$9650,10,FALSE),"Liquidação Cancelada")</f>
        <v>#N/A</v>
      </c>
      <c r="W374" s="13" t="e">
        <f>IF(X374&lt;&gt;"Liquidação Cancelada",IF(ISBLANK(V374),"AGUARDANDO PAGAMENTO",NETWORKDAYS(P374,V374)-1),"Liquidação Cancelada")</f>
        <v>#N/A</v>
      </c>
      <c r="X374" s="10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>IF(X374&lt;&gt;"Liquidação Cancelada",Y374-Z374,"Liquidação Cancelada")</f>
        <v>#N/A</v>
      </c>
      <c r="AC374" s="3" t="e">
        <f>IF(X374&lt;&gt;"Liquidação Cancelada",(AA374-AB374)+(U374-Z374-AB374),"Liquidação Cancelada")</f>
        <v>#N/A</v>
      </c>
      <c r="AD374" s="29"/>
    </row>
    <row r="375" spans="1:30" ht="24.95" customHeight="1" x14ac:dyDescent="0.2">
      <c r="A375" s="23" t="str">
        <f>D375&amp;"|"&amp;E375&amp;"|"&amp;G375&amp;"|"&amp;H375&amp;"|"&amp;L375&amp;"|"&amp;N375&amp;"|"&amp;U375</f>
        <v>||||||0</v>
      </c>
      <c r="B375" s="23" t="str">
        <f>D375&amp;"|"&amp;E375&amp;"|"&amp;G375&amp;"|"&amp;H375&amp;"|"&amp;X375</f>
        <v>||||0</v>
      </c>
      <c r="C375" s="28" t="str">
        <f>E375&amp;"|"&amp;X375</f>
        <v>|0</v>
      </c>
      <c r="D375" s="10"/>
      <c r="E375" s="10"/>
      <c r="F375" s="36" t="str">
        <f>G375&amp;"/"&amp;H375</f>
        <v>/</v>
      </c>
      <c r="G375" s="10"/>
      <c r="H375" s="10"/>
      <c r="I375" s="36" t="str">
        <f>J375&amp;"."&amp;K375</f>
        <v>.</v>
      </c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>
        <f>R375-S375-T375</f>
        <v>0</v>
      </c>
      <c r="V375" s="9" t="e">
        <f>IF(X375&lt;&gt;"Liquidação Cancelada",VLOOKUP(B375,'BASE DE DADOS OPS'!$B$4:$P$9650,10,FALSE),"Liquidação Cancelada")</f>
        <v>#N/A</v>
      </c>
      <c r="W375" s="13" t="e">
        <f>IF(X375&lt;&gt;"Liquidação Cancelada",IF(ISBLANK(V375),"AGUARDANDO PAGAMENTO",NETWORKDAYS(P375,V375)-1),"Liquidação Cancelada")</f>
        <v>#N/A</v>
      </c>
      <c r="X375" s="10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>IF(X375&lt;&gt;"Liquidação Cancelada",Y375-Z375,"Liquidação Cancelada")</f>
        <v>#N/A</v>
      </c>
      <c r="AC375" s="3" t="e">
        <f>IF(X375&lt;&gt;"Liquidação Cancelada",(AA375-AB375)+(U375-Z375-AB375),"Liquidação Cancelada")</f>
        <v>#N/A</v>
      </c>
      <c r="AD375" s="29"/>
    </row>
    <row r="376" spans="1:30" ht="24.95" customHeight="1" x14ac:dyDescent="0.2">
      <c r="A376" s="23" t="str">
        <f>D376&amp;"|"&amp;E376&amp;"|"&amp;G376&amp;"|"&amp;H376&amp;"|"&amp;L376&amp;"|"&amp;N376&amp;"|"&amp;U376</f>
        <v>||||||0</v>
      </c>
      <c r="B376" s="23" t="str">
        <f>D376&amp;"|"&amp;E376&amp;"|"&amp;G376&amp;"|"&amp;H376&amp;"|"&amp;X376</f>
        <v>||||0</v>
      </c>
      <c r="C376" s="28" t="str">
        <f>E376&amp;"|"&amp;X376</f>
        <v>|0</v>
      </c>
      <c r="D376" s="10"/>
      <c r="E376" s="10"/>
      <c r="F376" s="36" t="str">
        <f>G376&amp;"/"&amp;H376</f>
        <v>/</v>
      </c>
      <c r="G376" s="10"/>
      <c r="H376" s="10"/>
      <c r="I376" s="36" t="str">
        <f>J376&amp;"."&amp;K376</f>
        <v>.</v>
      </c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>
        <f>R376-S376-T376</f>
        <v>0</v>
      </c>
      <c r="V376" s="9" t="e">
        <f>IF(X376&lt;&gt;"Liquidação Cancelada",VLOOKUP(B376,'BASE DE DADOS OPS'!$B$4:$P$9650,10,FALSE),"Liquidação Cancelada")</f>
        <v>#N/A</v>
      </c>
      <c r="W376" s="13" t="e">
        <f>IF(X376&lt;&gt;"Liquidação Cancelada",IF(ISBLANK(V376),"AGUARDANDO PAGAMENTO",NETWORKDAYS(P376,V376)-1),"Liquidação Cancelada")</f>
        <v>#N/A</v>
      </c>
      <c r="X376" s="10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>IF(X376&lt;&gt;"Liquidação Cancelada",Y376-Z376,"Liquidação Cancelada")</f>
        <v>#N/A</v>
      </c>
      <c r="AC376" s="3" t="e">
        <f>IF(X376&lt;&gt;"Liquidação Cancelada",(AA376-AB376)+(U376-Z376-AB376),"Liquidação Cancelada")</f>
        <v>#N/A</v>
      </c>
      <c r="AD376" s="29"/>
    </row>
    <row r="377" spans="1:30" ht="24.95" customHeight="1" x14ac:dyDescent="0.2">
      <c r="A377" s="23" t="str">
        <f>D377&amp;"|"&amp;E377&amp;"|"&amp;G377&amp;"|"&amp;H377&amp;"|"&amp;L377&amp;"|"&amp;N377&amp;"|"&amp;U377</f>
        <v>||||||0</v>
      </c>
      <c r="B377" s="23" t="str">
        <f>D377&amp;"|"&amp;E377&amp;"|"&amp;G377&amp;"|"&amp;H377&amp;"|"&amp;X377</f>
        <v>||||0</v>
      </c>
      <c r="C377" s="28" t="str">
        <f>E377&amp;"|"&amp;X377</f>
        <v>|0</v>
      </c>
      <c r="D377" s="10"/>
      <c r="E377" s="10"/>
      <c r="F377" s="36" t="str">
        <f>G377&amp;"/"&amp;H377</f>
        <v>/</v>
      </c>
      <c r="G377" s="10"/>
      <c r="H377" s="10"/>
      <c r="I377" s="36" t="str">
        <f>J377&amp;"."&amp;K377</f>
        <v>.</v>
      </c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>
        <f>R377-S377-T377</f>
        <v>0</v>
      </c>
      <c r="V377" s="9" t="e">
        <f>IF(X377&lt;&gt;"Liquidação Cancelada",VLOOKUP(B377,'BASE DE DADOS OPS'!$B$4:$P$9650,10,FALSE),"Liquidação Cancelada")</f>
        <v>#N/A</v>
      </c>
      <c r="W377" s="13" t="e">
        <f>IF(X377&lt;&gt;"Liquidação Cancelada",IF(ISBLANK(V377),"AGUARDANDO PAGAMENTO",NETWORKDAYS(P377,V377)-1),"Liquidação Cancelada")</f>
        <v>#N/A</v>
      </c>
      <c r="X377" s="10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>IF(X377&lt;&gt;"Liquidação Cancelada",Y377-Z377,"Liquidação Cancelada")</f>
        <v>#N/A</v>
      </c>
      <c r="AC377" s="3" t="e">
        <f>IF(X377&lt;&gt;"Liquidação Cancelada",(AA377-AB377)+(U377-Z377-AB377),"Liquidação Cancelada")</f>
        <v>#N/A</v>
      </c>
      <c r="AD377" s="29"/>
    </row>
    <row r="378" spans="1:30" ht="24.95" customHeight="1" x14ac:dyDescent="0.2">
      <c r="A378" s="23" t="str">
        <f>D378&amp;"|"&amp;E378&amp;"|"&amp;G378&amp;"|"&amp;H378&amp;"|"&amp;L378&amp;"|"&amp;N378&amp;"|"&amp;U378</f>
        <v>||||||0</v>
      </c>
      <c r="B378" s="23" t="str">
        <f>D378&amp;"|"&amp;E378&amp;"|"&amp;G378&amp;"|"&amp;H378&amp;"|"&amp;X378</f>
        <v>||||0</v>
      </c>
      <c r="C378" s="28" t="str">
        <f>E378&amp;"|"&amp;X378</f>
        <v>|0</v>
      </c>
      <c r="D378" s="10"/>
      <c r="E378" s="10"/>
      <c r="F378" s="36" t="str">
        <f>G378&amp;"/"&amp;H378</f>
        <v>/</v>
      </c>
      <c r="G378" s="10"/>
      <c r="H378" s="10"/>
      <c r="I378" s="36" t="str">
        <f>J378&amp;"."&amp;K378</f>
        <v>.</v>
      </c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>
        <f>R378-S378-T378</f>
        <v>0</v>
      </c>
      <c r="V378" s="9" t="e">
        <f>IF(X378&lt;&gt;"Liquidação Cancelada",VLOOKUP(B378,'BASE DE DADOS OPS'!$B$4:$P$9650,10,FALSE),"Liquidação Cancelada")</f>
        <v>#N/A</v>
      </c>
      <c r="W378" s="13" t="e">
        <f>IF(X378&lt;&gt;"Liquidação Cancelada",IF(ISBLANK(V378),"AGUARDANDO PAGAMENTO",NETWORKDAYS(P378,V378)-1),"Liquidação Cancelada")</f>
        <v>#N/A</v>
      </c>
      <c r="X378" s="10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>IF(X378&lt;&gt;"Liquidação Cancelada",Y378-Z378,"Liquidação Cancelada")</f>
        <v>#N/A</v>
      </c>
      <c r="AC378" s="3" t="e">
        <f>IF(X378&lt;&gt;"Liquidação Cancelada",(AA378-AB378)+(U378-Z378-AB378),"Liquidação Cancelada")</f>
        <v>#N/A</v>
      </c>
      <c r="AD378" s="29"/>
    </row>
    <row r="379" spans="1:30" ht="24.95" customHeight="1" x14ac:dyDescent="0.2">
      <c r="A379" s="23" t="str">
        <f>D379&amp;"|"&amp;E379&amp;"|"&amp;G379&amp;"|"&amp;H379&amp;"|"&amp;L379&amp;"|"&amp;N379&amp;"|"&amp;U379</f>
        <v>||||||0</v>
      </c>
      <c r="B379" s="23" t="str">
        <f>D379&amp;"|"&amp;E379&amp;"|"&amp;G379&amp;"|"&amp;H379&amp;"|"&amp;X379</f>
        <v>||||0</v>
      </c>
      <c r="C379" s="28" t="str">
        <f>E379&amp;"|"&amp;X379</f>
        <v>|0</v>
      </c>
      <c r="D379" s="10"/>
      <c r="E379" s="10"/>
      <c r="F379" s="36" t="str">
        <f>G379&amp;"/"&amp;H379</f>
        <v>/</v>
      </c>
      <c r="G379" s="10"/>
      <c r="H379" s="10"/>
      <c r="I379" s="36" t="str">
        <f>J379&amp;"."&amp;K379</f>
        <v>.</v>
      </c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>
        <f>R379-S379-T379</f>
        <v>0</v>
      </c>
      <c r="V379" s="9" t="e">
        <f>IF(X379&lt;&gt;"Liquidação Cancelada",VLOOKUP(B379,'BASE DE DADOS OPS'!$B$4:$P$9650,10,FALSE),"Liquidação Cancelada")</f>
        <v>#N/A</v>
      </c>
      <c r="W379" s="13" t="e">
        <f>IF(X379&lt;&gt;"Liquidação Cancelada",IF(ISBLANK(V379),"AGUARDANDO PAGAMENTO",NETWORKDAYS(P379,V379)-1),"Liquidação Cancelada")</f>
        <v>#N/A</v>
      </c>
      <c r="X379" s="10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>IF(X379&lt;&gt;"Liquidação Cancelada",Y379-Z379,"Liquidação Cancelada")</f>
        <v>#N/A</v>
      </c>
      <c r="AC379" s="3" t="e">
        <f>IF(X379&lt;&gt;"Liquidação Cancelada",(AA379-AB379)+(U379-Z379-AB379),"Liquidação Cancelada")</f>
        <v>#N/A</v>
      </c>
      <c r="AD379" s="29"/>
    </row>
    <row r="380" spans="1:30" ht="24.95" customHeight="1" x14ac:dyDescent="0.2">
      <c r="A380" s="23" t="str">
        <f>D380&amp;"|"&amp;E380&amp;"|"&amp;G380&amp;"|"&amp;H380&amp;"|"&amp;L380&amp;"|"&amp;N380&amp;"|"&amp;U380</f>
        <v>||||||0</v>
      </c>
      <c r="B380" s="23" t="str">
        <f>D380&amp;"|"&amp;E380&amp;"|"&amp;G380&amp;"|"&amp;H380&amp;"|"&amp;X380</f>
        <v>||||0</v>
      </c>
      <c r="C380" s="28" t="str">
        <f>E380&amp;"|"&amp;X380</f>
        <v>|0</v>
      </c>
      <c r="D380" s="10"/>
      <c r="E380" s="10"/>
      <c r="F380" s="36" t="str">
        <f>G380&amp;"/"&amp;H380</f>
        <v>/</v>
      </c>
      <c r="G380" s="10"/>
      <c r="H380" s="10"/>
      <c r="I380" s="36" t="str">
        <f>J380&amp;"."&amp;K380</f>
        <v>.</v>
      </c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>
        <f>R380-S380-T380</f>
        <v>0</v>
      </c>
      <c r="V380" s="9" t="e">
        <f>IF(X380&lt;&gt;"Liquidação Cancelada",VLOOKUP(B380,'BASE DE DADOS OPS'!$B$4:$P$9650,10,FALSE),"Liquidação Cancelada")</f>
        <v>#N/A</v>
      </c>
      <c r="W380" s="13" t="e">
        <f>IF(X380&lt;&gt;"Liquidação Cancelada",IF(ISBLANK(V380),"AGUARDANDO PAGAMENTO",NETWORKDAYS(P380,V380)-1),"Liquidação Cancelada")</f>
        <v>#N/A</v>
      </c>
      <c r="X380" s="10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>IF(X380&lt;&gt;"Liquidação Cancelada",Y380-Z380,"Liquidação Cancelada")</f>
        <v>#N/A</v>
      </c>
      <c r="AC380" s="3" t="e">
        <f>IF(X380&lt;&gt;"Liquidação Cancelada",(AA380-AB380)+(U380-Z380-AB380),"Liquidação Cancelada")</f>
        <v>#N/A</v>
      </c>
      <c r="AD380" s="29"/>
    </row>
    <row r="381" spans="1:30" ht="24.95" customHeight="1" x14ac:dyDescent="0.2">
      <c r="A381" s="23" t="str">
        <f>D381&amp;"|"&amp;E381&amp;"|"&amp;G381&amp;"|"&amp;H381&amp;"|"&amp;L381&amp;"|"&amp;N381&amp;"|"&amp;U381</f>
        <v>||||||0</v>
      </c>
      <c r="B381" s="23" t="str">
        <f>D381&amp;"|"&amp;E381&amp;"|"&amp;G381&amp;"|"&amp;H381&amp;"|"&amp;X381</f>
        <v>||||0</v>
      </c>
      <c r="C381" s="28" t="str">
        <f>E381&amp;"|"&amp;X381</f>
        <v>|0</v>
      </c>
      <c r="D381" s="10"/>
      <c r="E381" s="10"/>
      <c r="F381" s="36" t="str">
        <f>G381&amp;"/"&amp;H381</f>
        <v>/</v>
      </c>
      <c r="G381" s="10"/>
      <c r="H381" s="10"/>
      <c r="I381" s="36" t="str">
        <f>J381&amp;"."&amp;K381</f>
        <v>.</v>
      </c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>
        <f>R381-S381-T381</f>
        <v>0</v>
      </c>
      <c r="V381" s="9" t="e">
        <f>IF(X381&lt;&gt;"Liquidação Cancelada",VLOOKUP(B381,'BASE DE DADOS OPS'!$B$4:$P$9650,10,FALSE),"Liquidação Cancelada")</f>
        <v>#N/A</v>
      </c>
      <c r="W381" s="13" t="e">
        <f>IF(X381&lt;&gt;"Liquidação Cancelada",IF(ISBLANK(V381),"AGUARDANDO PAGAMENTO",NETWORKDAYS(P381,V381)-1),"Liquidação Cancelada")</f>
        <v>#N/A</v>
      </c>
      <c r="X381" s="10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>IF(X381&lt;&gt;"Liquidação Cancelada",Y381-Z381,"Liquidação Cancelada")</f>
        <v>#N/A</v>
      </c>
      <c r="AC381" s="3" t="e">
        <f>IF(X381&lt;&gt;"Liquidação Cancelada",(AA381-AB381)+(U381-Z381-AB381),"Liquidação Cancelada")</f>
        <v>#N/A</v>
      </c>
      <c r="AD381" s="29"/>
    </row>
    <row r="382" spans="1:30" ht="24.95" customHeight="1" x14ac:dyDescent="0.2">
      <c r="A382" s="23" t="str">
        <f>D382&amp;"|"&amp;E382&amp;"|"&amp;G382&amp;"|"&amp;H382&amp;"|"&amp;L382&amp;"|"&amp;N382&amp;"|"&amp;U382</f>
        <v>||||||0</v>
      </c>
      <c r="B382" s="23" t="str">
        <f>D382&amp;"|"&amp;E382&amp;"|"&amp;G382&amp;"|"&amp;H382&amp;"|"&amp;X382</f>
        <v>||||0</v>
      </c>
      <c r="C382" s="28" t="str">
        <f>E382&amp;"|"&amp;X382</f>
        <v>|0</v>
      </c>
      <c r="D382" s="10"/>
      <c r="E382" s="10"/>
      <c r="F382" s="36" t="str">
        <f>G382&amp;"/"&amp;H382</f>
        <v>/</v>
      </c>
      <c r="G382" s="10"/>
      <c r="H382" s="10"/>
      <c r="I382" s="36" t="str">
        <f>J382&amp;"."&amp;K382</f>
        <v>.</v>
      </c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>
        <f>R382-S382-T382</f>
        <v>0</v>
      </c>
      <c r="V382" s="9" t="e">
        <f>IF(X382&lt;&gt;"Liquidação Cancelada",VLOOKUP(B382,'BASE DE DADOS OPS'!$B$4:$P$9650,10,FALSE),"Liquidação Cancelada")</f>
        <v>#N/A</v>
      </c>
      <c r="W382" s="13" t="e">
        <f>IF(X382&lt;&gt;"Liquidação Cancelada",IF(ISBLANK(V382),"AGUARDANDO PAGAMENTO",NETWORKDAYS(P382,V382)-1),"Liquidação Cancelada")</f>
        <v>#N/A</v>
      </c>
      <c r="X382" s="10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>IF(X382&lt;&gt;"Liquidação Cancelada",Y382-Z382,"Liquidação Cancelada")</f>
        <v>#N/A</v>
      </c>
      <c r="AC382" s="3" t="e">
        <f>IF(X382&lt;&gt;"Liquidação Cancelada",(AA382-AB382)+(U382-Z382-AB382),"Liquidação Cancelada")</f>
        <v>#N/A</v>
      </c>
      <c r="AD382" s="29"/>
    </row>
    <row r="383" spans="1:30" ht="24.95" customHeight="1" x14ac:dyDescent="0.2">
      <c r="A383" s="23" t="str">
        <f>D383&amp;"|"&amp;E383&amp;"|"&amp;G383&amp;"|"&amp;H383&amp;"|"&amp;L383&amp;"|"&amp;N383&amp;"|"&amp;U383</f>
        <v>||||||0</v>
      </c>
      <c r="B383" s="23" t="str">
        <f>D383&amp;"|"&amp;E383&amp;"|"&amp;G383&amp;"|"&amp;H383&amp;"|"&amp;X383</f>
        <v>||||0</v>
      </c>
      <c r="C383" s="28" t="str">
        <f>E383&amp;"|"&amp;X383</f>
        <v>|0</v>
      </c>
      <c r="D383" s="10"/>
      <c r="E383" s="10"/>
      <c r="F383" s="36" t="str">
        <f>G383&amp;"/"&amp;H383</f>
        <v>/</v>
      </c>
      <c r="G383" s="10"/>
      <c r="H383" s="10"/>
      <c r="I383" s="36" t="str">
        <f>J383&amp;"."&amp;K383</f>
        <v>.</v>
      </c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>
        <f>R383-S383-T383</f>
        <v>0</v>
      </c>
      <c r="V383" s="9" t="e">
        <f>IF(X383&lt;&gt;"Liquidação Cancelada",VLOOKUP(B383,'BASE DE DADOS OPS'!$B$4:$P$9650,10,FALSE),"Liquidação Cancelada")</f>
        <v>#N/A</v>
      </c>
      <c r="W383" s="13" t="e">
        <f>IF(X383&lt;&gt;"Liquidação Cancelada",IF(ISBLANK(V383),"AGUARDANDO PAGAMENTO",NETWORKDAYS(P383,V383)-1),"Liquidação Cancelada")</f>
        <v>#N/A</v>
      </c>
      <c r="X383" s="10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>IF(X383&lt;&gt;"Liquidação Cancelada",Y383-Z383,"Liquidação Cancelada")</f>
        <v>#N/A</v>
      </c>
      <c r="AC383" s="3" t="e">
        <f>IF(X383&lt;&gt;"Liquidação Cancelada",(AA383-AB383)+(U383-Z383-AB383),"Liquidação Cancelada")</f>
        <v>#N/A</v>
      </c>
      <c r="AD383" s="29"/>
    </row>
    <row r="384" spans="1:30" ht="24.95" customHeight="1" x14ac:dyDescent="0.2">
      <c r="A384" s="23" t="str">
        <f>D384&amp;"|"&amp;E384&amp;"|"&amp;G384&amp;"|"&amp;H384&amp;"|"&amp;L384&amp;"|"&amp;N384&amp;"|"&amp;U384</f>
        <v>||||||0</v>
      </c>
      <c r="B384" s="23" t="str">
        <f>D384&amp;"|"&amp;E384&amp;"|"&amp;G384&amp;"|"&amp;H384&amp;"|"&amp;X384</f>
        <v>||||0</v>
      </c>
      <c r="C384" s="28" t="str">
        <f>E384&amp;"|"&amp;X384</f>
        <v>|0</v>
      </c>
      <c r="D384" s="10"/>
      <c r="E384" s="10"/>
      <c r="F384" s="36" t="str">
        <f>G384&amp;"/"&amp;H384</f>
        <v>/</v>
      </c>
      <c r="G384" s="10"/>
      <c r="H384" s="10"/>
      <c r="I384" s="36" t="str">
        <f>J384&amp;"."&amp;K384</f>
        <v>.</v>
      </c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>
        <f>R384-S384-T384</f>
        <v>0</v>
      </c>
      <c r="V384" s="9" t="e">
        <f>IF(X384&lt;&gt;"Liquidação Cancelada",VLOOKUP(B384,'BASE DE DADOS OPS'!$B$4:$P$9650,10,FALSE),"Liquidação Cancelada")</f>
        <v>#N/A</v>
      </c>
      <c r="W384" s="13" t="e">
        <f>IF(X384&lt;&gt;"Liquidação Cancelada",IF(ISBLANK(V384),"AGUARDANDO PAGAMENTO",NETWORKDAYS(P384,V384)-1),"Liquidação Cancelada")</f>
        <v>#N/A</v>
      </c>
      <c r="X384" s="10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>IF(X384&lt;&gt;"Liquidação Cancelada",Y384-Z384,"Liquidação Cancelada")</f>
        <v>#N/A</v>
      </c>
      <c r="AC384" s="3" t="e">
        <f>IF(X384&lt;&gt;"Liquidação Cancelada",(AA384-AB384)+(U384-Z384-AB384),"Liquidação Cancelada")</f>
        <v>#N/A</v>
      </c>
      <c r="AD384" s="29"/>
    </row>
    <row r="385" spans="1:30" ht="24.95" customHeight="1" x14ac:dyDescent="0.2">
      <c r="A385" s="23" t="str">
        <f>D385&amp;"|"&amp;E385&amp;"|"&amp;G385&amp;"|"&amp;H385&amp;"|"&amp;L385&amp;"|"&amp;N385&amp;"|"&amp;U385</f>
        <v>||||||0</v>
      </c>
      <c r="B385" s="23" t="str">
        <f>D385&amp;"|"&amp;E385&amp;"|"&amp;G385&amp;"|"&amp;H385&amp;"|"&amp;X385</f>
        <v>||||0</v>
      </c>
      <c r="C385" s="28" t="str">
        <f>E385&amp;"|"&amp;X385</f>
        <v>|0</v>
      </c>
      <c r="D385" s="10"/>
      <c r="E385" s="10"/>
      <c r="F385" s="36" t="str">
        <f>G385&amp;"/"&amp;H385</f>
        <v>/</v>
      </c>
      <c r="G385" s="10"/>
      <c r="H385" s="10"/>
      <c r="I385" s="36" t="str">
        <f>J385&amp;"."&amp;K385</f>
        <v>.</v>
      </c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>
        <f>R385-S385-T385</f>
        <v>0</v>
      </c>
      <c r="V385" s="9" t="e">
        <f>IF(X385&lt;&gt;"Liquidação Cancelada",VLOOKUP(B385,'BASE DE DADOS OPS'!$B$4:$P$9650,10,FALSE),"Liquidação Cancelada")</f>
        <v>#N/A</v>
      </c>
      <c r="W385" s="13" t="e">
        <f>IF(X385&lt;&gt;"Liquidação Cancelada",IF(ISBLANK(V385),"AGUARDANDO PAGAMENTO",NETWORKDAYS(P385,V385)-1),"Liquidação Cancelada")</f>
        <v>#N/A</v>
      </c>
      <c r="X385" s="10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>IF(X385&lt;&gt;"Liquidação Cancelada",Y385-Z385,"Liquidação Cancelada")</f>
        <v>#N/A</v>
      </c>
      <c r="AC385" s="3" t="e">
        <f>IF(X385&lt;&gt;"Liquidação Cancelada",(AA385-AB385)+(U385-Z385-AB385),"Liquidação Cancelada")</f>
        <v>#N/A</v>
      </c>
      <c r="AD385" s="29"/>
    </row>
    <row r="386" spans="1:30" ht="24.95" customHeight="1" x14ac:dyDescent="0.2">
      <c r="A386" s="23" t="str">
        <f>D386&amp;"|"&amp;E386&amp;"|"&amp;G386&amp;"|"&amp;H386&amp;"|"&amp;L386&amp;"|"&amp;N386&amp;"|"&amp;U386</f>
        <v>||||||0</v>
      </c>
      <c r="B386" s="23" t="str">
        <f>D386&amp;"|"&amp;E386&amp;"|"&amp;G386&amp;"|"&amp;H386&amp;"|"&amp;X386</f>
        <v>||||0</v>
      </c>
      <c r="C386" s="28" t="str">
        <f>E386&amp;"|"&amp;X386</f>
        <v>|0</v>
      </c>
      <c r="D386" s="10"/>
      <c r="E386" s="10"/>
      <c r="F386" s="36" t="str">
        <f>G386&amp;"/"&amp;H386</f>
        <v>/</v>
      </c>
      <c r="G386" s="10"/>
      <c r="H386" s="10"/>
      <c r="I386" s="36" t="str">
        <f>J386&amp;"."&amp;K386</f>
        <v>.</v>
      </c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>
        <f>R386-S386-T386</f>
        <v>0</v>
      </c>
      <c r="V386" s="9" t="e">
        <f>IF(X386&lt;&gt;"Liquidação Cancelada",VLOOKUP(B386,'BASE DE DADOS OPS'!$B$4:$P$9650,10,FALSE),"Liquidação Cancelada")</f>
        <v>#N/A</v>
      </c>
      <c r="W386" s="13" t="e">
        <f>IF(X386&lt;&gt;"Liquidação Cancelada",IF(ISBLANK(V386),"AGUARDANDO PAGAMENTO",NETWORKDAYS(P386,V386)-1),"Liquidação Cancelada")</f>
        <v>#N/A</v>
      </c>
      <c r="X386" s="10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>IF(X386&lt;&gt;"Liquidação Cancelada",Y386-Z386,"Liquidação Cancelada")</f>
        <v>#N/A</v>
      </c>
      <c r="AC386" s="3" t="e">
        <f>IF(X386&lt;&gt;"Liquidação Cancelada",(AA386-AB386)+(U386-Z386-AB386),"Liquidação Cancelada")</f>
        <v>#N/A</v>
      </c>
      <c r="AD386" s="29"/>
    </row>
    <row r="387" spans="1:30" ht="24.95" customHeight="1" x14ac:dyDescent="0.2">
      <c r="A387" s="23" t="str">
        <f>D387&amp;"|"&amp;E387&amp;"|"&amp;G387&amp;"|"&amp;H387&amp;"|"&amp;L387&amp;"|"&amp;N387&amp;"|"&amp;U387</f>
        <v>||||||0</v>
      </c>
      <c r="B387" s="23" t="str">
        <f>D387&amp;"|"&amp;E387&amp;"|"&amp;G387&amp;"|"&amp;H387&amp;"|"&amp;X387</f>
        <v>||||0</v>
      </c>
      <c r="C387" s="28" t="str">
        <f>E387&amp;"|"&amp;X387</f>
        <v>|0</v>
      </c>
      <c r="D387" s="10"/>
      <c r="E387" s="10"/>
      <c r="F387" s="36" t="str">
        <f>G387&amp;"/"&amp;H387</f>
        <v>/</v>
      </c>
      <c r="G387" s="10"/>
      <c r="H387" s="10"/>
      <c r="I387" s="36" t="str">
        <f>J387&amp;"."&amp;K387</f>
        <v>.</v>
      </c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>
        <f>R387-S387-T387</f>
        <v>0</v>
      </c>
      <c r="V387" s="9" t="e">
        <f>IF(X387&lt;&gt;"Liquidação Cancelada",VLOOKUP(B387,'BASE DE DADOS OPS'!$B$4:$P$9650,10,FALSE),"Liquidação Cancelada")</f>
        <v>#N/A</v>
      </c>
      <c r="W387" s="13" t="e">
        <f>IF(X387&lt;&gt;"Liquidação Cancelada",IF(ISBLANK(V387),"AGUARDANDO PAGAMENTO",NETWORKDAYS(P387,V387)-1),"Liquidação Cancelada")</f>
        <v>#N/A</v>
      </c>
      <c r="X387" s="10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>IF(X387&lt;&gt;"Liquidação Cancelada",Y387-Z387,"Liquidação Cancelada")</f>
        <v>#N/A</v>
      </c>
      <c r="AC387" s="3" t="e">
        <f>IF(X387&lt;&gt;"Liquidação Cancelada",(AA387-AB387)+(U387-Z387-AB387),"Liquidação Cancelada")</f>
        <v>#N/A</v>
      </c>
      <c r="AD387" s="29"/>
    </row>
    <row r="388" spans="1:30" ht="24.95" customHeight="1" x14ac:dyDescent="0.2">
      <c r="A388" s="23" t="str">
        <f>D388&amp;"|"&amp;E388&amp;"|"&amp;G388&amp;"|"&amp;H388&amp;"|"&amp;L388&amp;"|"&amp;N388&amp;"|"&amp;U388</f>
        <v>||||||0</v>
      </c>
      <c r="B388" s="23" t="str">
        <f>D388&amp;"|"&amp;E388&amp;"|"&amp;G388&amp;"|"&amp;H388&amp;"|"&amp;X388</f>
        <v>||||0</v>
      </c>
      <c r="C388" s="28" t="str">
        <f>E388&amp;"|"&amp;X388</f>
        <v>|0</v>
      </c>
      <c r="D388" s="10"/>
      <c r="E388" s="10"/>
      <c r="F388" s="36" t="str">
        <f>G388&amp;"/"&amp;H388</f>
        <v>/</v>
      </c>
      <c r="G388" s="10"/>
      <c r="H388" s="10"/>
      <c r="I388" s="36" t="str">
        <f>J388&amp;"."&amp;K388</f>
        <v>.</v>
      </c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>
        <f>R388-S388-T388</f>
        <v>0</v>
      </c>
      <c r="V388" s="9" t="e">
        <f>IF(X388&lt;&gt;"Liquidação Cancelada",VLOOKUP(B388,'BASE DE DADOS OPS'!$B$4:$P$9650,10,FALSE),"Liquidação Cancelada")</f>
        <v>#N/A</v>
      </c>
      <c r="W388" s="13" t="e">
        <f>IF(X388&lt;&gt;"Liquidação Cancelada",IF(ISBLANK(V388),"AGUARDANDO PAGAMENTO",NETWORKDAYS(P388,V388)-1),"Liquidação Cancelada")</f>
        <v>#N/A</v>
      </c>
      <c r="X388" s="10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>IF(X388&lt;&gt;"Liquidação Cancelada",Y388-Z388,"Liquidação Cancelada")</f>
        <v>#N/A</v>
      </c>
      <c r="AC388" s="3" t="e">
        <f>IF(X388&lt;&gt;"Liquidação Cancelada",(AA388-AB388)+(U388-Z388-AB388),"Liquidação Cancelada")</f>
        <v>#N/A</v>
      </c>
      <c r="AD388" s="29"/>
    </row>
    <row r="389" spans="1:30" ht="24.95" customHeight="1" x14ac:dyDescent="0.2">
      <c r="A389" s="23" t="str">
        <f>D389&amp;"|"&amp;E389&amp;"|"&amp;G389&amp;"|"&amp;H389&amp;"|"&amp;L389&amp;"|"&amp;N389&amp;"|"&amp;U389</f>
        <v>||||||0</v>
      </c>
      <c r="B389" s="23" t="str">
        <f>D389&amp;"|"&amp;E389&amp;"|"&amp;G389&amp;"|"&amp;H389&amp;"|"&amp;X389</f>
        <v>||||0</v>
      </c>
      <c r="C389" s="28" t="str">
        <f>E389&amp;"|"&amp;X389</f>
        <v>|0</v>
      </c>
      <c r="D389" s="10"/>
      <c r="E389" s="10"/>
      <c r="F389" s="36" t="str">
        <f>G389&amp;"/"&amp;H389</f>
        <v>/</v>
      </c>
      <c r="G389" s="10"/>
      <c r="H389" s="10"/>
      <c r="I389" s="36" t="str">
        <f>J389&amp;"."&amp;K389</f>
        <v>.</v>
      </c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>
        <f>R389-S389-T389</f>
        <v>0</v>
      </c>
      <c r="V389" s="9" t="e">
        <f>IF(X389&lt;&gt;"Liquidação Cancelada",VLOOKUP(B389,'BASE DE DADOS OPS'!$B$4:$P$9650,10,FALSE),"Liquidação Cancelada")</f>
        <v>#N/A</v>
      </c>
      <c r="W389" s="13" t="e">
        <f>IF(X389&lt;&gt;"Liquidação Cancelada",IF(ISBLANK(V389),"AGUARDANDO PAGAMENTO",NETWORKDAYS(P389,V389)-1),"Liquidação Cancelada")</f>
        <v>#N/A</v>
      </c>
      <c r="X389" s="10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>IF(X389&lt;&gt;"Liquidação Cancelada",Y389-Z389,"Liquidação Cancelada")</f>
        <v>#N/A</v>
      </c>
      <c r="AC389" s="3" t="e">
        <f>IF(X389&lt;&gt;"Liquidação Cancelada",(AA389-AB389)+(U389-Z389-AB389),"Liquidação Cancelada")</f>
        <v>#N/A</v>
      </c>
      <c r="AD389" s="29"/>
    </row>
    <row r="390" spans="1:30" ht="24.95" customHeight="1" x14ac:dyDescent="0.2">
      <c r="A390" s="23" t="str">
        <f>D390&amp;"|"&amp;E390&amp;"|"&amp;G390&amp;"|"&amp;H390&amp;"|"&amp;L390&amp;"|"&amp;N390&amp;"|"&amp;U390</f>
        <v>||||||0</v>
      </c>
      <c r="B390" s="23" t="str">
        <f>D390&amp;"|"&amp;E390&amp;"|"&amp;G390&amp;"|"&amp;H390&amp;"|"&amp;X390</f>
        <v>||||0</v>
      </c>
      <c r="C390" s="28" t="str">
        <f>E390&amp;"|"&amp;X390</f>
        <v>|0</v>
      </c>
      <c r="D390" s="10"/>
      <c r="E390" s="10"/>
      <c r="F390" s="36" t="str">
        <f>G390&amp;"/"&amp;H390</f>
        <v>/</v>
      </c>
      <c r="G390" s="10"/>
      <c r="H390" s="10"/>
      <c r="I390" s="36" t="str">
        <f>J390&amp;"."&amp;K390</f>
        <v>.</v>
      </c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>
        <f>R390-S390-T390</f>
        <v>0</v>
      </c>
      <c r="V390" s="9" t="e">
        <f>IF(X390&lt;&gt;"Liquidação Cancelada",VLOOKUP(B390,'BASE DE DADOS OPS'!$B$4:$P$9650,10,FALSE),"Liquidação Cancelada")</f>
        <v>#N/A</v>
      </c>
      <c r="W390" s="13" t="e">
        <f>IF(X390&lt;&gt;"Liquidação Cancelada",IF(ISBLANK(V390),"AGUARDANDO PAGAMENTO",NETWORKDAYS(P390,V390)-1),"Liquidação Cancelada")</f>
        <v>#N/A</v>
      </c>
      <c r="X390" s="10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>IF(X390&lt;&gt;"Liquidação Cancelada",Y390-Z390,"Liquidação Cancelada")</f>
        <v>#N/A</v>
      </c>
      <c r="AC390" s="3" t="e">
        <f>IF(X390&lt;&gt;"Liquidação Cancelada",(AA390-AB390)+(U390-Z390-AB390),"Liquidação Cancelada")</f>
        <v>#N/A</v>
      </c>
      <c r="AD390" s="29"/>
    </row>
    <row r="391" spans="1:30" ht="24.95" customHeight="1" x14ac:dyDescent="0.2">
      <c r="A391" s="23" t="str">
        <f>D391&amp;"|"&amp;E391&amp;"|"&amp;G391&amp;"|"&amp;H391&amp;"|"&amp;L391&amp;"|"&amp;N391&amp;"|"&amp;U391</f>
        <v>||||||0</v>
      </c>
      <c r="B391" s="23" t="str">
        <f>D391&amp;"|"&amp;E391&amp;"|"&amp;G391&amp;"|"&amp;H391&amp;"|"&amp;X391</f>
        <v>||||0</v>
      </c>
      <c r="C391" s="28" t="str">
        <f>E391&amp;"|"&amp;X391</f>
        <v>|0</v>
      </c>
      <c r="D391" s="10"/>
      <c r="E391" s="10"/>
      <c r="F391" s="36" t="str">
        <f>G391&amp;"/"&amp;H391</f>
        <v>/</v>
      </c>
      <c r="G391" s="10"/>
      <c r="H391" s="10"/>
      <c r="I391" s="36" t="str">
        <f>J391&amp;"."&amp;K391</f>
        <v>.</v>
      </c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>
        <f>R391-S391-T391</f>
        <v>0</v>
      </c>
      <c r="V391" s="9" t="e">
        <f>IF(X391&lt;&gt;"Liquidação Cancelada",VLOOKUP(B391,'BASE DE DADOS OPS'!$B$4:$P$9650,10,FALSE),"Liquidação Cancelada")</f>
        <v>#N/A</v>
      </c>
      <c r="W391" s="13" t="e">
        <f>IF(X391&lt;&gt;"Liquidação Cancelada",IF(ISBLANK(V391),"AGUARDANDO PAGAMENTO",NETWORKDAYS(P391,V391)-1),"Liquidação Cancelada")</f>
        <v>#N/A</v>
      </c>
      <c r="X391" s="10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>IF(X391&lt;&gt;"Liquidação Cancelada",Y391-Z391,"Liquidação Cancelada")</f>
        <v>#N/A</v>
      </c>
      <c r="AC391" s="3" t="e">
        <f>IF(X391&lt;&gt;"Liquidação Cancelada",(AA391-AB391)+(U391-Z391-AB391),"Liquidação Cancelada")</f>
        <v>#N/A</v>
      </c>
      <c r="AD391" s="29"/>
    </row>
    <row r="392" spans="1:30" ht="24.95" customHeight="1" x14ac:dyDescent="0.2">
      <c r="A392" s="23" t="str">
        <f>D392&amp;"|"&amp;E392&amp;"|"&amp;G392&amp;"|"&amp;H392&amp;"|"&amp;L392&amp;"|"&amp;N392&amp;"|"&amp;U392</f>
        <v>||||||0</v>
      </c>
      <c r="B392" s="23" t="str">
        <f>D392&amp;"|"&amp;E392&amp;"|"&amp;G392&amp;"|"&amp;H392&amp;"|"&amp;X392</f>
        <v>||||0</v>
      </c>
      <c r="C392" s="28" t="str">
        <f>E392&amp;"|"&amp;X392</f>
        <v>|0</v>
      </c>
      <c r="D392" s="10"/>
      <c r="E392" s="10"/>
      <c r="F392" s="36" t="str">
        <f>G392&amp;"/"&amp;H392</f>
        <v>/</v>
      </c>
      <c r="G392" s="10"/>
      <c r="H392" s="10"/>
      <c r="I392" s="36" t="str">
        <f>J392&amp;"."&amp;K392</f>
        <v>.</v>
      </c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>
        <f>R392-S392-T392</f>
        <v>0</v>
      </c>
      <c r="V392" s="9" t="e">
        <f>IF(X392&lt;&gt;"Liquidação Cancelada",VLOOKUP(B392,'BASE DE DADOS OPS'!$B$4:$P$9650,10,FALSE),"Liquidação Cancelada")</f>
        <v>#N/A</v>
      </c>
      <c r="W392" s="13" t="e">
        <f>IF(X392&lt;&gt;"Liquidação Cancelada",IF(ISBLANK(V392),"AGUARDANDO PAGAMENTO",NETWORKDAYS(P392,V392)-1),"Liquidação Cancelada")</f>
        <v>#N/A</v>
      </c>
      <c r="X392" s="10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>IF(X392&lt;&gt;"Liquidação Cancelada",Y392-Z392,"Liquidação Cancelada")</f>
        <v>#N/A</v>
      </c>
      <c r="AC392" s="3" t="e">
        <f>IF(X392&lt;&gt;"Liquidação Cancelada",(AA392-AB392)+(U392-Z392-AB392),"Liquidação Cancelada")</f>
        <v>#N/A</v>
      </c>
      <c r="AD392" s="29"/>
    </row>
    <row r="393" spans="1:30" ht="24.95" customHeight="1" x14ac:dyDescent="0.2">
      <c r="A393" s="23" t="str">
        <f>D393&amp;"|"&amp;E393&amp;"|"&amp;G393&amp;"|"&amp;H393&amp;"|"&amp;L393&amp;"|"&amp;N393&amp;"|"&amp;U393</f>
        <v>||||||0</v>
      </c>
      <c r="B393" s="23" t="str">
        <f>D393&amp;"|"&amp;E393&amp;"|"&amp;G393&amp;"|"&amp;H393&amp;"|"&amp;X393</f>
        <v>||||0</v>
      </c>
      <c r="C393" s="28" t="str">
        <f>E393&amp;"|"&amp;X393</f>
        <v>|0</v>
      </c>
      <c r="D393" s="10"/>
      <c r="E393" s="10"/>
      <c r="F393" s="36" t="str">
        <f>G393&amp;"/"&amp;H393</f>
        <v>/</v>
      </c>
      <c r="G393" s="10"/>
      <c r="H393" s="10"/>
      <c r="I393" s="36" t="str">
        <f>J393&amp;"."&amp;K393</f>
        <v>.</v>
      </c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>
        <f>R393-S393-T393</f>
        <v>0</v>
      </c>
      <c r="V393" s="9" t="e">
        <f>IF(X393&lt;&gt;"Liquidação Cancelada",VLOOKUP(B393,'BASE DE DADOS OPS'!$B$4:$P$9650,10,FALSE),"Liquidação Cancelada")</f>
        <v>#N/A</v>
      </c>
      <c r="W393" s="13" t="e">
        <f>IF(X393&lt;&gt;"Liquidação Cancelada",IF(ISBLANK(V393),"AGUARDANDO PAGAMENTO",NETWORKDAYS(P393,V393)-1),"Liquidação Cancelada")</f>
        <v>#N/A</v>
      </c>
      <c r="X393" s="10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>IF(X393&lt;&gt;"Liquidação Cancelada",Y393-Z393,"Liquidação Cancelada")</f>
        <v>#N/A</v>
      </c>
      <c r="AC393" s="3" t="e">
        <f>IF(X393&lt;&gt;"Liquidação Cancelada",(AA393-AB393)+(U393-Z393-AB393),"Liquidação Cancelada")</f>
        <v>#N/A</v>
      </c>
      <c r="AD393" s="29"/>
    </row>
    <row r="394" spans="1:30" ht="24.95" customHeight="1" x14ac:dyDescent="0.2">
      <c r="A394" s="23" t="str">
        <f>D394&amp;"|"&amp;E394&amp;"|"&amp;G394&amp;"|"&amp;H394&amp;"|"&amp;L394&amp;"|"&amp;N394&amp;"|"&amp;U394</f>
        <v>||||||0</v>
      </c>
      <c r="B394" s="23" t="str">
        <f>D394&amp;"|"&amp;E394&amp;"|"&amp;G394&amp;"|"&amp;H394&amp;"|"&amp;X394</f>
        <v>||||0</v>
      </c>
      <c r="C394" s="28" t="str">
        <f>E394&amp;"|"&amp;X394</f>
        <v>|0</v>
      </c>
      <c r="D394" s="10"/>
      <c r="E394" s="10"/>
      <c r="F394" s="36" t="str">
        <f>G394&amp;"/"&amp;H394</f>
        <v>/</v>
      </c>
      <c r="G394" s="10"/>
      <c r="H394" s="10"/>
      <c r="I394" s="36" t="str">
        <f>J394&amp;"."&amp;K394</f>
        <v>.</v>
      </c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>
        <f>R394-S394-T394</f>
        <v>0</v>
      </c>
      <c r="V394" s="9" t="e">
        <f>IF(X394&lt;&gt;"Liquidação Cancelada",VLOOKUP(B394,'BASE DE DADOS OPS'!$B$4:$P$9650,10,FALSE),"Liquidação Cancelada")</f>
        <v>#N/A</v>
      </c>
      <c r="W394" s="13" t="e">
        <f>IF(X394&lt;&gt;"Liquidação Cancelada",IF(ISBLANK(V394),"AGUARDANDO PAGAMENTO",NETWORKDAYS(P394,V394)-1),"Liquidação Cancelada")</f>
        <v>#N/A</v>
      </c>
      <c r="X394" s="10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>IF(X394&lt;&gt;"Liquidação Cancelada",Y394-Z394,"Liquidação Cancelada")</f>
        <v>#N/A</v>
      </c>
      <c r="AC394" s="3" t="e">
        <f>IF(X394&lt;&gt;"Liquidação Cancelada",(AA394-AB394)+(U394-Z394-AB394),"Liquidação Cancelada")</f>
        <v>#N/A</v>
      </c>
      <c r="AD394" s="29"/>
    </row>
    <row r="395" spans="1:30" ht="24.95" customHeight="1" x14ac:dyDescent="0.2">
      <c r="A395" s="23" t="str">
        <f>D395&amp;"|"&amp;E395&amp;"|"&amp;G395&amp;"|"&amp;H395&amp;"|"&amp;L395&amp;"|"&amp;N395&amp;"|"&amp;U395</f>
        <v>||||||0</v>
      </c>
      <c r="B395" s="23" t="str">
        <f>D395&amp;"|"&amp;E395&amp;"|"&amp;G395&amp;"|"&amp;H395&amp;"|"&amp;X395</f>
        <v>||||0</v>
      </c>
      <c r="C395" s="28" t="str">
        <f>E395&amp;"|"&amp;X395</f>
        <v>|0</v>
      </c>
      <c r="D395" s="10"/>
      <c r="E395" s="10"/>
      <c r="F395" s="36" t="str">
        <f>G395&amp;"/"&amp;H395</f>
        <v>/</v>
      </c>
      <c r="G395" s="10"/>
      <c r="H395" s="10"/>
      <c r="I395" s="36" t="str">
        <f>J395&amp;"."&amp;K395</f>
        <v>.</v>
      </c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>
        <f>R395-S395-T395</f>
        <v>0</v>
      </c>
      <c r="V395" s="9" t="e">
        <f>IF(X395&lt;&gt;"Liquidação Cancelada",VLOOKUP(B395,'BASE DE DADOS OPS'!$B$4:$P$9650,10,FALSE),"Liquidação Cancelada")</f>
        <v>#N/A</v>
      </c>
      <c r="W395" s="13" t="e">
        <f>IF(X395&lt;&gt;"Liquidação Cancelada",IF(ISBLANK(V395),"AGUARDANDO PAGAMENTO",NETWORKDAYS(P395,V395)-1),"Liquidação Cancelada")</f>
        <v>#N/A</v>
      </c>
      <c r="X395" s="10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>IF(X395&lt;&gt;"Liquidação Cancelada",Y395-Z395,"Liquidação Cancelada")</f>
        <v>#N/A</v>
      </c>
      <c r="AC395" s="3" t="e">
        <f>IF(X395&lt;&gt;"Liquidação Cancelada",(AA395-AB395)+(U395-Z395-AB395),"Liquidação Cancelada")</f>
        <v>#N/A</v>
      </c>
      <c r="AD395" s="29"/>
    </row>
    <row r="396" spans="1:30" ht="24.95" customHeight="1" x14ac:dyDescent="0.2">
      <c r="A396" s="23" t="str">
        <f>D396&amp;"|"&amp;E396&amp;"|"&amp;G396&amp;"|"&amp;H396&amp;"|"&amp;L396&amp;"|"&amp;N396&amp;"|"&amp;U396</f>
        <v>||||||0</v>
      </c>
      <c r="B396" s="23" t="str">
        <f>D396&amp;"|"&amp;E396&amp;"|"&amp;G396&amp;"|"&amp;H396&amp;"|"&amp;X396</f>
        <v>||||0</v>
      </c>
      <c r="C396" s="28" t="str">
        <f>E396&amp;"|"&amp;X396</f>
        <v>|0</v>
      </c>
      <c r="D396" s="10"/>
      <c r="E396" s="10"/>
      <c r="F396" s="36" t="str">
        <f>G396&amp;"/"&amp;H396</f>
        <v>/</v>
      </c>
      <c r="G396" s="10"/>
      <c r="H396" s="10"/>
      <c r="I396" s="36" t="str">
        <f>J396&amp;"."&amp;K396</f>
        <v>.</v>
      </c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>
        <f>R396-S396-T396</f>
        <v>0</v>
      </c>
      <c r="V396" s="9" t="e">
        <f>IF(X396&lt;&gt;"Liquidação Cancelada",VLOOKUP(B396,'BASE DE DADOS OPS'!$B$4:$P$9650,10,FALSE),"Liquidação Cancelada")</f>
        <v>#N/A</v>
      </c>
      <c r="W396" s="13" t="e">
        <f>IF(X396&lt;&gt;"Liquidação Cancelada",IF(ISBLANK(V396),"AGUARDANDO PAGAMENTO",NETWORKDAYS(P396,V396)-1),"Liquidação Cancelada")</f>
        <v>#N/A</v>
      </c>
      <c r="X396" s="10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>IF(X396&lt;&gt;"Liquidação Cancelada",Y396-Z396,"Liquidação Cancelada")</f>
        <v>#N/A</v>
      </c>
      <c r="AC396" s="3" t="e">
        <f>IF(X396&lt;&gt;"Liquidação Cancelada",(AA396-AB396)+(U396-Z396-AB396),"Liquidação Cancelada")</f>
        <v>#N/A</v>
      </c>
      <c r="AD396" s="29"/>
    </row>
    <row r="397" spans="1:30" ht="24.95" customHeight="1" x14ac:dyDescent="0.2">
      <c r="A397" s="23" t="str">
        <f>D397&amp;"|"&amp;E397&amp;"|"&amp;G397&amp;"|"&amp;H397&amp;"|"&amp;L397&amp;"|"&amp;N397&amp;"|"&amp;U397</f>
        <v>||||||0</v>
      </c>
      <c r="B397" s="23" t="str">
        <f>D397&amp;"|"&amp;E397&amp;"|"&amp;G397&amp;"|"&amp;H397&amp;"|"&amp;X397</f>
        <v>||||0</v>
      </c>
      <c r="C397" s="28" t="str">
        <f>E397&amp;"|"&amp;X397</f>
        <v>|0</v>
      </c>
      <c r="D397" s="10"/>
      <c r="E397" s="10"/>
      <c r="F397" s="36" t="str">
        <f>G397&amp;"/"&amp;H397</f>
        <v>/</v>
      </c>
      <c r="G397" s="10"/>
      <c r="H397" s="10"/>
      <c r="I397" s="36" t="str">
        <f>J397&amp;"."&amp;K397</f>
        <v>.</v>
      </c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>
        <f>R397-S397-T397</f>
        <v>0</v>
      </c>
      <c r="V397" s="9" t="e">
        <f>IF(X397&lt;&gt;"Liquidação Cancelada",VLOOKUP(B397,'BASE DE DADOS OPS'!$B$4:$P$9650,10,FALSE),"Liquidação Cancelada")</f>
        <v>#N/A</v>
      </c>
      <c r="W397" s="13" t="e">
        <f>IF(X397&lt;&gt;"Liquidação Cancelada",IF(ISBLANK(V397),"AGUARDANDO PAGAMENTO",NETWORKDAYS(P397,V397)-1),"Liquidação Cancelada")</f>
        <v>#N/A</v>
      </c>
      <c r="X397" s="10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>IF(X397&lt;&gt;"Liquidação Cancelada",Y397-Z397,"Liquidação Cancelada")</f>
        <v>#N/A</v>
      </c>
      <c r="AC397" s="3" t="e">
        <f>IF(X397&lt;&gt;"Liquidação Cancelada",(AA397-AB397)+(U397-Z397-AB397),"Liquidação Cancelada")</f>
        <v>#N/A</v>
      </c>
      <c r="AD397" s="29"/>
    </row>
    <row r="398" spans="1:30" ht="24.95" customHeight="1" x14ac:dyDescent="0.2">
      <c r="A398" s="23" t="str">
        <f>D398&amp;"|"&amp;E398&amp;"|"&amp;G398&amp;"|"&amp;H398&amp;"|"&amp;L398&amp;"|"&amp;N398&amp;"|"&amp;U398</f>
        <v>||||||0</v>
      </c>
      <c r="B398" s="23" t="str">
        <f>D398&amp;"|"&amp;E398&amp;"|"&amp;G398&amp;"|"&amp;H398&amp;"|"&amp;X398</f>
        <v>||||0</v>
      </c>
      <c r="C398" s="28" t="str">
        <f>E398&amp;"|"&amp;X398</f>
        <v>|0</v>
      </c>
      <c r="D398" s="10"/>
      <c r="E398" s="10"/>
      <c r="F398" s="36" t="str">
        <f>G398&amp;"/"&amp;H398</f>
        <v>/</v>
      </c>
      <c r="G398" s="10"/>
      <c r="H398" s="10"/>
      <c r="I398" s="36" t="str">
        <f>J398&amp;"."&amp;K398</f>
        <v>.</v>
      </c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>
        <f>R398-S398-T398</f>
        <v>0</v>
      </c>
      <c r="V398" s="9" t="e">
        <f>IF(X398&lt;&gt;"Liquidação Cancelada",VLOOKUP(B398,'BASE DE DADOS OPS'!$B$4:$P$9650,10,FALSE),"Liquidação Cancelada")</f>
        <v>#N/A</v>
      </c>
      <c r="W398" s="13" t="e">
        <f>IF(X398&lt;&gt;"Liquidação Cancelada",IF(ISBLANK(V398),"AGUARDANDO PAGAMENTO",NETWORKDAYS(P398,V398)-1),"Liquidação Cancelada")</f>
        <v>#N/A</v>
      </c>
      <c r="X398" s="10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>IF(X398&lt;&gt;"Liquidação Cancelada",Y398-Z398,"Liquidação Cancelada")</f>
        <v>#N/A</v>
      </c>
      <c r="AC398" s="3" t="e">
        <f>IF(X398&lt;&gt;"Liquidação Cancelada",(AA398-AB398)+(U398-Z398-AB398),"Liquidação Cancelada")</f>
        <v>#N/A</v>
      </c>
      <c r="AD398" s="29"/>
    </row>
    <row r="399" spans="1:30" ht="24.95" customHeight="1" x14ac:dyDescent="0.2">
      <c r="A399" s="23" t="str">
        <f>D399&amp;"|"&amp;E399&amp;"|"&amp;G399&amp;"|"&amp;H399&amp;"|"&amp;L399&amp;"|"&amp;N399&amp;"|"&amp;U399</f>
        <v>||||||0</v>
      </c>
      <c r="B399" s="23" t="str">
        <f>D399&amp;"|"&amp;E399&amp;"|"&amp;G399&amp;"|"&amp;H399&amp;"|"&amp;X399</f>
        <v>||||0</v>
      </c>
      <c r="C399" s="28" t="str">
        <f>E399&amp;"|"&amp;X399</f>
        <v>|0</v>
      </c>
      <c r="D399" s="10"/>
      <c r="E399" s="10"/>
      <c r="F399" s="36" t="str">
        <f>G399&amp;"/"&amp;H399</f>
        <v>/</v>
      </c>
      <c r="G399" s="10"/>
      <c r="H399" s="10"/>
      <c r="I399" s="36" t="str">
        <f>J399&amp;"."&amp;K399</f>
        <v>.</v>
      </c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>
        <f>R399-S399-T399</f>
        <v>0</v>
      </c>
      <c r="V399" s="9" t="e">
        <f>IF(X399&lt;&gt;"Liquidação Cancelada",VLOOKUP(B399,'BASE DE DADOS OPS'!$B$4:$P$9650,10,FALSE),"Liquidação Cancelada")</f>
        <v>#N/A</v>
      </c>
      <c r="W399" s="13" t="e">
        <f>IF(X399&lt;&gt;"Liquidação Cancelada",IF(ISBLANK(V399),"AGUARDANDO PAGAMENTO",NETWORKDAYS(P399,V399)-1),"Liquidação Cancelada")</f>
        <v>#N/A</v>
      </c>
      <c r="X399" s="10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>IF(X399&lt;&gt;"Liquidação Cancelada",Y399-Z399,"Liquidação Cancelada")</f>
        <v>#N/A</v>
      </c>
      <c r="AC399" s="3" t="e">
        <f>IF(X399&lt;&gt;"Liquidação Cancelada",(AA399-AB399)+(U399-Z399-AB399),"Liquidação Cancelada")</f>
        <v>#N/A</v>
      </c>
      <c r="AD399" s="29"/>
    </row>
    <row r="400" spans="1:30" ht="24.95" customHeight="1" x14ac:dyDescent="0.2">
      <c r="A400" s="23" t="str">
        <f>D400&amp;"|"&amp;E400&amp;"|"&amp;G400&amp;"|"&amp;H400&amp;"|"&amp;L400&amp;"|"&amp;N400&amp;"|"&amp;U400</f>
        <v>||||||0</v>
      </c>
      <c r="B400" s="23" t="str">
        <f>D400&amp;"|"&amp;E400&amp;"|"&amp;G400&amp;"|"&amp;H400&amp;"|"&amp;X400</f>
        <v>||||0</v>
      </c>
      <c r="C400" s="28" t="str">
        <f>E400&amp;"|"&amp;X400</f>
        <v>|0</v>
      </c>
      <c r="D400" s="10"/>
      <c r="E400" s="10"/>
      <c r="F400" s="36" t="str">
        <f>G400&amp;"/"&amp;H400</f>
        <v>/</v>
      </c>
      <c r="G400" s="10"/>
      <c r="H400" s="10"/>
      <c r="I400" s="36" t="str">
        <f>J400&amp;"."&amp;K400</f>
        <v>.</v>
      </c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>
        <f>R400-S400-T400</f>
        <v>0</v>
      </c>
      <c r="V400" s="9" t="e">
        <f>IF(X400&lt;&gt;"Liquidação Cancelada",VLOOKUP(B400,'BASE DE DADOS OPS'!$B$4:$P$9650,10,FALSE),"Liquidação Cancelada")</f>
        <v>#N/A</v>
      </c>
      <c r="W400" s="13" t="e">
        <f>IF(X400&lt;&gt;"Liquidação Cancelada",IF(ISBLANK(V400),"AGUARDANDO PAGAMENTO",NETWORKDAYS(P400,V400)-1),"Liquidação Cancelada")</f>
        <v>#N/A</v>
      </c>
      <c r="X400" s="10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>IF(X400&lt;&gt;"Liquidação Cancelada",Y400-Z400,"Liquidação Cancelada")</f>
        <v>#N/A</v>
      </c>
      <c r="AC400" s="3" t="e">
        <f>IF(X400&lt;&gt;"Liquidação Cancelada",(AA400-AB400)+(U400-Z400-AB400),"Liquidação Cancelada")</f>
        <v>#N/A</v>
      </c>
      <c r="AD400" s="29"/>
    </row>
    <row r="401" spans="1:30" ht="24.95" customHeight="1" x14ac:dyDescent="0.2">
      <c r="A401" s="23" t="str">
        <f>D401&amp;"|"&amp;E401&amp;"|"&amp;G401&amp;"|"&amp;H401&amp;"|"&amp;L401&amp;"|"&amp;N401&amp;"|"&amp;U401</f>
        <v>||||||0</v>
      </c>
      <c r="B401" s="23" t="str">
        <f>D401&amp;"|"&amp;E401&amp;"|"&amp;G401&amp;"|"&amp;H401&amp;"|"&amp;X401</f>
        <v>||||0</v>
      </c>
      <c r="C401" s="28" t="str">
        <f>E401&amp;"|"&amp;X401</f>
        <v>|0</v>
      </c>
      <c r="D401" s="10"/>
      <c r="E401" s="10"/>
      <c r="F401" s="36" t="str">
        <f>G401&amp;"/"&amp;H401</f>
        <v>/</v>
      </c>
      <c r="G401" s="10"/>
      <c r="H401" s="10"/>
      <c r="I401" s="36" t="str">
        <f>J401&amp;"."&amp;K401</f>
        <v>.</v>
      </c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>
        <f>R401-S401-T401</f>
        <v>0</v>
      </c>
      <c r="V401" s="9" t="e">
        <f>IF(X401&lt;&gt;"Liquidação Cancelada",VLOOKUP(B401,'BASE DE DADOS OPS'!$B$4:$P$9650,10,FALSE),"Liquidação Cancelada")</f>
        <v>#N/A</v>
      </c>
      <c r="W401" s="13" t="e">
        <f>IF(X401&lt;&gt;"Liquidação Cancelada",IF(ISBLANK(V401),"AGUARDANDO PAGAMENTO",NETWORKDAYS(P401,V401)-1),"Liquidação Cancelada")</f>
        <v>#N/A</v>
      </c>
      <c r="X401" s="10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>IF(X401&lt;&gt;"Liquidação Cancelada",Y401-Z401,"Liquidação Cancelada")</f>
        <v>#N/A</v>
      </c>
      <c r="AC401" s="3" t="e">
        <f>IF(X401&lt;&gt;"Liquidação Cancelada",(AA401-AB401)+(U401-Z401-AB401),"Liquidação Cancelada")</f>
        <v>#N/A</v>
      </c>
      <c r="AD401" s="29"/>
    </row>
    <row r="402" spans="1:30" ht="24.95" customHeight="1" x14ac:dyDescent="0.2">
      <c r="A402" s="23" t="str">
        <f>D402&amp;"|"&amp;E402&amp;"|"&amp;G402&amp;"|"&amp;H402&amp;"|"&amp;L402&amp;"|"&amp;N402&amp;"|"&amp;U402</f>
        <v>||||||0</v>
      </c>
      <c r="B402" s="23" t="str">
        <f>D402&amp;"|"&amp;E402&amp;"|"&amp;G402&amp;"|"&amp;H402&amp;"|"&amp;X402</f>
        <v>||||0</v>
      </c>
      <c r="C402" s="28" t="str">
        <f>E402&amp;"|"&amp;X402</f>
        <v>|0</v>
      </c>
      <c r="D402" s="10"/>
      <c r="E402" s="10"/>
      <c r="F402" s="36" t="str">
        <f>G402&amp;"/"&amp;H402</f>
        <v>/</v>
      </c>
      <c r="G402" s="10"/>
      <c r="H402" s="10"/>
      <c r="I402" s="36" t="str">
        <f>J402&amp;"."&amp;K402</f>
        <v>.</v>
      </c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>
        <f>R402-S402-T402</f>
        <v>0</v>
      </c>
      <c r="V402" s="9" t="e">
        <f>IF(X402&lt;&gt;"Liquidação Cancelada",VLOOKUP(B402,'BASE DE DADOS OPS'!$B$4:$P$9650,10,FALSE),"Liquidação Cancelada")</f>
        <v>#N/A</v>
      </c>
      <c r="W402" s="13" t="e">
        <f>IF(X402&lt;&gt;"Liquidação Cancelada",IF(ISBLANK(V402),"AGUARDANDO PAGAMENTO",NETWORKDAYS(P402,V402)-1),"Liquidação Cancelada")</f>
        <v>#N/A</v>
      </c>
      <c r="X402" s="10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>IF(X402&lt;&gt;"Liquidação Cancelada",Y402-Z402,"Liquidação Cancelada")</f>
        <v>#N/A</v>
      </c>
      <c r="AC402" s="3" t="e">
        <f>IF(X402&lt;&gt;"Liquidação Cancelada",(AA402-AB402)+(U402-Z402-AB402),"Liquidação Cancelada")</f>
        <v>#N/A</v>
      </c>
      <c r="AD402" s="29"/>
    </row>
    <row r="403" spans="1:30" ht="24.95" customHeight="1" x14ac:dyDescent="0.2">
      <c r="A403" s="23" t="str">
        <f>D403&amp;"|"&amp;E403&amp;"|"&amp;G403&amp;"|"&amp;H403&amp;"|"&amp;L403&amp;"|"&amp;N403&amp;"|"&amp;U403</f>
        <v>||||||0</v>
      </c>
      <c r="B403" s="23" t="str">
        <f>D403&amp;"|"&amp;E403&amp;"|"&amp;G403&amp;"|"&amp;H403&amp;"|"&amp;X403</f>
        <v>||||0</v>
      </c>
      <c r="C403" s="28" t="str">
        <f>E403&amp;"|"&amp;X403</f>
        <v>|0</v>
      </c>
      <c r="D403" s="10"/>
      <c r="E403" s="10"/>
      <c r="F403" s="36" t="str">
        <f>G403&amp;"/"&amp;H403</f>
        <v>/</v>
      </c>
      <c r="G403" s="10"/>
      <c r="H403" s="10"/>
      <c r="I403" s="36" t="str">
        <f>J403&amp;"."&amp;K403</f>
        <v>.</v>
      </c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>
        <f>R403-S403-T403</f>
        <v>0</v>
      </c>
      <c r="V403" s="9" t="e">
        <f>IF(X403&lt;&gt;"Liquidação Cancelada",VLOOKUP(B403,'BASE DE DADOS OPS'!$B$4:$P$9650,10,FALSE),"Liquidação Cancelada")</f>
        <v>#N/A</v>
      </c>
      <c r="W403" s="13" t="e">
        <f>IF(X403&lt;&gt;"Liquidação Cancelada",IF(ISBLANK(V403),"AGUARDANDO PAGAMENTO",NETWORKDAYS(P403,V403)-1),"Liquidação Cancelada")</f>
        <v>#N/A</v>
      </c>
      <c r="X403" s="10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>IF(X403&lt;&gt;"Liquidação Cancelada",Y403-Z403,"Liquidação Cancelada")</f>
        <v>#N/A</v>
      </c>
      <c r="AC403" s="3" t="e">
        <f>IF(X403&lt;&gt;"Liquidação Cancelada",(AA403-AB403)+(U403-Z403-AB403),"Liquidação Cancelada")</f>
        <v>#N/A</v>
      </c>
      <c r="AD403" s="29"/>
    </row>
    <row r="404" spans="1:30" ht="24.95" customHeight="1" x14ac:dyDescent="0.2">
      <c r="A404" s="23" t="str">
        <f>D404&amp;"|"&amp;E404&amp;"|"&amp;G404&amp;"|"&amp;H404&amp;"|"&amp;L404&amp;"|"&amp;N404&amp;"|"&amp;U404</f>
        <v>||||||0</v>
      </c>
      <c r="B404" s="23" t="str">
        <f>D404&amp;"|"&amp;E404&amp;"|"&amp;G404&amp;"|"&amp;H404&amp;"|"&amp;X404</f>
        <v>||||0</v>
      </c>
      <c r="C404" s="28" t="str">
        <f>E404&amp;"|"&amp;X404</f>
        <v>|0</v>
      </c>
      <c r="D404" s="10"/>
      <c r="E404" s="10"/>
      <c r="F404" s="36" t="str">
        <f>G404&amp;"/"&amp;H404</f>
        <v>/</v>
      </c>
      <c r="G404" s="10"/>
      <c r="H404" s="10"/>
      <c r="I404" s="36" t="str">
        <f>J404&amp;"."&amp;K404</f>
        <v>.</v>
      </c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>
        <f>R404-S404-T404</f>
        <v>0</v>
      </c>
      <c r="V404" s="9" t="e">
        <f>IF(X404&lt;&gt;"Liquidação Cancelada",VLOOKUP(B404,'BASE DE DADOS OPS'!$B$4:$P$9650,10,FALSE),"Liquidação Cancelada")</f>
        <v>#N/A</v>
      </c>
      <c r="W404" s="13" t="e">
        <f>IF(X404&lt;&gt;"Liquidação Cancelada",IF(ISBLANK(V404),"AGUARDANDO PAGAMENTO",NETWORKDAYS(P404,V404)-1),"Liquidação Cancelada")</f>
        <v>#N/A</v>
      </c>
      <c r="X404" s="10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>IF(X404&lt;&gt;"Liquidação Cancelada",Y404-Z404,"Liquidação Cancelada")</f>
        <v>#N/A</v>
      </c>
      <c r="AC404" s="3" t="e">
        <f>IF(X404&lt;&gt;"Liquidação Cancelada",(AA404-AB404)+(U404-Z404-AB404),"Liquidação Cancelada")</f>
        <v>#N/A</v>
      </c>
      <c r="AD404" s="29"/>
    </row>
    <row r="405" spans="1:30" ht="24.95" customHeight="1" x14ac:dyDescent="0.2">
      <c r="A405" s="23" t="str">
        <f>D405&amp;"|"&amp;E405&amp;"|"&amp;G405&amp;"|"&amp;H405&amp;"|"&amp;L405&amp;"|"&amp;N405&amp;"|"&amp;U405</f>
        <v>||||||0</v>
      </c>
      <c r="B405" s="23" t="str">
        <f>D405&amp;"|"&amp;E405&amp;"|"&amp;G405&amp;"|"&amp;H405&amp;"|"&amp;X405</f>
        <v>||||0</v>
      </c>
      <c r="C405" s="28" t="str">
        <f>E405&amp;"|"&amp;X405</f>
        <v>|0</v>
      </c>
      <c r="D405" s="10"/>
      <c r="E405" s="10"/>
      <c r="F405" s="36" t="str">
        <f>G405&amp;"/"&amp;H405</f>
        <v>/</v>
      </c>
      <c r="G405" s="10"/>
      <c r="H405" s="10"/>
      <c r="I405" s="36" t="str">
        <f>J405&amp;"."&amp;K405</f>
        <v>.</v>
      </c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>
        <f>R405-S405-T405</f>
        <v>0</v>
      </c>
      <c r="V405" s="9" t="e">
        <f>IF(X405&lt;&gt;"Liquidação Cancelada",VLOOKUP(B405,'BASE DE DADOS OPS'!$B$4:$P$9650,10,FALSE),"Liquidação Cancelada")</f>
        <v>#N/A</v>
      </c>
      <c r="W405" s="13" t="e">
        <f>IF(X405&lt;&gt;"Liquidação Cancelada",IF(ISBLANK(V405),"AGUARDANDO PAGAMENTO",NETWORKDAYS(P405,V405)-1),"Liquidação Cancelada")</f>
        <v>#N/A</v>
      </c>
      <c r="X405" s="10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>IF(X405&lt;&gt;"Liquidação Cancelada",Y405-Z405,"Liquidação Cancelada")</f>
        <v>#N/A</v>
      </c>
      <c r="AC405" s="3" t="e">
        <f>IF(X405&lt;&gt;"Liquidação Cancelada",(AA405-AB405)+(U405-Z405-AB405),"Liquidação Cancelada")</f>
        <v>#N/A</v>
      </c>
      <c r="AD405" s="29"/>
    </row>
    <row r="406" spans="1:30" ht="24.95" customHeight="1" x14ac:dyDescent="0.2">
      <c r="A406" s="23" t="str">
        <f>D406&amp;"|"&amp;E406&amp;"|"&amp;G406&amp;"|"&amp;H406&amp;"|"&amp;L406&amp;"|"&amp;N406&amp;"|"&amp;U406</f>
        <v>||||||0</v>
      </c>
      <c r="B406" s="23" t="str">
        <f>D406&amp;"|"&amp;E406&amp;"|"&amp;G406&amp;"|"&amp;H406&amp;"|"&amp;X406</f>
        <v>||||0</v>
      </c>
      <c r="C406" s="28" t="str">
        <f>E406&amp;"|"&amp;X406</f>
        <v>|0</v>
      </c>
      <c r="D406" s="10"/>
      <c r="E406" s="10"/>
      <c r="F406" s="36" t="str">
        <f>G406&amp;"/"&amp;H406</f>
        <v>/</v>
      </c>
      <c r="G406" s="10"/>
      <c r="H406" s="10"/>
      <c r="I406" s="36" t="str">
        <f>J406&amp;"."&amp;K406</f>
        <v>.</v>
      </c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>
        <f>R406-S406-T406</f>
        <v>0</v>
      </c>
      <c r="V406" s="9" t="e">
        <f>IF(X406&lt;&gt;"Liquidação Cancelada",VLOOKUP(B406,'BASE DE DADOS OPS'!$B$4:$P$9650,10,FALSE),"Liquidação Cancelada")</f>
        <v>#N/A</v>
      </c>
      <c r="W406" s="13" t="e">
        <f>IF(X406&lt;&gt;"Liquidação Cancelada",IF(ISBLANK(V406),"AGUARDANDO PAGAMENTO",NETWORKDAYS(P406,V406)-1),"Liquidação Cancelada")</f>
        <v>#N/A</v>
      </c>
      <c r="X406" s="10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>IF(X406&lt;&gt;"Liquidação Cancelada",Y406-Z406,"Liquidação Cancelada")</f>
        <v>#N/A</v>
      </c>
      <c r="AC406" s="3" t="e">
        <f>IF(X406&lt;&gt;"Liquidação Cancelada",(AA406-AB406)+(U406-Z406-AB406),"Liquidação Cancelada")</f>
        <v>#N/A</v>
      </c>
      <c r="AD406" s="29"/>
    </row>
    <row r="407" spans="1:30" ht="24.95" customHeight="1" x14ac:dyDescent="0.2">
      <c r="A407" s="23" t="str">
        <f>D407&amp;"|"&amp;E407&amp;"|"&amp;G407&amp;"|"&amp;H407&amp;"|"&amp;L407&amp;"|"&amp;N407&amp;"|"&amp;U407</f>
        <v>||||||0</v>
      </c>
      <c r="B407" s="23" t="str">
        <f>D407&amp;"|"&amp;E407&amp;"|"&amp;G407&amp;"|"&amp;H407&amp;"|"&amp;X407</f>
        <v>||||0</v>
      </c>
      <c r="C407" s="28" t="str">
        <f>E407&amp;"|"&amp;X407</f>
        <v>|0</v>
      </c>
      <c r="D407" s="10"/>
      <c r="E407" s="10"/>
      <c r="F407" s="36" t="str">
        <f>G407&amp;"/"&amp;H407</f>
        <v>/</v>
      </c>
      <c r="G407" s="10"/>
      <c r="H407" s="10"/>
      <c r="I407" s="36" t="str">
        <f>J407&amp;"."&amp;K407</f>
        <v>.</v>
      </c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>
        <f>R407-S407-T407</f>
        <v>0</v>
      </c>
      <c r="V407" s="9" t="e">
        <f>IF(X407&lt;&gt;"Liquidação Cancelada",VLOOKUP(B407,'BASE DE DADOS OPS'!$B$4:$P$9650,10,FALSE),"Liquidação Cancelada")</f>
        <v>#N/A</v>
      </c>
      <c r="W407" s="13" t="e">
        <f>IF(X407&lt;&gt;"Liquidação Cancelada",IF(ISBLANK(V407),"AGUARDANDO PAGAMENTO",NETWORKDAYS(P407,V407)-1),"Liquidação Cancelada")</f>
        <v>#N/A</v>
      </c>
      <c r="X407" s="10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>IF(X407&lt;&gt;"Liquidação Cancelada",Y407-Z407,"Liquidação Cancelada")</f>
        <v>#N/A</v>
      </c>
      <c r="AC407" s="3" t="e">
        <f>IF(X407&lt;&gt;"Liquidação Cancelada",(AA407-AB407)+(U407-Z407-AB407),"Liquidação Cancelada")</f>
        <v>#N/A</v>
      </c>
      <c r="AD407" s="29"/>
    </row>
    <row r="408" spans="1:30" ht="24.95" customHeight="1" x14ac:dyDescent="0.2">
      <c r="A408" s="23" t="str">
        <f>D408&amp;"|"&amp;E408&amp;"|"&amp;G408&amp;"|"&amp;H408&amp;"|"&amp;L408&amp;"|"&amp;N408&amp;"|"&amp;U408</f>
        <v>||||||0</v>
      </c>
      <c r="B408" s="23" t="str">
        <f>D408&amp;"|"&amp;E408&amp;"|"&amp;G408&amp;"|"&amp;H408&amp;"|"&amp;X408</f>
        <v>||||0</v>
      </c>
      <c r="C408" s="28" t="str">
        <f>E408&amp;"|"&amp;X408</f>
        <v>|0</v>
      </c>
      <c r="D408" s="10"/>
      <c r="E408" s="10"/>
      <c r="F408" s="36" t="str">
        <f>G408&amp;"/"&amp;H408</f>
        <v>/</v>
      </c>
      <c r="G408" s="10"/>
      <c r="H408" s="10"/>
      <c r="I408" s="36" t="str">
        <f>J408&amp;"."&amp;K408</f>
        <v>.</v>
      </c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>
        <f>R408-S408-T408</f>
        <v>0</v>
      </c>
      <c r="V408" s="9" t="e">
        <f>IF(X408&lt;&gt;"Liquidação Cancelada",VLOOKUP(B408,'BASE DE DADOS OPS'!$B$4:$P$9650,10,FALSE),"Liquidação Cancelada")</f>
        <v>#N/A</v>
      </c>
      <c r="W408" s="13" t="e">
        <f>IF(X408&lt;&gt;"Liquidação Cancelada",IF(ISBLANK(V408),"AGUARDANDO PAGAMENTO",NETWORKDAYS(P408,V408)-1),"Liquidação Cancelada")</f>
        <v>#N/A</v>
      </c>
      <c r="X408" s="10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>IF(X408&lt;&gt;"Liquidação Cancelada",Y408-Z408,"Liquidação Cancelada")</f>
        <v>#N/A</v>
      </c>
      <c r="AC408" s="3" t="e">
        <f>IF(X408&lt;&gt;"Liquidação Cancelada",(AA408-AB408)+(U408-Z408-AB408),"Liquidação Cancelada")</f>
        <v>#N/A</v>
      </c>
      <c r="AD408" s="29"/>
    </row>
    <row r="409" spans="1:30" ht="24.95" customHeight="1" x14ac:dyDescent="0.2">
      <c r="A409" s="23" t="str">
        <f>D409&amp;"|"&amp;E409&amp;"|"&amp;G409&amp;"|"&amp;H409&amp;"|"&amp;L409&amp;"|"&amp;N409&amp;"|"&amp;U409</f>
        <v>||||||0</v>
      </c>
      <c r="B409" s="23" t="str">
        <f>D409&amp;"|"&amp;E409&amp;"|"&amp;G409&amp;"|"&amp;H409&amp;"|"&amp;X409</f>
        <v>||||0</v>
      </c>
      <c r="C409" s="28" t="str">
        <f>E409&amp;"|"&amp;X409</f>
        <v>|0</v>
      </c>
      <c r="D409" s="10"/>
      <c r="E409" s="10"/>
      <c r="F409" s="36" t="str">
        <f>G409&amp;"/"&amp;H409</f>
        <v>/</v>
      </c>
      <c r="G409" s="10"/>
      <c r="H409" s="10"/>
      <c r="I409" s="36" t="str">
        <f>J409&amp;"."&amp;K409</f>
        <v>.</v>
      </c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>
        <f>R409-S409-T409</f>
        <v>0</v>
      </c>
      <c r="V409" s="9" t="e">
        <f>IF(X409&lt;&gt;"Liquidação Cancelada",VLOOKUP(B409,'BASE DE DADOS OPS'!$B$4:$P$9650,10,FALSE),"Liquidação Cancelada")</f>
        <v>#N/A</v>
      </c>
      <c r="W409" s="13" t="e">
        <f>IF(X409&lt;&gt;"Liquidação Cancelada",IF(ISBLANK(V409),"AGUARDANDO PAGAMENTO",NETWORKDAYS(P409,V409)-1),"Liquidação Cancelada")</f>
        <v>#N/A</v>
      </c>
      <c r="X409" s="10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>IF(X409&lt;&gt;"Liquidação Cancelada",Y409-Z409,"Liquidação Cancelada")</f>
        <v>#N/A</v>
      </c>
      <c r="AC409" s="3" t="e">
        <f>IF(X409&lt;&gt;"Liquidação Cancelada",(AA409-AB409)+(U409-Z409-AB409),"Liquidação Cancelada")</f>
        <v>#N/A</v>
      </c>
      <c r="AD409" s="29"/>
    </row>
    <row r="410" spans="1:30" ht="24.95" customHeight="1" x14ac:dyDescent="0.2">
      <c r="A410" s="23" t="str">
        <f>D410&amp;"|"&amp;E410&amp;"|"&amp;G410&amp;"|"&amp;H410&amp;"|"&amp;L410&amp;"|"&amp;N410&amp;"|"&amp;U410</f>
        <v>||||||0</v>
      </c>
      <c r="B410" s="23" t="str">
        <f>D410&amp;"|"&amp;E410&amp;"|"&amp;G410&amp;"|"&amp;H410&amp;"|"&amp;X410</f>
        <v>||||0</v>
      </c>
      <c r="C410" s="28" t="str">
        <f>E410&amp;"|"&amp;X410</f>
        <v>|0</v>
      </c>
      <c r="D410" s="10"/>
      <c r="E410" s="10"/>
      <c r="F410" s="36" t="str">
        <f>G410&amp;"/"&amp;H410</f>
        <v>/</v>
      </c>
      <c r="G410" s="10"/>
      <c r="H410" s="10"/>
      <c r="I410" s="36" t="str">
        <f>J410&amp;"."&amp;K410</f>
        <v>.</v>
      </c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>
        <f>R410-S410-T410</f>
        <v>0</v>
      </c>
      <c r="V410" s="9" t="e">
        <f>IF(X410&lt;&gt;"Liquidação Cancelada",VLOOKUP(B410,'BASE DE DADOS OPS'!$B$4:$P$9650,10,FALSE),"Liquidação Cancelada")</f>
        <v>#N/A</v>
      </c>
      <c r="W410" s="13" t="e">
        <f>IF(X410&lt;&gt;"Liquidação Cancelada",IF(ISBLANK(V410),"AGUARDANDO PAGAMENTO",NETWORKDAYS(P410,V410)-1),"Liquidação Cancelada")</f>
        <v>#N/A</v>
      </c>
      <c r="X410" s="10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>IF(X410&lt;&gt;"Liquidação Cancelada",Y410-Z410,"Liquidação Cancelada")</f>
        <v>#N/A</v>
      </c>
      <c r="AC410" s="3" t="e">
        <f>IF(X410&lt;&gt;"Liquidação Cancelada",(AA410-AB410)+(U410-Z410-AB410),"Liquidação Cancelada")</f>
        <v>#N/A</v>
      </c>
      <c r="AD410" s="29"/>
    </row>
    <row r="411" spans="1:30" ht="24.95" customHeight="1" x14ac:dyDescent="0.2">
      <c r="A411" s="23" t="str">
        <f>D411&amp;"|"&amp;E411&amp;"|"&amp;G411&amp;"|"&amp;H411&amp;"|"&amp;L411&amp;"|"&amp;N411&amp;"|"&amp;U411</f>
        <v>||||||0</v>
      </c>
      <c r="B411" s="23" t="str">
        <f>D411&amp;"|"&amp;E411&amp;"|"&amp;G411&amp;"|"&amp;H411&amp;"|"&amp;X411</f>
        <v>||||0</v>
      </c>
      <c r="C411" s="28" t="str">
        <f>E411&amp;"|"&amp;X411</f>
        <v>|0</v>
      </c>
      <c r="D411" s="10"/>
      <c r="E411" s="10"/>
      <c r="F411" s="36" t="str">
        <f>G411&amp;"/"&amp;H411</f>
        <v>/</v>
      </c>
      <c r="G411" s="10"/>
      <c r="H411" s="10"/>
      <c r="I411" s="36" t="str">
        <f>J411&amp;"."&amp;K411</f>
        <v>.</v>
      </c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>
        <f>R411-S411-T411</f>
        <v>0</v>
      </c>
      <c r="V411" s="9" t="e">
        <f>IF(X411&lt;&gt;"Liquidação Cancelada",VLOOKUP(B411,'BASE DE DADOS OPS'!$B$4:$P$9650,10,FALSE),"Liquidação Cancelada")</f>
        <v>#N/A</v>
      </c>
      <c r="W411" s="13" t="e">
        <f>IF(X411&lt;&gt;"Liquidação Cancelada",IF(ISBLANK(V411),"AGUARDANDO PAGAMENTO",NETWORKDAYS(P411,V411)-1),"Liquidação Cancelada")</f>
        <v>#N/A</v>
      </c>
      <c r="X411" s="10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>IF(X411&lt;&gt;"Liquidação Cancelada",Y411-Z411,"Liquidação Cancelada")</f>
        <v>#N/A</v>
      </c>
      <c r="AC411" s="3" t="e">
        <f>IF(X411&lt;&gt;"Liquidação Cancelada",(AA411-AB411)+(U411-Z411-AB411),"Liquidação Cancelada")</f>
        <v>#N/A</v>
      </c>
      <c r="AD411" s="29"/>
    </row>
    <row r="412" spans="1:30" ht="24.95" customHeight="1" x14ac:dyDescent="0.2">
      <c r="A412" s="23" t="str">
        <f>D412&amp;"|"&amp;E412&amp;"|"&amp;G412&amp;"|"&amp;H412&amp;"|"&amp;L412&amp;"|"&amp;N412&amp;"|"&amp;U412</f>
        <v>||||||0</v>
      </c>
      <c r="B412" s="23" t="str">
        <f>D412&amp;"|"&amp;E412&amp;"|"&amp;G412&amp;"|"&amp;H412&amp;"|"&amp;X412</f>
        <v>||||0</v>
      </c>
      <c r="C412" s="28" t="str">
        <f>E412&amp;"|"&amp;X412</f>
        <v>|0</v>
      </c>
      <c r="D412" s="10"/>
      <c r="E412" s="10"/>
      <c r="F412" s="36" t="str">
        <f>G412&amp;"/"&amp;H412</f>
        <v>/</v>
      </c>
      <c r="G412" s="10"/>
      <c r="H412" s="10"/>
      <c r="I412" s="36" t="str">
        <f>J412&amp;"."&amp;K412</f>
        <v>.</v>
      </c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>
        <f>R412-S412-T412</f>
        <v>0</v>
      </c>
      <c r="V412" s="9" t="e">
        <f>IF(X412&lt;&gt;"Liquidação Cancelada",VLOOKUP(B412,'BASE DE DADOS OPS'!$B$4:$P$9650,10,FALSE),"Liquidação Cancelada")</f>
        <v>#N/A</v>
      </c>
      <c r="W412" s="13" t="e">
        <f>IF(X412&lt;&gt;"Liquidação Cancelada",IF(ISBLANK(V412),"AGUARDANDO PAGAMENTO",NETWORKDAYS(P412,V412)-1),"Liquidação Cancelada")</f>
        <v>#N/A</v>
      </c>
      <c r="X412" s="10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>IF(X412&lt;&gt;"Liquidação Cancelada",Y412-Z412,"Liquidação Cancelada")</f>
        <v>#N/A</v>
      </c>
      <c r="AC412" s="3" t="e">
        <f>IF(X412&lt;&gt;"Liquidação Cancelada",(AA412-AB412)+(U412-Z412-AB412),"Liquidação Cancelada")</f>
        <v>#N/A</v>
      </c>
      <c r="AD412" s="29"/>
    </row>
    <row r="413" spans="1:30" ht="24.95" customHeight="1" x14ac:dyDescent="0.2">
      <c r="A413" s="23" t="str">
        <f>D413&amp;"|"&amp;E413&amp;"|"&amp;G413&amp;"|"&amp;H413&amp;"|"&amp;L413&amp;"|"&amp;N413&amp;"|"&amp;U413</f>
        <v>||||||0</v>
      </c>
      <c r="B413" s="23" t="str">
        <f>D413&amp;"|"&amp;E413&amp;"|"&amp;G413&amp;"|"&amp;H413&amp;"|"&amp;X413</f>
        <v>||||0</v>
      </c>
      <c r="C413" s="28" t="str">
        <f>E413&amp;"|"&amp;X413</f>
        <v>|0</v>
      </c>
      <c r="D413" s="10"/>
      <c r="E413" s="10"/>
      <c r="F413" s="36" t="str">
        <f>G413&amp;"/"&amp;H413</f>
        <v>/</v>
      </c>
      <c r="G413" s="10"/>
      <c r="H413" s="10"/>
      <c r="I413" s="36" t="str">
        <f>J413&amp;"."&amp;K413</f>
        <v>.</v>
      </c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>
        <f>R413-S413-T413</f>
        <v>0</v>
      </c>
      <c r="V413" s="9" t="e">
        <f>IF(X413&lt;&gt;"Liquidação Cancelada",VLOOKUP(B413,'BASE DE DADOS OPS'!$B$4:$P$9650,10,FALSE),"Liquidação Cancelada")</f>
        <v>#N/A</v>
      </c>
      <c r="W413" s="13" t="e">
        <f>IF(X413&lt;&gt;"Liquidação Cancelada",IF(ISBLANK(V413),"AGUARDANDO PAGAMENTO",NETWORKDAYS(P413,V413)-1),"Liquidação Cancelada")</f>
        <v>#N/A</v>
      </c>
      <c r="X413" s="10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>IF(X413&lt;&gt;"Liquidação Cancelada",Y413-Z413,"Liquidação Cancelada")</f>
        <v>#N/A</v>
      </c>
      <c r="AC413" s="3" t="e">
        <f>IF(X413&lt;&gt;"Liquidação Cancelada",(AA413-AB413)+(U413-Z413-AB413),"Liquidação Cancelada")</f>
        <v>#N/A</v>
      </c>
      <c r="AD413" s="29"/>
    </row>
    <row r="414" spans="1:30" ht="24.95" customHeight="1" x14ac:dyDescent="0.2">
      <c r="A414" s="23" t="str">
        <f>D414&amp;"|"&amp;E414&amp;"|"&amp;G414&amp;"|"&amp;H414&amp;"|"&amp;L414&amp;"|"&amp;N414&amp;"|"&amp;U414</f>
        <v>||||||0</v>
      </c>
      <c r="B414" s="23" t="str">
        <f>D414&amp;"|"&amp;E414&amp;"|"&amp;G414&amp;"|"&amp;H414&amp;"|"&amp;X414</f>
        <v>||||0</v>
      </c>
      <c r="C414" s="28" t="str">
        <f>E414&amp;"|"&amp;X414</f>
        <v>|0</v>
      </c>
      <c r="D414" s="10"/>
      <c r="E414" s="10"/>
      <c r="F414" s="36" t="str">
        <f>G414&amp;"/"&amp;H414</f>
        <v>/</v>
      </c>
      <c r="G414" s="10"/>
      <c r="H414" s="10"/>
      <c r="I414" s="36" t="str">
        <f>J414&amp;"."&amp;K414</f>
        <v>.</v>
      </c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>
        <f>R414-S414-T414</f>
        <v>0</v>
      </c>
      <c r="V414" s="9" t="e">
        <f>IF(X414&lt;&gt;"Liquidação Cancelada",VLOOKUP(B414,'BASE DE DADOS OPS'!$B$4:$P$9650,10,FALSE),"Liquidação Cancelada")</f>
        <v>#N/A</v>
      </c>
      <c r="W414" s="13" t="e">
        <f>IF(X414&lt;&gt;"Liquidação Cancelada",IF(ISBLANK(V414),"AGUARDANDO PAGAMENTO",NETWORKDAYS(P414,V414)-1),"Liquidação Cancelada")</f>
        <v>#N/A</v>
      </c>
      <c r="X414" s="10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>IF(X414&lt;&gt;"Liquidação Cancelada",Y414-Z414,"Liquidação Cancelada")</f>
        <v>#N/A</v>
      </c>
      <c r="AC414" s="3" t="e">
        <f>IF(X414&lt;&gt;"Liquidação Cancelada",(AA414-AB414)+(U414-Z414-AB414),"Liquidação Cancelada")</f>
        <v>#N/A</v>
      </c>
      <c r="AD414" s="29"/>
    </row>
    <row r="415" spans="1:30" ht="24.95" customHeight="1" x14ac:dyDescent="0.2">
      <c r="A415" s="23" t="str">
        <f>D415&amp;"|"&amp;E415&amp;"|"&amp;G415&amp;"|"&amp;H415&amp;"|"&amp;L415&amp;"|"&amp;N415&amp;"|"&amp;U415</f>
        <v>||||||0</v>
      </c>
      <c r="B415" s="23" t="str">
        <f>D415&amp;"|"&amp;E415&amp;"|"&amp;G415&amp;"|"&amp;H415&amp;"|"&amp;X415</f>
        <v>||||0</v>
      </c>
      <c r="C415" s="28" t="str">
        <f>E415&amp;"|"&amp;X415</f>
        <v>|0</v>
      </c>
      <c r="D415" s="10"/>
      <c r="E415" s="10"/>
      <c r="F415" s="36" t="str">
        <f>G415&amp;"/"&amp;H415</f>
        <v>/</v>
      </c>
      <c r="G415" s="10"/>
      <c r="H415" s="10"/>
      <c r="I415" s="36" t="str">
        <f>J415&amp;"."&amp;K415</f>
        <v>.</v>
      </c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>
        <f>R415-S415-T415</f>
        <v>0</v>
      </c>
      <c r="V415" s="9" t="e">
        <f>IF(X415&lt;&gt;"Liquidação Cancelada",VLOOKUP(B415,'BASE DE DADOS OPS'!$B$4:$P$9650,10,FALSE),"Liquidação Cancelada")</f>
        <v>#N/A</v>
      </c>
      <c r="W415" s="13" t="e">
        <f>IF(X415&lt;&gt;"Liquidação Cancelada",IF(ISBLANK(V415),"AGUARDANDO PAGAMENTO",NETWORKDAYS(P415,V415)-1),"Liquidação Cancelada")</f>
        <v>#N/A</v>
      </c>
      <c r="X415" s="10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>IF(X415&lt;&gt;"Liquidação Cancelada",Y415-Z415,"Liquidação Cancelada")</f>
        <v>#N/A</v>
      </c>
      <c r="AC415" s="3" t="e">
        <f>IF(X415&lt;&gt;"Liquidação Cancelada",(AA415-AB415)+(U415-Z415-AB415),"Liquidação Cancelada")</f>
        <v>#N/A</v>
      </c>
      <c r="AD415" s="29"/>
    </row>
    <row r="416" spans="1:30" ht="24.95" customHeight="1" x14ac:dyDescent="0.2">
      <c r="A416" s="23" t="str">
        <f>D416&amp;"|"&amp;E416&amp;"|"&amp;G416&amp;"|"&amp;H416&amp;"|"&amp;L416&amp;"|"&amp;N416&amp;"|"&amp;U416</f>
        <v>||||||0</v>
      </c>
      <c r="B416" s="23" t="str">
        <f>D416&amp;"|"&amp;E416&amp;"|"&amp;G416&amp;"|"&amp;H416&amp;"|"&amp;X416</f>
        <v>||||0</v>
      </c>
      <c r="C416" s="28" t="str">
        <f>E416&amp;"|"&amp;X416</f>
        <v>|0</v>
      </c>
      <c r="D416" s="10"/>
      <c r="E416" s="10"/>
      <c r="F416" s="36" t="str">
        <f>G416&amp;"/"&amp;H416</f>
        <v>/</v>
      </c>
      <c r="G416" s="10"/>
      <c r="H416" s="10"/>
      <c r="I416" s="36" t="str">
        <f>J416&amp;"."&amp;K416</f>
        <v>.</v>
      </c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>
        <f>R416-S416-T416</f>
        <v>0</v>
      </c>
      <c r="V416" s="9" t="e">
        <f>IF(X416&lt;&gt;"Liquidação Cancelada",VLOOKUP(B416,'BASE DE DADOS OPS'!$B$4:$P$9650,10,FALSE),"Liquidação Cancelada")</f>
        <v>#N/A</v>
      </c>
      <c r="W416" s="13" t="e">
        <f>IF(X416&lt;&gt;"Liquidação Cancelada",IF(ISBLANK(V416),"AGUARDANDO PAGAMENTO",NETWORKDAYS(P416,V416)-1),"Liquidação Cancelada")</f>
        <v>#N/A</v>
      </c>
      <c r="X416" s="10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>IF(X416&lt;&gt;"Liquidação Cancelada",Y416-Z416,"Liquidação Cancelada")</f>
        <v>#N/A</v>
      </c>
      <c r="AC416" s="3" t="e">
        <f>IF(X416&lt;&gt;"Liquidação Cancelada",(AA416-AB416)+(U416-Z416-AB416),"Liquidação Cancelada")</f>
        <v>#N/A</v>
      </c>
      <c r="AD416" s="29"/>
    </row>
    <row r="417" spans="1:30" ht="24.95" customHeight="1" x14ac:dyDescent="0.2">
      <c r="A417" s="23" t="str">
        <f>D417&amp;"|"&amp;E417&amp;"|"&amp;G417&amp;"|"&amp;H417&amp;"|"&amp;L417&amp;"|"&amp;N417&amp;"|"&amp;U417</f>
        <v>||||||0</v>
      </c>
      <c r="B417" s="23" t="str">
        <f>D417&amp;"|"&amp;E417&amp;"|"&amp;G417&amp;"|"&amp;H417&amp;"|"&amp;X417</f>
        <v>||||0</v>
      </c>
      <c r="C417" s="28" t="str">
        <f>E417&amp;"|"&amp;X417</f>
        <v>|0</v>
      </c>
      <c r="D417" s="10"/>
      <c r="E417" s="10"/>
      <c r="F417" s="36" t="str">
        <f>G417&amp;"/"&amp;H417</f>
        <v>/</v>
      </c>
      <c r="G417" s="10"/>
      <c r="H417" s="10"/>
      <c r="I417" s="36" t="str">
        <f>J417&amp;"."&amp;K417</f>
        <v>.</v>
      </c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>
        <f>R417-S417-T417</f>
        <v>0</v>
      </c>
      <c r="V417" s="9" t="e">
        <f>IF(X417&lt;&gt;"Liquidação Cancelada",VLOOKUP(B417,'BASE DE DADOS OPS'!$B$4:$P$9650,10,FALSE),"Liquidação Cancelada")</f>
        <v>#N/A</v>
      </c>
      <c r="W417" s="13" t="e">
        <f>IF(X417&lt;&gt;"Liquidação Cancelada",IF(ISBLANK(V417),"AGUARDANDO PAGAMENTO",NETWORKDAYS(P417,V417)-1),"Liquidação Cancelada")</f>
        <v>#N/A</v>
      </c>
      <c r="X417" s="10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>IF(X417&lt;&gt;"Liquidação Cancelada",Y417-Z417,"Liquidação Cancelada")</f>
        <v>#N/A</v>
      </c>
      <c r="AC417" s="3" t="e">
        <f>IF(X417&lt;&gt;"Liquidação Cancelada",(AA417-AB417)+(U417-Z417-AB417),"Liquidação Cancelada")</f>
        <v>#N/A</v>
      </c>
      <c r="AD417" s="29"/>
    </row>
    <row r="418" spans="1:30" ht="24.95" customHeight="1" x14ac:dyDescent="0.2">
      <c r="A418" s="23" t="str">
        <f>D418&amp;"|"&amp;E418&amp;"|"&amp;G418&amp;"|"&amp;H418&amp;"|"&amp;L418&amp;"|"&amp;N418&amp;"|"&amp;U418</f>
        <v>||||||0</v>
      </c>
      <c r="B418" s="23" t="str">
        <f>D418&amp;"|"&amp;E418&amp;"|"&amp;G418&amp;"|"&amp;H418&amp;"|"&amp;X418</f>
        <v>||||0</v>
      </c>
      <c r="C418" s="28" t="str">
        <f>E418&amp;"|"&amp;X418</f>
        <v>|0</v>
      </c>
      <c r="D418" s="10"/>
      <c r="E418" s="10"/>
      <c r="F418" s="36" t="str">
        <f>G418&amp;"/"&amp;H418</f>
        <v>/</v>
      </c>
      <c r="G418" s="10"/>
      <c r="H418" s="10"/>
      <c r="I418" s="36" t="str">
        <f>J418&amp;"."&amp;K418</f>
        <v>.</v>
      </c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>
        <f>R418-S418-T418</f>
        <v>0</v>
      </c>
      <c r="V418" s="9" t="e">
        <f>IF(X418&lt;&gt;"Liquidação Cancelada",VLOOKUP(B418,'BASE DE DADOS OPS'!$B$4:$P$9650,10,FALSE),"Liquidação Cancelada")</f>
        <v>#N/A</v>
      </c>
      <c r="W418" s="13" t="e">
        <f>IF(X418&lt;&gt;"Liquidação Cancelada",IF(ISBLANK(V418),"AGUARDANDO PAGAMENTO",NETWORKDAYS(P418,V418)-1),"Liquidação Cancelada")</f>
        <v>#N/A</v>
      </c>
      <c r="X418" s="10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>IF(X418&lt;&gt;"Liquidação Cancelada",Y418-Z418,"Liquidação Cancelada")</f>
        <v>#N/A</v>
      </c>
      <c r="AC418" s="3" t="e">
        <f>IF(X418&lt;&gt;"Liquidação Cancelada",(AA418-AB418)+(U418-Z418-AB418),"Liquidação Cancelada")</f>
        <v>#N/A</v>
      </c>
      <c r="AD418" s="29"/>
    </row>
    <row r="419" spans="1:30" ht="24.95" customHeight="1" x14ac:dyDescent="0.2">
      <c r="A419" s="23" t="str">
        <f>D419&amp;"|"&amp;E419&amp;"|"&amp;G419&amp;"|"&amp;H419&amp;"|"&amp;L419&amp;"|"&amp;N419&amp;"|"&amp;U419</f>
        <v>||||||0</v>
      </c>
      <c r="B419" s="23" t="str">
        <f>D419&amp;"|"&amp;E419&amp;"|"&amp;G419&amp;"|"&amp;H419&amp;"|"&amp;X419</f>
        <v>||||0</v>
      </c>
      <c r="C419" s="28" t="str">
        <f>E419&amp;"|"&amp;X419</f>
        <v>|0</v>
      </c>
      <c r="D419" s="10"/>
      <c r="E419" s="10"/>
      <c r="F419" s="36" t="str">
        <f>G419&amp;"/"&amp;H419</f>
        <v>/</v>
      </c>
      <c r="G419" s="10"/>
      <c r="H419" s="10"/>
      <c r="I419" s="36" t="str">
        <f>J419&amp;"."&amp;K419</f>
        <v>.</v>
      </c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>
        <f>R419-S419-T419</f>
        <v>0</v>
      </c>
      <c r="V419" s="9" t="e">
        <f>IF(X419&lt;&gt;"Liquidação Cancelada",VLOOKUP(B419,'BASE DE DADOS OPS'!$B$4:$P$9650,10,FALSE),"Liquidação Cancelada")</f>
        <v>#N/A</v>
      </c>
      <c r="W419" s="13" t="e">
        <f>IF(X419&lt;&gt;"Liquidação Cancelada",IF(ISBLANK(V419),"AGUARDANDO PAGAMENTO",NETWORKDAYS(P419,V419)-1),"Liquidação Cancelada")</f>
        <v>#N/A</v>
      </c>
      <c r="X419" s="10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>IF(X419&lt;&gt;"Liquidação Cancelada",Y419-Z419,"Liquidação Cancelada")</f>
        <v>#N/A</v>
      </c>
      <c r="AC419" s="3" t="e">
        <f>IF(X419&lt;&gt;"Liquidação Cancelada",(AA419-AB419)+(U419-Z419-AB419),"Liquidação Cancelada")</f>
        <v>#N/A</v>
      </c>
      <c r="AD419" s="29"/>
    </row>
    <row r="420" spans="1:30" ht="24.95" customHeight="1" x14ac:dyDescent="0.2">
      <c r="A420" s="23" t="str">
        <f>D420&amp;"|"&amp;E420&amp;"|"&amp;G420&amp;"|"&amp;H420&amp;"|"&amp;L420&amp;"|"&amp;N420&amp;"|"&amp;U420</f>
        <v>||||||0</v>
      </c>
      <c r="B420" s="23" t="str">
        <f>D420&amp;"|"&amp;E420&amp;"|"&amp;G420&amp;"|"&amp;H420&amp;"|"&amp;X420</f>
        <v>||||0</v>
      </c>
      <c r="C420" s="28" t="str">
        <f>E420&amp;"|"&amp;X420</f>
        <v>|0</v>
      </c>
      <c r="D420" s="10"/>
      <c r="E420" s="10"/>
      <c r="F420" s="36" t="str">
        <f>G420&amp;"/"&amp;H420</f>
        <v>/</v>
      </c>
      <c r="G420" s="10"/>
      <c r="H420" s="10"/>
      <c r="I420" s="36" t="str">
        <f>J420&amp;"."&amp;K420</f>
        <v>.</v>
      </c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>
        <f>R420-S420-T420</f>
        <v>0</v>
      </c>
      <c r="V420" s="9" t="e">
        <f>IF(X420&lt;&gt;"Liquidação Cancelada",VLOOKUP(B420,'BASE DE DADOS OPS'!$B$4:$P$9650,10,FALSE),"Liquidação Cancelada")</f>
        <v>#N/A</v>
      </c>
      <c r="W420" s="13" t="e">
        <f>IF(X420&lt;&gt;"Liquidação Cancelada",IF(ISBLANK(V420),"AGUARDANDO PAGAMENTO",NETWORKDAYS(P420,V420)-1),"Liquidação Cancelada")</f>
        <v>#N/A</v>
      </c>
      <c r="X420" s="10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>IF(X420&lt;&gt;"Liquidação Cancelada",Y420-Z420,"Liquidação Cancelada")</f>
        <v>#N/A</v>
      </c>
      <c r="AC420" s="3" t="e">
        <f>IF(X420&lt;&gt;"Liquidação Cancelada",(AA420-AB420)+(U420-Z420-AB420),"Liquidação Cancelada")</f>
        <v>#N/A</v>
      </c>
      <c r="AD420" s="29"/>
    </row>
    <row r="421" spans="1:30" ht="24.95" customHeight="1" x14ac:dyDescent="0.2">
      <c r="A421" s="23" t="str">
        <f>D421&amp;"|"&amp;E421&amp;"|"&amp;G421&amp;"|"&amp;H421&amp;"|"&amp;L421&amp;"|"&amp;N421&amp;"|"&amp;U421</f>
        <v>||||||0</v>
      </c>
      <c r="B421" s="23" t="str">
        <f>D421&amp;"|"&amp;E421&amp;"|"&amp;G421&amp;"|"&amp;H421&amp;"|"&amp;X421</f>
        <v>||||0</v>
      </c>
      <c r="C421" s="28" t="str">
        <f>E421&amp;"|"&amp;X421</f>
        <v>|0</v>
      </c>
      <c r="D421" s="10"/>
      <c r="E421" s="10"/>
      <c r="F421" s="36" t="str">
        <f>G421&amp;"/"&amp;H421</f>
        <v>/</v>
      </c>
      <c r="G421" s="10"/>
      <c r="H421" s="10"/>
      <c r="I421" s="36" t="str">
        <f>J421&amp;"."&amp;K421</f>
        <v>.</v>
      </c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>
        <f>R421-S421-T421</f>
        <v>0</v>
      </c>
      <c r="V421" s="9" t="e">
        <f>IF(X421&lt;&gt;"Liquidação Cancelada",VLOOKUP(B421,'BASE DE DADOS OPS'!$B$4:$P$9650,10,FALSE),"Liquidação Cancelada")</f>
        <v>#N/A</v>
      </c>
      <c r="W421" s="13" t="e">
        <f>IF(X421&lt;&gt;"Liquidação Cancelada",IF(ISBLANK(V421),"AGUARDANDO PAGAMENTO",NETWORKDAYS(P421,V421)-1),"Liquidação Cancelada")</f>
        <v>#N/A</v>
      </c>
      <c r="X421" s="10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>IF(X421&lt;&gt;"Liquidação Cancelada",Y421-Z421,"Liquidação Cancelada")</f>
        <v>#N/A</v>
      </c>
      <c r="AC421" s="3" t="e">
        <f>IF(X421&lt;&gt;"Liquidação Cancelada",(AA421-AB421)+(U421-Z421-AB421),"Liquidação Cancelada")</f>
        <v>#N/A</v>
      </c>
      <c r="AD421" s="29"/>
    </row>
    <row r="422" spans="1:30" ht="24.95" customHeight="1" x14ac:dyDescent="0.2">
      <c r="A422" s="23" t="str">
        <f>D422&amp;"|"&amp;E422&amp;"|"&amp;G422&amp;"|"&amp;H422&amp;"|"&amp;L422&amp;"|"&amp;N422&amp;"|"&amp;U422</f>
        <v>||||||0</v>
      </c>
      <c r="B422" s="23" t="str">
        <f>D422&amp;"|"&amp;E422&amp;"|"&amp;G422&amp;"|"&amp;H422&amp;"|"&amp;X422</f>
        <v>||||0</v>
      </c>
      <c r="C422" s="28" t="str">
        <f>E422&amp;"|"&amp;X422</f>
        <v>|0</v>
      </c>
      <c r="D422" s="10"/>
      <c r="E422" s="10"/>
      <c r="F422" s="36" t="str">
        <f>G422&amp;"/"&amp;H422</f>
        <v>/</v>
      </c>
      <c r="G422" s="10"/>
      <c r="H422" s="10"/>
      <c r="I422" s="36" t="str">
        <f>J422&amp;"."&amp;K422</f>
        <v>.</v>
      </c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>
        <f>R422-S422-T422</f>
        <v>0</v>
      </c>
      <c r="V422" s="9" t="e">
        <f>IF(X422&lt;&gt;"Liquidação Cancelada",VLOOKUP(B422,'BASE DE DADOS OPS'!$B$4:$P$9650,10,FALSE),"Liquidação Cancelada")</f>
        <v>#N/A</v>
      </c>
      <c r="W422" s="13" t="e">
        <f>IF(X422&lt;&gt;"Liquidação Cancelada",IF(ISBLANK(V422),"AGUARDANDO PAGAMENTO",NETWORKDAYS(P422,V422)-1),"Liquidação Cancelada")</f>
        <v>#N/A</v>
      </c>
      <c r="X422" s="10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>IF(X422&lt;&gt;"Liquidação Cancelada",Y422-Z422,"Liquidação Cancelada")</f>
        <v>#N/A</v>
      </c>
      <c r="AC422" s="3" t="e">
        <f>IF(X422&lt;&gt;"Liquidação Cancelada",(AA422-AB422)+(U422-Z422-AB422),"Liquidação Cancelada")</f>
        <v>#N/A</v>
      </c>
      <c r="AD422" s="29"/>
    </row>
    <row r="423" spans="1:30" ht="24.95" customHeight="1" x14ac:dyDescent="0.2">
      <c r="A423" s="23" t="str">
        <f>D423&amp;"|"&amp;E423&amp;"|"&amp;G423&amp;"|"&amp;H423&amp;"|"&amp;L423&amp;"|"&amp;N423&amp;"|"&amp;U423</f>
        <v>||||||0</v>
      </c>
      <c r="B423" s="23" t="str">
        <f>D423&amp;"|"&amp;E423&amp;"|"&amp;G423&amp;"|"&amp;H423&amp;"|"&amp;X423</f>
        <v>||||0</v>
      </c>
      <c r="C423" s="28" t="str">
        <f>E423&amp;"|"&amp;X423</f>
        <v>|0</v>
      </c>
      <c r="D423" s="10"/>
      <c r="E423" s="10"/>
      <c r="F423" s="36" t="str">
        <f>G423&amp;"/"&amp;H423</f>
        <v>/</v>
      </c>
      <c r="G423" s="10"/>
      <c r="H423" s="10"/>
      <c r="I423" s="36" t="str">
        <f>J423&amp;"."&amp;K423</f>
        <v>.</v>
      </c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>
        <f>R423-S423-T423</f>
        <v>0</v>
      </c>
      <c r="V423" s="9" t="e">
        <f>IF(X423&lt;&gt;"Liquidação Cancelada",VLOOKUP(B423,'BASE DE DADOS OPS'!$B$4:$P$9650,10,FALSE),"Liquidação Cancelada")</f>
        <v>#N/A</v>
      </c>
      <c r="W423" s="13" t="e">
        <f>IF(X423&lt;&gt;"Liquidação Cancelada",IF(ISBLANK(V423),"AGUARDANDO PAGAMENTO",NETWORKDAYS(P423,V423)-1),"Liquidação Cancelada")</f>
        <v>#N/A</v>
      </c>
      <c r="X423" s="10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>IF(X423&lt;&gt;"Liquidação Cancelada",Y423-Z423,"Liquidação Cancelada")</f>
        <v>#N/A</v>
      </c>
      <c r="AC423" s="3" t="e">
        <f>IF(X423&lt;&gt;"Liquidação Cancelada",(AA423-AB423)+(U423-Z423-AB423),"Liquidação Cancelada")</f>
        <v>#N/A</v>
      </c>
      <c r="AD423" s="29"/>
    </row>
    <row r="424" spans="1:30" ht="24.95" customHeight="1" x14ac:dyDescent="0.2">
      <c r="A424" s="23" t="str">
        <f>D424&amp;"|"&amp;E424&amp;"|"&amp;G424&amp;"|"&amp;H424&amp;"|"&amp;L424&amp;"|"&amp;N424&amp;"|"&amp;U424</f>
        <v>||||||0</v>
      </c>
      <c r="B424" s="23" t="str">
        <f>D424&amp;"|"&amp;E424&amp;"|"&amp;G424&amp;"|"&amp;H424&amp;"|"&amp;X424</f>
        <v>||||0</v>
      </c>
      <c r="C424" s="28" t="str">
        <f>E424&amp;"|"&amp;X424</f>
        <v>|0</v>
      </c>
      <c r="D424" s="10"/>
      <c r="E424" s="10"/>
      <c r="F424" s="36" t="str">
        <f>G424&amp;"/"&amp;H424</f>
        <v>/</v>
      </c>
      <c r="G424" s="10"/>
      <c r="H424" s="10"/>
      <c r="I424" s="36" t="str">
        <f>J424&amp;"."&amp;K424</f>
        <v>.</v>
      </c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>
        <f>R424-S424-T424</f>
        <v>0</v>
      </c>
      <c r="V424" s="9" t="e">
        <f>IF(X424&lt;&gt;"Liquidação Cancelada",VLOOKUP(B424,'BASE DE DADOS OPS'!$B$4:$P$9650,10,FALSE),"Liquidação Cancelada")</f>
        <v>#N/A</v>
      </c>
      <c r="W424" s="13" t="e">
        <f>IF(X424&lt;&gt;"Liquidação Cancelada",IF(ISBLANK(V424),"AGUARDANDO PAGAMENTO",NETWORKDAYS(P424,V424)-1),"Liquidação Cancelada")</f>
        <v>#N/A</v>
      </c>
      <c r="X424" s="10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>IF(X424&lt;&gt;"Liquidação Cancelada",Y424-Z424,"Liquidação Cancelada")</f>
        <v>#N/A</v>
      </c>
      <c r="AC424" s="3" t="e">
        <f>IF(X424&lt;&gt;"Liquidação Cancelada",(AA424-AB424)+(U424-Z424-AB424),"Liquidação Cancelada")</f>
        <v>#N/A</v>
      </c>
      <c r="AD424" s="29"/>
    </row>
    <row r="425" spans="1:30" ht="24.95" customHeight="1" x14ac:dyDescent="0.2">
      <c r="A425" s="23" t="str">
        <f>D425&amp;"|"&amp;E425&amp;"|"&amp;G425&amp;"|"&amp;H425&amp;"|"&amp;L425&amp;"|"&amp;N425&amp;"|"&amp;U425</f>
        <v>||||||0</v>
      </c>
      <c r="B425" s="23" t="str">
        <f>D425&amp;"|"&amp;E425&amp;"|"&amp;G425&amp;"|"&amp;H425&amp;"|"&amp;X425</f>
        <v>||||0</v>
      </c>
      <c r="C425" s="28" t="str">
        <f>E425&amp;"|"&amp;X425</f>
        <v>|0</v>
      </c>
      <c r="D425" s="10"/>
      <c r="E425" s="10"/>
      <c r="F425" s="36" t="str">
        <f>G425&amp;"/"&amp;H425</f>
        <v>/</v>
      </c>
      <c r="G425" s="10"/>
      <c r="H425" s="10"/>
      <c r="I425" s="36" t="str">
        <f>J425&amp;"."&amp;K425</f>
        <v>.</v>
      </c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>
        <f>R425-S425-T425</f>
        <v>0</v>
      </c>
      <c r="V425" s="9" t="e">
        <f>IF(X425&lt;&gt;"Liquidação Cancelada",VLOOKUP(B425,'BASE DE DADOS OPS'!$B$4:$P$9650,10,FALSE),"Liquidação Cancelada")</f>
        <v>#N/A</v>
      </c>
      <c r="W425" s="13" t="e">
        <f>IF(X425&lt;&gt;"Liquidação Cancelada",IF(ISBLANK(V425),"AGUARDANDO PAGAMENTO",NETWORKDAYS(P425,V425)-1),"Liquidação Cancelada")</f>
        <v>#N/A</v>
      </c>
      <c r="X425" s="10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>IF(X425&lt;&gt;"Liquidação Cancelada",Y425-Z425,"Liquidação Cancelada")</f>
        <v>#N/A</v>
      </c>
      <c r="AC425" s="3" t="e">
        <f>IF(X425&lt;&gt;"Liquidação Cancelada",(AA425-AB425)+(U425-Z425-AB425),"Liquidação Cancelada")</f>
        <v>#N/A</v>
      </c>
      <c r="AD425" s="29"/>
    </row>
    <row r="426" spans="1:30" ht="24.95" customHeight="1" x14ac:dyDescent="0.2">
      <c r="A426" s="23" t="str">
        <f>D426&amp;"|"&amp;E426&amp;"|"&amp;G426&amp;"|"&amp;H426&amp;"|"&amp;L426&amp;"|"&amp;N426&amp;"|"&amp;U426</f>
        <v>||||||0</v>
      </c>
      <c r="B426" s="23" t="str">
        <f>D426&amp;"|"&amp;E426&amp;"|"&amp;G426&amp;"|"&amp;H426&amp;"|"&amp;X426</f>
        <v>||||0</v>
      </c>
      <c r="C426" s="28" t="str">
        <f>E426&amp;"|"&amp;X426</f>
        <v>|0</v>
      </c>
      <c r="D426" s="10"/>
      <c r="E426" s="10"/>
      <c r="F426" s="36" t="str">
        <f>G426&amp;"/"&amp;H426</f>
        <v>/</v>
      </c>
      <c r="G426" s="10"/>
      <c r="H426" s="10"/>
      <c r="I426" s="36" t="str">
        <f>J426&amp;"."&amp;K426</f>
        <v>.</v>
      </c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>
        <f>R426-S426-T426</f>
        <v>0</v>
      </c>
      <c r="V426" s="9" t="e">
        <f>IF(X426&lt;&gt;"Liquidação Cancelada",VLOOKUP(B426,'BASE DE DADOS OPS'!$B$4:$P$9650,10,FALSE),"Liquidação Cancelada")</f>
        <v>#N/A</v>
      </c>
      <c r="W426" s="13" t="e">
        <f>IF(X426&lt;&gt;"Liquidação Cancelada",IF(ISBLANK(V426),"AGUARDANDO PAGAMENTO",NETWORKDAYS(P426,V426)-1),"Liquidação Cancelada")</f>
        <v>#N/A</v>
      </c>
      <c r="X426" s="10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>IF(X426&lt;&gt;"Liquidação Cancelada",Y426-Z426,"Liquidação Cancelada")</f>
        <v>#N/A</v>
      </c>
      <c r="AC426" s="3" t="e">
        <f>IF(X426&lt;&gt;"Liquidação Cancelada",(AA426-AB426)+(U426-Z426-AB426),"Liquidação Cancelada")</f>
        <v>#N/A</v>
      </c>
      <c r="AD426" s="29"/>
    </row>
    <row r="427" spans="1:30" ht="24.95" customHeight="1" x14ac:dyDescent="0.2">
      <c r="A427" s="23" t="str">
        <f>D427&amp;"|"&amp;E427&amp;"|"&amp;G427&amp;"|"&amp;H427&amp;"|"&amp;L427&amp;"|"&amp;N427&amp;"|"&amp;U427</f>
        <v>||||||0</v>
      </c>
      <c r="B427" s="23" t="str">
        <f>D427&amp;"|"&amp;E427&amp;"|"&amp;G427&amp;"|"&amp;H427&amp;"|"&amp;X427</f>
        <v>||||0</v>
      </c>
      <c r="C427" s="28" t="str">
        <f>E427&amp;"|"&amp;X427</f>
        <v>|0</v>
      </c>
      <c r="D427" s="10"/>
      <c r="E427" s="10"/>
      <c r="F427" s="36" t="str">
        <f>G427&amp;"/"&amp;H427</f>
        <v>/</v>
      </c>
      <c r="G427" s="10"/>
      <c r="H427" s="10"/>
      <c r="I427" s="36" t="str">
        <f>J427&amp;"."&amp;K427</f>
        <v>.</v>
      </c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>
        <f>R427-S427-T427</f>
        <v>0</v>
      </c>
      <c r="V427" s="9" t="e">
        <f>IF(X427&lt;&gt;"Liquidação Cancelada",VLOOKUP(B427,'BASE DE DADOS OPS'!$B$4:$P$9650,10,FALSE),"Liquidação Cancelada")</f>
        <v>#N/A</v>
      </c>
      <c r="W427" s="13" t="e">
        <f>IF(X427&lt;&gt;"Liquidação Cancelada",IF(ISBLANK(V427),"AGUARDANDO PAGAMENTO",NETWORKDAYS(P427,V427)-1),"Liquidação Cancelada")</f>
        <v>#N/A</v>
      </c>
      <c r="X427" s="10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>IF(X427&lt;&gt;"Liquidação Cancelada",Y427-Z427,"Liquidação Cancelada")</f>
        <v>#N/A</v>
      </c>
      <c r="AC427" s="3" t="e">
        <f>IF(X427&lt;&gt;"Liquidação Cancelada",(AA427-AB427)+(U427-Z427-AB427),"Liquidação Cancelada")</f>
        <v>#N/A</v>
      </c>
      <c r="AD427" s="29"/>
    </row>
    <row r="428" spans="1:30" ht="24.95" customHeight="1" x14ac:dyDescent="0.2">
      <c r="A428" s="23" t="str">
        <f>D428&amp;"|"&amp;E428&amp;"|"&amp;G428&amp;"|"&amp;H428&amp;"|"&amp;L428&amp;"|"&amp;N428&amp;"|"&amp;U428</f>
        <v>||||||0</v>
      </c>
      <c r="B428" s="23" t="str">
        <f>D428&amp;"|"&amp;E428&amp;"|"&amp;G428&amp;"|"&amp;H428&amp;"|"&amp;X428</f>
        <v>||||0</v>
      </c>
      <c r="C428" s="28" t="str">
        <f>E428&amp;"|"&amp;X428</f>
        <v>|0</v>
      </c>
      <c r="D428" s="10"/>
      <c r="E428" s="10"/>
      <c r="F428" s="36" t="str">
        <f>G428&amp;"/"&amp;H428</f>
        <v>/</v>
      </c>
      <c r="G428" s="10"/>
      <c r="H428" s="10"/>
      <c r="I428" s="36" t="str">
        <f>J428&amp;"."&amp;K428</f>
        <v>.</v>
      </c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>
        <f>R428-S428-T428</f>
        <v>0</v>
      </c>
      <c r="V428" s="9" t="e">
        <f>IF(X428&lt;&gt;"Liquidação Cancelada",VLOOKUP(B428,'BASE DE DADOS OPS'!$B$4:$P$9650,10,FALSE),"Liquidação Cancelada")</f>
        <v>#N/A</v>
      </c>
      <c r="W428" s="13" t="e">
        <f>IF(X428&lt;&gt;"Liquidação Cancelada",IF(ISBLANK(V428),"AGUARDANDO PAGAMENTO",NETWORKDAYS(P428,V428)-1),"Liquidação Cancelada")</f>
        <v>#N/A</v>
      </c>
      <c r="X428" s="10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>IF(X428&lt;&gt;"Liquidação Cancelada",Y428-Z428,"Liquidação Cancelada")</f>
        <v>#N/A</v>
      </c>
      <c r="AC428" s="3" t="e">
        <f>IF(X428&lt;&gt;"Liquidação Cancelada",(AA428-AB428)+(U428-Z428-AB428),"Liquidação Cancelada")</f>
        <v>#N/A</v>
      </c>
      <c r="AD428" s="29"/>
    </row>
    <row r="429" spans="1:30" ht="24.95" customHeight="1" x14ac:dyDescent="0.2">
      <c r="A429" s="23" t="str">
        <f>D429&amp;"|"&amp;E429&amp;"|"&amp;G429&amp;"|"&amp;H429&amp;"|"&amp;L429&amp;"|"&amp;N429&amp;"|"&amp;U429</f>
        <v>||||||0</v>
      </c>
      <c r="B429" s="23" t="str">
        <f>D429&amp;"|"&amp;E429&amp;"|"&amp;G429&amp;"|"&amp;H429&amp;"|"&amp;X429</f>
        <v>||||0</v>
      </c>
      <c r="C429" s="28" t="str">
        <f>E429&amp;"|"&amp;X429</f>
        <v>|0</v>
      </c>
      <c r="D429" s="10"/>
      <c r="E429" s="10"/>
      <c r="F429" s="36" t="str">
        <f>G429&amp;"/"&amp;H429</f>
        <v>/</v>
      </c>
      <c r="G429" s="10"/>
      <c r="H429" s="10"/>
      <c r="I429" s="36" t="str">
        <f>J429&amp;"."&amp;K429</f>
        <v>.</v>
      </c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>
        <f>R429-S429-T429</f>
        <v>0</v>
      </c>
      <c r="V429" s="9" t="e">
        <f>IF(X429&lt;&gt;"Liquidação Cancelada",VLOOKUP(B429,'BASE DE DADOS OPS'!$B$4:$P$9650,10,FALSE),"Liquidação Cancelada")</f>
        <v>#N/A</v>
      </c>
      <c r="W429" s="13" t="e">
        <f>IF(X429&lt;&gt;"Liquidação Cancelada",IF(ISBLANK(V429),"AGUARDANDO PAGAMENTO",NETWORKDAYS(P429,V429)-1),"Liquidação Cancelada")</f>
        <v>#N/A</v>
      </c>
      <c r="X429" s="10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>IF(X429&lt;&gt;"Liquidação Cancelada",Y429-Z429,"Liquidação Cancelada")</f>
        <v>#N/A</v>
      </c>
      <c r="AC429" s="3" t="e">
        <f>IF(X429&lt;&gt;"Liquidação Cancelada",(AA429-AB429)+(U429-Z429-AB429),"Liquidação Cancelada")</f>
        <v>#N/A</v>
      </c>
      <c r="AD429" s="29"/>
    </row>
    <row r="430" spans="1:30" ht="24.95" customHeight="1" x14ac:dyDescent="0.2">
      <c r="A430" s="23" t="str">
        <f>D430&amp;"|"&amp;E430&amp;"|"&amp;G430&amp;"|"&amp;H430&amp;"|"&amp;L430&amp;"|"&amp;N430&amp;"|"&amp;U430</f>
        <v>||||||0</v>
      </c>
      <c r="B430" s="23" t="str">
        <f>D430&amp;"|"&amp;E430&amp;"|"&amp;G430&amp;"|"&amp;H430&amp;"|"&amp;X430</f>
        <v>||||0</v>
      </c>
      <c r="C430" s="28" t="str">
        <f>E430&amp;"|"&amp;X430</f>
        <v>|0</v>
      </c>
      <c r="D430" s="10"/>
      <c r="E430" s="10"/>
      <c r="F430" s="36" t="str">
        <f>G430&amp;"/"&amp;H430</f>
        <v>/</v>
      </c>
      <c r="G430" s="10"/>
      <c r="H430" s="10"/>
      <c r="I430" s="36" t="str">
        <f>J430&amp;"."&amp;K430</f>
        <v>.</v>
      </c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>
        <f>R430-S430-T430</f>
        <v>0</v>
      </c>
      <c r="V430" s="9" t="e">
        <f>IF(X430&lt;&gt;"Liquidação Cancelada",VLOOKUP(B430,'BASE DE DADOS OPS'!$B$4:$P$9650,10,FALSE),"Liquidação Cancelada")</f>
        <v>#N/A</v>
      </c>
      <c r="W430" s="13" t="e">
        <f>IF(X430&lt;&gt;"Liquidação Cancelada",IF(ISBLANK(V430),"AGUARDANDO PAGAMENTO",NETWORKDAYS(P430,V430)-1),"Liquidação Cancelada")</f>
        <v>#N/A</v>
      </c>
      <c r="X430" s="10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>IF(X430&lt;&gt;"Liquidação Cancelada",Y430-Z430,"Liquidação Cancelada")</f>
        <v>#N/A</v>
      </c>
      <c r="AC430" s="3" t="e">
        <f>IF(X430&lt;&gt;"Liquidação Cancelada",(AA430-AB430)+(U430-Z430-AB430),"Liquidação Cancelada")</f>
        <v>#N/A</v>
      </c>
      <c r="AD430" s="29"/>
    </row>
    <row r="431" spans="1:30" ht="24.95" customHeight="1" x14ac:dyDescent="0.2">
      <c r="A431" s="23" t="str">
        <f>D431&amp;"|"&amp;E431&amp;"|"&amp;G431&amp;"|"&amp;H431&amp;"|"&amp;L431&amp;"|"&amp;N431&amp;"|"&amp;U431</f>
        <v>||||||0</v>
      </c>
      <c r="B431" s="23" t="str">
        <f>D431&amp;"|"&amp;E431&amp;"|"&amp;G431&amp;"|"&amp;H431&amp;"|"&amp;X431</f>
        <v>||||0</v>
      </c>
      <c r="C431" s="28" t="str">
        <f>E431&amp;"|"&amp;X431</f>
        <v>|0</v>
      </c>
      <c r="D431" s="10"/>
      <c r="E431" s="10"/>
      <c r="F431" s="36" t="str">
        <f>G431&amp;"/"&amp;H431</f>
        <v>/</v>
      </c>
      <c r="G431" s="10"/>
      <c r="H431" s="10"/>
      <c r="I431" s="36" t="str">
        <f>J431&amp;"."&amp;K431</f>
        <v>.</v>
      </c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>
        <f>R431-S431-T431</f>
        <v>0</v>
      </c>
      <c r="V431" s="9" t="e">
        <f>IF(X431&lt;&gt;"Liquidação Cancelada",VLOOKUP(B431,'BASE DE DADOS OPS'!$B$4:$P$9650,10,FALSE),"Liquidação Cancelada")</f>
        <v>#N/A</v>
      </c>
      <c r="W431" s="13" t="e">
        <f>IF(X431&lt;&gt;"Liquidação Cancelada",IF(ISBLANK(V431),"AGUARDANDO PAGAMENTO",NETWORKDAYS(P431,V431)-1),"Liquidação Cancelada")</f>
        <v>#N/A</v>
      </c>
      <c r="X431" s="10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>IF(X431&lt;&gt;"Liquidação Cancelada",Y431-Z431,"Liquidação Cancelada")</f>
        <v>#N/A</v>
      </c>
      <c r="AC431" s="3" t="e">
        <f>IF(X431&lt;&gt;"Liquidação Cancelada",(AA431-AB431)+(U431-Z431-AB431),"Liquidação Cancelada")</f>
        <v>#N/A</v>
      </c>
      <c r="AD431" s="29"/>
    </row>
    <row r="432" spans="1:30" ht="24.95" customHeight="1" x14ac:dyDescent="0.2">
      <c r="A432" s="23" t="str">
        <f>D432&amp;"|"&amp;E432&amp;"|"&amp;G432&amp;"|"&amp;H432&amp;"|"&amp;L432&amp;"|"&amp;N432&amp;"|"&amp;U432</f>
        <v>||||||0</v>
      </c>
      <c r="B432" s="23" t="str">
        <f>D432&amp;"|"&amp;E432&amp;"|"&amp;G432&amp;"|"&amp;H432&amp;"|"&amp;X432</f>
        <v>||||0</v>
      </c>
      <c r="C432" s="28" t="str">
        <f>E432&amp;"|"&amp;X432</f>
        <v>|0</v>
      </c>
      <c r="D432" s="10"/>
      <c r="E432" s="10"/>
      <c r="F432" s="36" t="str">
        <f>G432&amp;"/"&amp;H432</f>
        <v>/</v>
      </c>
      <c r="G432" s="10"/>
      <c r="H432" s="10"/>
      <c r="I432" s="36" t="str">
        <f>J432&amp;"."&amp;K432</f>
        <v>.</v>
      </c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>
        <f>R432-S432-T432</f>
        <v>0</v>
      </c>
      <c r="V432" s="9" t="e">
        <f>IF(X432&lt;&gt;"Liquidação Cancelada",VLOOKUP(B432,'BASE DE DADOS OPS'!$B$4:$P$9650,10,FALSE),"Liquidação Cancelada")</f>
        <v>#N/A</v>
      </c>
      <c r="W432" s="13" t="e">
        <f>IF(X432&lt;&gt;"Liquidação Cancelada",IF(ISBLANK(V432),"AGUARDANDO PAGAMENTO",NETWORKDAYS(P432,V432)-1),"Liquidação Cancelada")</f>
        <v>#N/A</v>
      </c>
      <c r="X432" s="10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>IF(X432&lt;&gt;"Liquidação Cancelada",Y432-Z432,"Liquidação Cancelada")</f>
        <v>#N/A</v>
      </c>
      <c r="AC432" s="3" t="e">
        <f>IF(X432&lt;&gt;"Liquidação Cancelada",(AA432-AB432)+(U432-Z432-AB432),"Liquidação Cancelada")</f>
        <v>#N/A</v>
      </c>
      <c r="AD432" s="29"/>
    </row>
    <row r="433" spans="1:30" ht="24.95" customHeight="1" x14ac:dyDescent="0.2">
      <c r="A433" s="23" t="str">
        <f>D433&amp;"|"&amp;E433&amp;"|"&amp;G433&amp;"|"&amp;H433&amp;"|"&amp;L433&amp;"|"&amp;N433&amp;"|"&amp;U433</f>
        <v>||||||0</v>
      </c>
      <c r="B433" s="23" t="str">
        <f>D433&amp;"|"&amp;E433&amp;"|"&amp;G433&amp;"|"&amp;H433&amp;"|"&amp;X433</f>
        <v>||||0</v>
      </c>
      <c r="C433" s="28" t="str">
        <f>E433&amp;"|"&amp;X433</f>
        <v>|0</v>
      </c>
      <c r="D433" s="10"/>
      <c r="E433" s="10"/>
      <c r="F433" s="36" t="str">
        <f>G433&amp;"/"&amp;H433</f>
        <v>/</v>
      </c>
      <c r="G433" s="10"/>
      <c r="H433" s="10"/>
      <c r="I433" s="36" t="str">
        <f>J433&amp;"."&amp;K433</f>
        <v>.</v>
      </c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>
        <f>R433-S433-T433</f>
        <v>0</v>
      </c>
      <c r="V433" s="9" t="e">
        <f>IF(X433&lt;&gt;"Liquidação Cancelada",VLOOKUP(B433,'BASE DE DADOS OPS'!$B$4:$P$9650,10,FALSE),"Liquidação Cancelada")</f>
        <v>#N/A</v>
      </c>
      <c r="W433" s="13" t="e">
        <f>IF(X433&lt;&gt;"Liquidação Cancelada",IF(ISBLANK(V433),"AGUARDANDO PAGAMENTO",NETWORKDAYS(P433,V433)-1),"Liquidação Cancelada")</f>
        <v>#N/A</v>
      </c>
      <c r="X433" s="10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>IF(X433&lt;&gt;"Liquidação Cancelada",Y433-Z433,"Liquidação Cancelada")</f>
        <v>#N/A</v>
      </c>
      <c r="AC433" s="3" t="e">
        <f>IF(X433&lt;&gt;"Liquidação Cancelada",(AA433-AB433)+(U433-Z433-AB433),"Liquidação Cancelada")</f>
        <v>#N/A</v>
      </c>
      <c r="AD433" s="29"/>
    </row>
    <row r="434" spans="1:30" ht="24.95" customHeight="1" x14ac:dyDescent="0.2">
      <c r="A434" s="23" t="str">
        <f>D434&amp;"|"&amp;E434&amp;"|"&amp;G434&amp;"|"&amp;H434&amp;"|"&amp;L434&amp;"|"&amp;N434&amp;"|"&amp;U434</f>
        <v>||||||0</v>
      </c>
      <c r="B434" s="23" t="str">
        <f>D434&amp;"|"&amp;E434&amp;"|"&amp;G434&amp;"|"&amp;H434&amp;"|"&amp;X434</f>
        <v>||||0</v>
      </c>
      <c r="C434" s="28" t="str">
        <f>E434&amp;"|"&amp;X434</f>
        <v>|0</v>
      </c>
      <c r="D434" s="10"/>
      <c r="E434" s="10"/>
      <c r="F434" s="36" t="str">
        <f>G434&amp;"/"&amp;H434</f>
        <v>/</v>
      </c>
      <c r="G434" s="10"/>
      <c r="H434" s="10"/>
      <c r="I434" s="36" t="str">
        <f>J434&amp;"."&amp;K434</f>
        <v>.</v>
      </c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>
        <f>R434-S434-T434</f>
        <v>0</v>
      </c>
      <c r="V434" s="9" t="e">
        <f>IF(X434&lt;&gt;"Liquidação Cancelada",VLOOKUP(B434,'BASE DE DADOS OPS'!$B$4:$P$9650,10,FALSE),"Liquidação Cancelada")</f>
        <v>#N/A</v>
      </c>
      <c r="W434" s="13" t="e">
        <f>IF(X434&lt;&gt;"Liquidação Cancelada",IF(ISBLANK(V434),"AGUARDANDO PAGAMENTO",NETWORKDAYS(P434,V434)-1),"Liquidação Cancelada")</f>
        <v>#N/A</v>
      </c>
      <c r="X434" s="10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>IF(X434&lt;&gt;"Liquidação Cancelada",Y434-Z434,"Liquidação Cancelada")</f>
        <v>#N/A</v>
      </c>
      <c r="AC434" s="3" t="e">
        <f>IF(X434&lt;&gt;"Liquidação Cancelada",(AA434-AB434)+(U434-Z434-AB434),"Liquidação Cancelada")</f>
        <v>#N/A</v>
      </c>
      <c r="AD434" s="29"/>
    </row>
    <row r="435" spans="1:30" ht="24.95" customHeight="1" x14ac:dyDescent="0.2">
      <c r="A435" s="23" t="str">
        <f>D435&amp;"|"&amp;E435&amp;"|"&amp;G435&amp;"|"&amp;H435&amp;"|"&amp;L435&amp;"|"&amp;N435&amp;"|"&amp;U435</f>
        <v>||||||0</v>
      </c>
      <c r="B435" s="23" t="str">
        <f>D435&amp;"|"&amp;E435&amp;"|"&amp;G435&amp;"|"&amp;H435&amp;"|"&amp;X435</f>
        <v>||||0</v>
      </c>
      <c r="C435" s="28" t="str">
        <f>E435&amp;"|"&amp;X435</f>
        <v>|0</v>
      </c>
      <c r="D435" s="10"/>
      <c r="E435" s="10"/>
      <c r="F435" s="36" t="str">
        <f>G435&amp;"/"&amp;H435</f>
        <v>/</v>
      </c>
      <c r="G435" s="10"/>
      <c r="H435" s="10"/>
      <c r="I435" s="36" t="str">
        <f>J435&amp;"."&amp;K435</f>
        <v>.</v>
      </c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>
        <f>R435-S435-T435</f>
        <v>0</v>
      </c>
      <c r="V435" s="9" t="e">
        <f>IF(X435&lt;&gt;"Liquidação Cancelada",VLOOKUP(B435,'BASE DE DADOS OPS'!$B$4:$P$9650,10,FALSE),"Liquidação Cancelada")</f>
        <v>#N/A</v>
      </c>
      <c r="W435" s="13" t="e">
        <f>IF(X435&lt;&gt;"Liquidação Cancelada",IF(ISBLANK(V435),"AGUARDANDO PAGAMENTO",NETWORKDAYS(P435,V435)-1),"Liquidação Cancelada")</f>
        <v>#N/A</v>
      </c>
      <c r="X435" s="10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>IF(X435&lt;&gt;"Liquidação Cancelada",Y435-Z435,"Liquidação Cancelada")</f>
        <v>#N/A</v>
      </c>
      <c r="AC435" s="3" t="e">
        <f>IF(X435&lt;&gt;"Liquidação Cancelada",(AA435-AB435)+(U435-Z435-AB435),"Liquidação Cancelada")</f>
        <v>#N/A</v>
      </c>
      <c r="AD435" s="29"/>
    </row>
    <row r="436" spans="1:30" ht="24.95" customHeight="1" x14ac:dyDescent="0.2">
      <c r="A436" s="23" t="str">
        <f>D436&amp;"|"&amp;E436&amp;"|"&amp;G436&amp;"|"&amp;H436&amp;"|"&amp;L436&amp;"|"&amp;N436&amp;"|"&amp;U436</f>
        <v>||||||0</v>
      </c>
      <c r="B436" s="23" t="str">
        <f>D436&amp;"|"&amp;E436&amp;"|"&amp;G436&amp;"|"&amp;H436&amp;"|"&amp;X436</f>
        <v>||||0</v>
      </c>
      <c r="C436" s="28" t="str">
        <f>E436&amp;"|"&amp;X436</f>
        <v>|0</v>
      </c>
      <c r="D436" s="10"/>
      <c r="E436" s="10"/>
      <c r="F436" s="36" t="str">
        <f>G436&amp;"/"&amp;H436</f>
        <v>/</v>
      </c>
      <c r="G436" s="10"/>
      <c r="H436" s="10"/>
      <c r="I436" s="36" t="str">
        <f>J436&amp;"."&amp;K436</f>
        <v>.</v>
      </c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>
        <f>R436-S436-T436</f>
        <v>0</v>
      </c>
      <c r="V436" s="9" t="e">
        <f>IF(X436&lt;&gt;"Liquidação Cancelada",VLOOKUP(B436,'BASE DE DADOS OPS'!$B$4:$P$9650,10,FALSE),"Liquidação Cancelada")</f>
        <v>#N/A</v>
      </c>
      <c r="W436" s="13" t="e">
        <f>IF(X436&lt;&gt;"Liquidação Cancelada",IF(ISBLANK(V436),"AGUARDANDO PAGAMENTO",NETWORKDAYS(P436,V436)-1),"Liquidação Cancelada")</f>
        <v>#N/A</v>
      </c>
      <c r="X436" s="10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>IF(X436&lt;&gt;"Liquidação Cancelada",Y436-Z436,"Liquidação Cancelada")</f>
        <v>#N/A</v>
      </c>
      <c r="AC436" s="3" t="e">
        <f>IF(X436&lt;&gt;"Liquidação Cancelada",(AA436-AB436)+(U436-Z436-AB436),"Liquidação Cancelada")</f>
        <v>#N/A</v>
      </c>
      <c r="AD436" s="29"/>
    </row>
    <row r="437" spans="1:30" ht="24.95" customHeight="1" x14ac:dyDescent="0.2">
      <c r="A437" s="23" t="str">
        <f>D437&amp;"|"&amp;E437&amp;"|"&amp;G437&amp;"|"&amp;H437&amp;"|"&amp;L437&amp;"|"&amp;N437&amp;"|"&amp;U437</f>
        <v>||||||0</v>
      </c>
      <c r="B437" s="23" t="str">
        <f>D437&amp;"|"&amp;E437&amp;"|"&amp;G437&amp;"|"&amp;H437&amp;"|"&amp;X437</f>
        <v>||||0</v>
      </c>
      <c r="C437" s="28" t="str">
        <f>E437&amp;"|"&amp;X437</f>
        <v>|0</v>
      </c>
      <c r="D437" s="10"/>
      <c r="E437" s="10"/>
      <c r="F437" s="36" t="str">
        <f>G437&amp;"/"&amp;H437</f>
        <v>/</v>
      </c>
      <c r="G437" s="10"/>
      <c r="H437" s="10"/>
      <c r="I437" s="36" t="str">
        <f>J437&amp;"."&amp;K437</f>
        <v>.</v>
      </c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>
        <f>R437-S437-T437</f>
        <v>0</v>
      </c>
      <c r="V437" s="9" t="e">
        <f>IF(X437&lt;&gt;"Liquidação Cancelada",VLOOKUP(B437,'BASE DE DADOS OPS'!$B$4:$P$9650,10,FALSE),"Liquidação Cancelada")</f>
        <v>#N/A</v>
      </c>
      <c r="W437" s="13" t="e">
        <f>IF(X437&lt;&gt;"Liquidação Cancelada",IF(ISBLANK(V437),"AGUARDANDO PAGAMENTO",NETWORKDAYS(P437,V437)-1),"Liquidação Cancelada")</f>
        <v>#N/A</v>
      </c>
      <c r="X437" s="10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>IF(X437&lt;&gt;"Liquidação Cancelada",Y437-Z437,"Liquidação Cancelada")</f>
        <v>#N/A</v>
      </c>
      <c r="AC437" s="3" t="e">
        <f>IF(X437&lt;&gt;"Liquidação Cancelada",(AA437-AB437)+(U437-Z437-AB437),"Liquidação Cancelada")</f>
        <v>#N/A</v>
      </c>
      <c r="AD437" s="29"/>
    </row>
    <row r="438" spans="1:30" ht="24.95" customHeight="1" x14ac:dyDescent="0.2">
      <c r="A438" s="23" t="str">
        <f>D438&amp;"|"&amp;E438&amp;"|"&amp;G438&amp;"|"&amp;H438&amp;"|"&amp;L438&amp;"|"&amp;N438&amp;"|"&amp;U438</f>
        <v>||||||0</v>
      </c>
      <c r="B438" s="23" t="str">
        <f>D438&amp;"|"&amp;E438&amp;"|"&amp;G438&amp;"|"&amp;H438&amp;"|"&amp;X438</f>
        <v>||||0</v>
      </c>
      <c r="C438" s="28" t="str">
        <f>E438&amp;"|"&amp;X438</f>
        <v>|0</v>
      </c>
      <c r="D438" s="10"/>
      <c r="E438" s="10"/>
      <c r="F438" s="36" t="str">
        <f>G438&amp;"/"&amp;H438</f>
        <v>/</v>
      </c>
      <c r="G438" s="10"/>
      <c r="H438" s="10"/>
      <c r="I438" s="36" t="str">
        <f>J438&amp;"."&amp;K438</f>
        <v>.</v>
      </c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>
        <f>R438-S438-T438</f>
        <v>0</v>
      </c>
      <c r="V438" s="9" t="e">
        <f>IF(X438&lt;&gt;"Liquidação Cancelada",VLOOKUP(B438,'BASE DE DADOS OPS'!$B$4:$P$9650,10,FALSE),"Liquidação Cancelada")</f>
        <v>#N/A</v>
      </c>
      <c r="W438" s="13" t="e">
        <f>IF(X438&lt;&gt;"Liquidação Cancelada",IF(ISBLANK(V438),"AGUARDANDO PAGAMENTO",NETWORKDAYS(P438,V438)-1),"Liquidação Cancelada")</f>
        <v>#N/A</v>
      </c>
      <c r="X438" s="10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>IF(X438&lt;&gt;"Liquidação Cancelada",Y438-Z438,"Liquidação Cancelada")</f>
        <v>#N/A</v>
      </c>
      <c r="AC438" s="3" t="e">
        <f>IF(X438&lt;&gt;"Liquidação Cancelada",(AA438-AB438)+(U438-Z438-AB438),"Liquidação Cancelada")</f>
        <v>#N/A</v>
      </c>
      <c r="AD438" s="29"/>
    </row>
    <row r="439" spans="1:30" ht="24.95" customHeight="1" x14ac:dyDescent="0.2">
      <c r="A439" s="23" t="str">
        <f>D439&amp;"|"&amp;E439&amp;"|"&amp;G439&amp;"|"&amp;H439&amp;"|"&amp;L439&amp;"|"&amp;N439&amp;"|"&amp;U439</f>
        <v>||||||0</v>
      </c>
      <c r="B439" s="23" t="str">
        <f>D439&amp;"|"&amp;E439&amp;"|"&amp;G439&amp;"|"&amp;H439&amp;"|"&amp;X439</f>
        <v>||||0</v>
      </c>
      <c r="C439" s="28" t="str">
        <f>E439&amp;"|"&amp;X439</f>
        <v>|0</v>
      </c>
      <c r="D439" s="10"/>
      <c r="E439" s="10"/>
      <c r="F439" s="36" t="str">
        <f>G439&amp;"/"&amp;H439</f>
        <v>/</v>
      </c>
      <c r="G439" s="10"/>
      <c r="H439" s="10"/>
      <c r="I439" s="36" t="str">
        <f>J439&amp;"."&amp;K439</f>
        <v>.</v>
      </c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>
        <f>R439-S439-T439</f>
        <v>0</v>
      </c>
      <c r="V439" s="9" t="e">
        <f>IF(X439&lt;&gt;"Liquidação Cancelada",VLOOKUP(B439,'BASE DE DADOS OPS'!$B$4:$P$9650,10,FALSE),"Liquidação Cancelada")</f>
        <v>#N/A</v>
      </c>
      <c r="W439" s="13" t="e">
        <f>IF(X439&lt;&gt;"Liquidação Cancelada",IF(ISBLANK(V439),"AGUARDANDO PAGAMENTO",NETWORKDAYS(P439,V439)-1),"Liquidação Cancelada")</f>
        <v>#N/A</v>
      </c>
      <c r="X439" s="10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>IF(X439&lt;&gt;"Liquidação Cancelada",Y439-Z439,"Liquidação Cancelada")</f>
        <v>#N/A</v>
      </c>
      <c r="AC439" s="3" t="e">
        <f>IF(X439&lt;&gt;"Liquidação Cancelada",(AA439-AB439)+(U439-Z439-AB439),"Liquidação Cancelada")</f>
        <v>#N/A</v>
      </c>
      <c r="AD439" s="29"/>
    </row>
    <row r="440" spans="1:30" ht="24.95" customHeight="1" x14ac:dyDescent="0.2">
      <c r="A440" s="23" t="str">
        <f>D440&amp;"|"&amp;E440&amp;"|"&amp;G440&amp;"|"&amp;H440&amp;"|"&amp;L440&amp;"|"&amp;N440&amp;"|"&amp;U440</f>
        <v>||||||0</v>
      </c>
      <c r="B440" s="23" t="str">
        <f>D440&amp;"|"&amp;E440&amp;"|"&amp;G440&amp;"|"&amp;H440&amp;"|"&amp;X440</f>
        <v>||||0</v>
      </c>
      <c r="C440" s="28" t="str">
        <f>E440&amp;"|"&amp;X440</f>
        <v>|0</v>
      </c>
      <c r="D440" s="10"/>
      <c r="E440" s="10"/>
      <c r="F440" s="36" t="str">
        <f>G440&amp;"/"&amp;H440</f>
        <v>/</v>
      </c>
      <c r="G440" s="10"/>
      <c r="H440" s="10"/>
      <c r="I440" s="36" t="str">
        <f>J440&amp;"."&amp;K440</f>
        <v>.</v>
      </c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>
        <f>R440-S440-T440</f>
        <v>0</v>
      </c>
      <c r="V440" s="9" t="e">
        <f>IF(X440&lt;&gt;"Liquidação Cancelada",VLOOKUP(B440,'BASE DE DADOS OPS'!$B$4:$P$9650,10,FALSE),"Liquidação Cancelada")</f>
        <v>#N/A</v>
      </c>
      <c r="W440" s="13" t="e">
        <f>IF(X440&lt;&gt;"Liquidação Cancelada",IF(ISBLANK(V440),"AGUARDANDO PAGAMENTO",NETWORKDAYS(P440,V440)-1),"Liquidação Cancelada")</f>
        <v>#N/A</v>
      </c>
      <c r="X440" s="10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>IF(X440&lt;&gt;"Liquidação Cancelada",Y440-Z440,"Liquidação Cancelada")</f>
        <v>#N/A</v>
      </c>
      <c r="AC440" s="3" t="e">
        <f>IF(X440&lt;&gt;"Liquidação Cancelada",(AA440-AB440)+(U440-Z440-AB440),"Liquidação Cancelada")</f>
        <v>#N/A</v>
      </c>
      <c r="AD440" s="29"/>
    </row>
    <row r="441" spans="1:30" ht="24.95" customHeight="1" x14ac:dyDescent="0.2">
      <c r="A441" s="23" t="str">
        <f>D441&amp;"|"&amp;E441&amp;"|"&amp;G441&amp;"|"&amp;H441&amp;"|"&amp;L441&amp;"|"&amp;N441&amp;"|"&amp;U441</f>
        <v>||||||0</v>
      </c>
      <c r="B441" s="23" t="str">
        <f>D441&amp;"|"&amp;E441&amp;"|"&amp;G441&amp;"|"&amp;H441&amp;"|"&amp;X441</f>
        <v>||||0</v>
      </c>
      <c r="C441" s="28" t="str">
        <f>E441&amp;"|"&amp;X441</f>
        <v>|0</v>
      </c>
      <c r="D441" s="10"/>
      <c r="E441" s="10"/>
      <c r="F441" s="36" t="str">
        <f>G441&amp;"/"&amp;H441</f>
        <v>/</v>
      </c>
      <c r="G441" s="10"/>
      <c r="H441" s="10"/>
      <c r="I441" s="36" t="str">
        <f>J441&amp;"."&amp;K441</f>
        <v>.</v>
      </c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>
        <f>R441-S441-T441</f>
        <v>0</v>
      </c>
      <c r="V441" s="9" t="e">
        <f>IF(X441&lt;&gt;"Liquidação Cancelada",VLOOKUP(B441,'BASE DE DADOS OPS'!$B$4:$P$9650,10,FALSE),"Liquidação Cancelada")</f>
        <v>#N/A</v>
      </c>
      <c r="W441" s="13" t="e">
        <f>IF(X441&lt;&gt;"Liquidação Cancelada",IF(ISBLANK(V441),"AGUARDANDO PAGAMENTO",NETWORKDAYS(P441,V441)-1),"Liquidação Cancelada")</f>
        <v>#N/A</v>
      </c>
      <c r="X441" s="10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>IF(X441&lt;&gt;"Liquidação Cancelada",Y441-Z441,"Liquidação Cancelada")</f>
        <v>#N/A</v>
      </c>
      <c r="AC441" s="3" t="e">
        <f>IF(X441&lt;&gt;"Liquidação Cancelada",(AA441-AB441)+(U441-Z441-AB441),"Liquidação Cancelada")</f>
        <v>#N/A</v>
      </c>
      <c r="AD441" s="29"/>
    </row>
    <row r="442" spans="1:30" ht="24.95" customHeight="1" x14ac:dyDescent="0.2">
      <c r="A442" s="23" t="str">
        <f>D442&amp;"|"&amp;E442&amp;"|"&amp;G442&amp;"|"&amp;H442&amp;"|"&amp;L442&amp;"|"&amp;N442&amp;"|"&amp;U442</f>
        <v>||||||0</v>
      </c>
      <c r="B442" s="23" t="str">
        <f>D442&amp;"|"&amp;E442&amp;"|"&amp;G442&amp;"|"&amp;H442&amp;"|"&amp;X442</f>
        <v>||||0</v>
      </c>
      <c r="C442" s="28" t="str">
        <f>E442&amp;"|"&amp;X442</f>
        <v>|0</v>
      </c>
      <c r="D442" s="10"/>
      <c r="E442" s="10"/>
      <c r="F442" s="36" t="str">
        <f>G442&amp;"/"&amp;H442</f>
        <v>/</v>
      </c>
      <c r="G442" s="10"/>
      <c r="H442" s="10"/>
      <c r="I442" s="36" t="str">
        <f>J442&amp;"."&amp;K442</f>
        <v>.</v>
      </c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>
        <f>R442-S442-T442</f>
        <v>0</v>
      </c>
      <c r="V442" s="9" t="e">
        <f>IF(X442&lt;&gt;"Liquidação Cancelada",VLOOKUP(B442,'BASE DE DADOS OPS'!$B$4:$P$9650,10,FALSE),"Liquidação Cancelada")</f>
        <v>#N/A</v>
      </c>
      <c r="W442" s="13" t="e">
        <f>IF(X442&lt;&gt;"Liquidação Cancelada",IF(ISBLANK(V442),"AGUARDANDO PAGAMENTO",NETWORKDAYS(P442,V442)-1),"Liquidação Cancelada")</f>
        <v>#N/A</v>
      </c>
      <c r="X442" s="10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>IF(X442&lt;&gt;"Liquidação Cancelada",Y442-Z442,"Liquidação Cancelada")</f>
        <v>#N/A</v>
      </c>
      <c r="AC442" s="3" t="e">
        <f>IF(X442&lt;&gt;"Liquidação Cancelada",(AA442-AB442)+(U442-Z442-AB442),"Liquidação Cancelada")</f>
        <v>#N/A</v>
      </c>
      <c r="AD442" s="29"/>
    </row>
    <row r="443" spans="1:30" ht="24.95" customHeight="1" x14ac:dyDescent="0.2">
      <c r="A443" s="23" t="str">
        <f>D443&amp;"|"&amp;E443&amp;"|"&amp;G443&amp;"|"&amp;H443&amp;"|"&amp;L443&amp;"|"&amp;N443&amp;"|"&amp;U443</f>
        <v>||||||0</v>
      </c>
      <c r="B443" s="23" t="str">
        <f>D443&amp;"|"&amp;E443&amp;"|"&amp;G443&amp;"|"&amp;H443&amp;"|"&amp;X443</f>
        <v>||||0</v>
      </c>
      <c r="C443" s="28" t="str">
        <f>E443&amp;"|"&amp;X443</f>
        <v>|0</v>
      </c>
      <c r="D443" s="10"/>
      <c r="E443" s="10"/>
      <c r="F443" s="36" t="str">
        <f>G443&amp;"/"&amp;H443</f>
        <v>/</v>
      </c>
      <c r="G443" s="10"/>
      <c r="H443" s="10"/>
      <c r="I443" s="36" t="str">
        <f>J443&amp;"."&amp;K443</f>
        <v>.</v>
      </c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>
        <f>R443-S443-T443</f>
        <v>0</v>
      </c>
      <c r="V443" s="9" t="e">
        <f>IF(X443&lt;&gt;"Liquidação Cancelada",VLOOKUP(B443,'BASE DE DADOS OPS'!$B$4:$P$9650,10,FALSE),"Liquidação Cancelada")</f>
        <v>#N/A</v>
      </c>
      <c r="W443" s="13" t="e">
        <f>IF(X443&lt;&gt;"Liquidação Cancelada",IF(ISBLANK(V443),"AGUARDANDO PAGAMENTO",NETWORKDAYS(P443,V443)-1),"Liquidação Cancelada")</f>
        <v>#N/A</v>
      </c>
      <c r="X443" s="10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>IF(X443&lt;&gt;"Liquidação Cancelada",Y443-Z443,"Liquidação Cancelada")</f>
        <v>#N/A</v>
      </c>
      <c r="AC443" s="3" t="e">
        <f>IF(X443&lt;&gt;"Liquidação Cancelada",(AA443-AB443)+(U443-Z443-AB443),"Liquidação Cancelada")</f>
        <v>#N/A</v>
      </c>
      <c r="AD443" s="29"/>
    </row>
    <row r="444" spans="1:30" ht="24.95" customHeight="1" x14ac:dyDescent="0.2">
      <c r="A444" s="23" t="str">
        <f>D444&amp;"|"&amp;E444&amp;"|"&amp;G444&amp;"|"&amp;H444&amp;"|"&amp;L444&amp;"|"&amp;N444&amp;"|"&amp;U444</f>
        <v>||||||0</v>
      </c>
      <c r="B444" s="23" t="str">
        <f>D444&amp;"|"&amp;E444&amp;"|"&amp;G444&amp;"|"&amp;H444&amp;"|"&amp;X444</f>
        <v>||||0</v>
      </c>
      <c r="C444" s="28" t="str">
        <f>E444&amp;"|"&amp;X444</f>
        <v>|0</v>
      </c>
      <c r="D444" s="10"/>
      <c r="E444" s="10"/>
      <c r="F444" s="36" t="str">
        <f>G444&amp;"/"&amp;H444</f>
        <v>/</v>
      </c>
      <c r="G444" s="10"/>
      <c r="H444" s="10"/>
      <c r="I444" s="36" t="str">
        <f>J444&amp;"."&amp;K444</f>
        <v>.</v>
      </c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>
        <f>R444-S444-T444</f>
        <v>0</v>
      </c>
      <c r="V444" s="9" t="e">
        <f>IF(X444&lt;&gt;"Liquidação Cancelada",VLOOKUP(B444,'BASE DE DADOS OPS'!$B$4:$P$9650,10,FALSE),"Liquidação Cancelada")</f>
        <v>#N/A</v>
      </c>
      <c r="W444" s="13" t="e">
        <f>IF(X444&lt;&gt;"Liquidação Cancelada",IF(ISBLANK(V444),"AGUARDANDO PAGAMENTO",NETWORKDAYS(P444,V444)-1),"Liquidação Cancelada")</f>
        <v>#N/A</v>
      </c>
      <c r="X444" s="10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>IF(X444&lt;&gt;"Liquidação Cancelada",Y444-Z444,"Liquidação Cancelada")</f>
        <v>#N/A</v>
      </c>
      <c r="AC444" s="3" t="e">
        <f>IF(X444&lt;&gt;"Liquidação Cancelada",(AA444-AB444)+(U444-Z444-AB444),"Liquidação Cancelada")</f>
        <v>#N/A</v>
      </c>
      <c r="AD444" s="29"/>
    </row>
    <row r="445" spans="1:30" ht="24.95" customHeight="1" x14ac:dyDescent="0.2">
      <c r="A445" s="23" t="str">
        <f>D445&amp;"|"&amp;E445&amp;"|"&amp;G445&amp;"|"&amp;H445&amp;"|"&amp;L445&amp;"|"&amp;N445&amp;"|"&amp;U445</f>
        <v>||||||0</v>
      </c>
      <c r="B445" s="23" t="str">
        <f>D445&amp;"|"&amp;E445&amp;"|"&amp;G445&amp;"|"&amp;H445&amp;"|"&amp;X445</f>
        <v>||||0</v>
      </c>
      <c r="C445" s="28" t="str">
        <f>E445&amp;"|"&amp;X445</f>
        <v>|0</v>
      </c>
      <c r="D445" s="10"/>
      <c r="E445" s="10"/>
      <c r="F445" s="36" t="str">
        <f>G445&amp;"/"&amp;H445</f>
        <v>/</v>
      </c>
      <c r="G445" s="10"/>
      <c r="H445" s="10"/>
      <c r="I445" s="36" t="str">
        <f>J445&amp;"."&amp;K445</f>
        <v>.</v>
      </c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>
        <f>R445-S445-T445</f>
        <v>0</v>
      </c>
      <c r="V445" s="9" t="e">
        <f>IF(X445&lt;&gt;"Liquidação Cancelada",VLOOKUP(B445,'BASE DE DADOS OPS'!$B$4:$P$9650,10,FALSE),"Liquidação Cancelada")</f>
        <v>#N/A</v>
      </c>
      <c r="W445" s="13" t="e">
        <f>IF(X445&lt;&gt;"Liquidação Cancelada",IF(ISBLANK(V445),"AGUARDANDO PAGAMENTO",NETWORKDAYS(P445,V445)-1),"Liquidação Cancelada")</f>
        <v>#N/A</v>
      </c>
      <c r="X445" s="10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>IF(X445&lt;&gt;"Liquidação Cancelada",Y445-Z445,"Liquidação Cancelada")</f>
        <v>#N/A</v>
      </c>
      <c r="AC445" s="3" t="e">
        <f>IF(X445&lt;&gt;"Liquidação Cancelada",(AA445-AB445)+(U445-Z445-AB445),"Liquidação Cancelada")</f>
        <v>#N/A</v>
      </c>
      <c r="AD445" s="29"/>
    </row>
    <row r="446" spans="1:30" ht="24.95" customHeight="1" x14ac:dyDescent="0.2">
      <c r="A446" s="23" t="str">
        <f>D446&amp;"|"&amp;E446&amp;"|"&amp;G446&amp;"|"&amp;H446&amp;"|"&amp;L446&amp;"|"&amp;N446&amp;"|"&amp;U446</f>
        <v>||||||0</v>
      </c>
      <c r="B446" s="23" t="str">
        <f>D446&amp;"|"&amp;E446&amp;"|"&amp;G446&amp;"|"&amp;H446&amp;"|"&amp;X446</f>
        <v>||||0</v>
      </c>
      <c r="C446" s="28" t="str">
        <f>E446&amp;"|"&amp;X446</f>
        <v>|0</v>
      </c>
      <c r="D446" s="10"/>
      <c r="E446" s="10"/>
      <c r="F446" s="36" t="str">
        <f>G446&amp;"/"&amp;H446</f>
        <v>/</v>
      </c>
      <c r="G446" s="10"/>
      <c r="H446" s="10"/>
      <c r="I446" s="36" t="str">
        <f>J446&amp;"."&amp;K446</f>
        <v>.</v>
      </c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>
        <f>R446-S446-T446</f>
        <v>0</v>
      </c>
      <c r="V446" s="9" t="e">
        <f>IF(X446&lt;&gt;"Liquidação Cancelada",VLOOKUP(B446,'BASE DE DADOS OPS'!$B$4:$P$9650,10,FALSE),"Liquidação Cancelada")</f>
        <v>#N/A</v>
      </c>
      <c r="W446" s="13" t="e">
        <f>IF(X446&lt;&gt;"Liquidação Cancelada",IF(ISBLANK(V446),"AGUARDANDO PAGAMENTO",NETWORKDAYS(P446,V446)-1),"Liquidação Cancelada")</f>
        <v>#N/A</v>
      </c>
      <c r="X446" s="10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>IF(X446&lt;&gt;"Liquidação Cancelada",Y446-Z446,"Liquidação Cancelada")</f>
        <v>#N/A</v>
      </c>
      <c r="AC446" s="3" t="e">
        <f>IF(X446&lt;&gt;"Liquidação Cancelada",(AA446-AB446)+(U446-Z446-AB446),"Liquidação Cancelada")</f>
        <v>#N/A</v>
      </c>
      <c r="AD446" s="29"/>
    </row>
    <row r="447" spans="1:30" ht="24.95" customHeight="1" x14ac:dyDescent="0.2">
      <c r="A447" s="23" t="str">
        <f>D447&amp;"|"&amp;E447&amp;"|"&amp;G447&amp;"|"&amp;H447&amp;"|"&amp;L447&amp;"|"&amp;N447&amp;"|"&amp;U447</f>
        <v>||||||0</v>
      </c>
      <c r="B447" s="23" t="str">
        <f>D447&amp;"|"&amp;E447&amp;"|"&amp;G447&amp;"|"&amp;H447&amp;"|"&amp;X447</f>
        <v>||||0</v>
      </c>
      <c r="C447" s="28" t="str">
        <f>E447&amp;"|"&amp;X447</f>
        <v>|0</v>
      </c>
      <c r="D447" s="10"/>
      <c r="E447" s="10"/>
      <c r="F447" s="36" t="str">
        <f>G447&amp;"/"&amp;H447</f>
        <v>/</v>
      </c>
      <c r="G447" s="10"/>
      <c r="H447" s="10"/>
      <c r="I447" s="36" t="str">
        <f>J447&amp;"."&amp;K447</f>
        <v>.</v>
      </c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>
        <f>R447-S447-T447</f>
        <v>0</v>
      </c>
      <c r="V447" s="9" t="e">
        <f>IF(X447&lt;&gt;"Liquidação Cancelada",VLOOKUP(B447,'BASE DE DADOS OPS'!$B$4:$P$9650,10,FALSE),"Liquidação Cancelada")</f>
        <v>#N/A</v>
      </c>
      <c r="W447" s="13" t="e">
        <f>IF(X447&lt;&gt;"Liquidação Cancelada",IF(ISBLANK(V447),"AGUARDANDO PAGAMENTO",NETWORKDAYS(P447,V447)-1),"Liquidação Cancelada")</f>
        <v>#N/A</v>
      </c>
      <c r="X447" s="10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>IF(X447&lt;&gt;"Liquidação Cancelada",Y447-Z447,"Liquidação Cancelada")</f>
        <v>#N/A</v>
      </c>
      <c r="AC447" s="3" t="e">
        <f>IF(X447&lt;&gt;"Liquidação Cancelada",(AA447-AB447)+(U447-Z447-AB447),"Liquidação Cancelada")</f>
        <v>#N/A</v>
      </c>
      <c r="AD447" s="29"/>
    </row>
    <row r="448" spans="1:30" ht="24.95" customHeight="1" x14ac:dyDescent="0.2">
      <c r="A448" s="23" t="str">
        <f>D448&amp;"|"&amp;E448&amp;"|"&amp;G448&amp;"|"&amp;H448&amp;"|"&amp;L448&amp;"|"&amp;N448&amp;"|"&amp;U448</f>
        <v>||||||0</v>
      </c>
      <c r="B448" s="23" t="str">
        <f>D448&amp;"|"&amp;E448&amp;"|"&amp;G448&amp;"|"&amp;H448&amp;"|"&amp;X448</f>
        <v>||||0</v>
      </c>
      <c r="C448" s="28" t="str">
        <f>E448&amp;"|"&amp;X448</f>
        <v>|0</v>
      </c>
      <c r="D448" s="10"/>
      <c r="E448" s="10"/>
      <c r="F448" s="36" t="str">
        <f>G448&amp;"/"&amp;H448</f>
        <v>/</v>
      </c>
      <c r="G448" s="10"/>
      <c r="H448" s="10"/>
      <c r="I448" s="36" t="str">
        <f>J448&amp;"."&amp;K448</f>
        <v>.</v>
      </c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>
        <f>R448-S448-T448</f>
        <v>0</v>
      </c>
      <c r="V448" s="9" t="e">
        <f>IF(X448&lt;&gt;"Liquidação Cancelada",VLOOKUP(B448,'BASE DE DADOS OPS'!$B$4:$P$9650,10,FALSE),"Liquidação Cancelada")</f>
        <v>#N/A</v>
      </c>
      <c r="W448" s="13" t="e">
        <f>IF(X448&lt;&gt;"Liquidação Cancelada",IF(ISBLANK(V448),"AGUARDANDO PAGAMENTO",NETWORKDAYS(P448,V448)-1),"Liquidação Cancelada")</f>
        <v>#N/A</v>
      </c>
      <c r="X448" s="10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>IF(X448&lt;&gt;"Liquidação Cancelada",Y448-Z448,"Liquidação Cancelada")</f>
        <v>#N/A</v>
      </c>
      <c r="AC448" s="3" t="e">
        <f>IF(X448&lt;&gt;"Liquidação Cancelada",(AA448-AB448)+(U448-Z448-AB448),"Liquidação Cancelada")</f>
        <v>#N/A</v>
      </c>
      <c r="AD448" s="29"/>
    </row>
    <row r="449" spans="1:30" ht="24.95" customHeight="1" x14ac:dyDescent="0.2">
      <c r="A449" s="23" t="str">
        <f>D449&amp;"|"&amp;E449&amp;"|"&amp;G449&amp;"|"&amp;H449&amp;"|"&amp;L449&amp;"|"&amp;N449&amp;"|"&amp;U449</f>
        <v>||||||0</v>
      </c>
      <c r="B449" s="23" t="str">
        <f>D449&amp;"|"&amp;E449&amp;"|"&amp;G449&amp;"|"&amp;H449&amp;"|"&amp;X449</f>
        <v>||||0</v>
      </c>
      <c r="C449" s="28" t="str">
        <f>E449&amp;"|"&amp;X449</f>
        <v>|0</v>
      </c>
      <c r="D449" s="10"/>
      <c r="E449" s="10"/>
      <c r="F449" s="36" t="str">
        <f>G449&amp;"/"&amp;H449</f>
        <v>/</v>
      </c>
      <c r="G449" s="10"/>
      <c r="H449" s="10"/>
      <c r="I449" s="36" t="str">
        <f>J449&amp;"."&amp;K449</f>
        <v>.</v>
      </c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>
        <f>R449-S449-T449</f>
        <v>0</v>
      </c>
      <c r="V449" s="9" t="e">
        <f>IF(X449&lt;&gt;"Liquidação Cancelada",VLOOKUP(B449,'BASE DE DADOS OPS'!$B$4:$P$9650,10,FALSE),"Liquidação Cancelada")</f>
        <v>#N/A</v>
      </c>
      <c r="W449" s="13" t="e">
        <f>IF(X449&lt;&gt;"Liquidação Cancelada",IF(ISBLANK(V449),"AGUARDANDO PAGAMENTO",NETWORKDAYS(P449,V449)-1),"Liquidação Cancelada")</f>
        <v>#N/A</v>
      </c>
      <c r="X449" s="10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>IF(X449&lt;&gt;"Liquidação Cancelada",Y449-Z449,"Liquidação Cancelada")</f>
        <v>#N/A</v>
      </c>
      <c r="AC449" s="3" t="e">
        <f>IF(X449&lt;&gt;"Liquidação Cancelada",(AA449-AB449)+(U449-Z449-AB449),"Liquidação Cancelada")</f>
        <v>#N/A</v>
      </c>
      <c r="AD449" s="29"/>
    </row>
    <row r="450" spans="1:30" ht="24.95" customHeight="1" x14ac:dyDescent="0.2">
      <c r="A450" s="23" t="str">
        <f>D450&amp;"|"&amp;E450&amp;"|"&amp;G450&amp;"|"&amp;H450&amp;"|"&amp;L450&amp;"|"&amp;N450&amp;"|"&amp;U450</f>
        <v>||||||0</v>
      </c>
      <c r="B450" s="23" t="str">
        <f>D450&amp;"|"&amp;E450&amp;"|"&amp;G450&amp;"|"&amp;H450&amp;"|"&amp;X450</f>
        <v>||||0</v>
      </c>
      <c r="C450" s="28" t="str">
        <f>E450&amp;"|"&amp;X450</f>
        <v>|0</v>
      </c>
      <c r="D450" s="10"/>
      <c r="E450" s="10"/>
      <c r="F450" s="36" t="str">
        <f>G450&amp;"/"&amp;H450</f>
        <v>/</v>
      </c>
      <c r="G450" s="10"/>
      <c r="H450" s="10"/>
      <c r="I450" s="36" t="str">
        <f>J450&amp;"."&amp;K450</f>
        <v>.</v>
      </c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>
        <f>R450-S450-T450</f>
        <v>0</v>
      </c>
      <c r="V450" s="9" t="e">
        <f>IF(X450&lt;&gt;"Liquidação Cancelada",VLOOKUP(B450,'BASE DE DADOS OPS'!$B$4:$P$9650,10,FALSE),"Liquidação Cancelada")</f>
        <v>#N/A</v>
      </c>
      <c r="W450" s="13" t="e">
        <f>IF(X450&lt;&gt;"Liquidação Cancelada",IF(ISBLANK(V450),"AGUARDANDO PAGAMENTO",NETWORKDAYS(P450,V450)-1),"Liquidação Cancelada")</f>
        <v>#N/A</v>
      </c>
      <c r="X450" s="10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>IF(X450&lt;&gt;"Liquidação Cancelada",Y450-Z450,"Liquidação Cancelada")</f>
        <v>#N/A</v>
      </c>
      <c r="AC450" s="3" t="e">
        <f>IF(X450&lt;&gt;"Liquidação Cancelada",(AA450-AB450)+(U450-Z450-AB450),"Liquidação Cancelada")</f>
        <v>#N/A</v>
      </c>
      <c r="AD450" s="29"/>
    </row>
    <row r="451" spans="1:30" ht="24.95" customHeight="1" x14ac:dyDescent="0.2">
      <c r="A451" s="23" t="str">
        <f>D451&amp;"|"&amp;E451&amp;"|"&amp;G451&amp;"|"&amp;H451&amp;"|"&amp;L451&amp;"|"&amp;N451&amp;"|"&amp;U451</f>
        <v>||||||0</v>
      </c>
      <c r="B451" s="23" t="str">
        <f>D451&amp;"|"&amp;E451&amp;"|"&amp;G451&amp;"|"&amp;H451&amp;"|"&amp;X451</f>
        <v>||||0</v>
      </c>
      <c r="C451" s="28" t="str">
        <f>E451&amp;"|"&amp;X451</f>
        <v>|0</v>
      </c>
      <c r="D451" s="10"/>
      <c r="E451" s="10"/>
      <c r="F451" s="36" t="str">
        <f>G451&amp;"/"&amp;H451</f>
        <v>/</v>
      </c>
      <c r="G451" s="10"/>
      <c r="H451" s="10"/>
      <c r="I451" s="36" t="str">
        <f>J451&amp;"."&amp;K451</f>
        <v>.</v>
      </c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>
        <f>R451-S451-T451</f>
        <v>0</v>
      </c>
      <c r="V451" s="9" t="e">
        <f>IF(X451&lt;&gt;"Liquidação Cancelada",VLOOKUP(B451,'BASE DE DADOS OPS'!$B$4:$P$9650,10,FALSE),"Liquidação Cancelada")</f>
        <v>#N/A</v>
      </c>
      <c r="W451" s="13" t="e">
        <f>IF(X451&lt;&gt;"Liquidação Cancelada",IF(ISBLANK(V451),"AGUARDANDO PAGAMENTO",NETWORKDAYS(P451,V451)-1),"Liquidação Cancelada")</f>
        <v>#N/A</v>
      </c>
      <c r="X451" s="10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>IF(X451&lt;&gt;"Liquidação Cancelada",Y451-Z451,"Liquidação Cancelada")</f>
        <v>#N/A</v>
      </c>
      <c r="AC451" s="3" t="e">
        <f>IF(X451&lt;&gt;"Liquidação Cancelada",(AA451-AB451)+(U451-Z451-AB451),"Liquidação Cancelada")</f>
        <v>#N/A</v>
      </c>
      <c r="AD451" s="29"/>
    </row>
    <row r="452" spans="1:30" ht="24.95" customHeight="1" x14ac:dyDescent="0.2">
      <c r="A452" s="23" t="str">
        <f>D452&amp;"|"&amp;E452&amp;"|"&amp;G452&amp;"|"&amp;H452&amp;"|"&amp;L452&amp;"|"&amp;N452&amp;"|"&amp;U452</f>
        <v>||||||0</v>
      </c>
      <c r="B452" s="23" t="str">
        <f>D452&amp;"|"&amp;E452&amp;"|"&amp;G452&amp;"|"&amp;H452&amp;"|"&amp;X452</f>
        <v>||||0</v>
      </c>
      <c r="C452" s="28" t="str">
        <f>E452&amp;"|"&amp;X452</f>
        <v>|0</v>
      </c>
      <c r="D452" s="10"/>
      <c r="E452" s="10"/>
      <c r="F452" s="36" t="str">
        <f>G452&amp;"/"&amp;H452</f>
        <v>/</v>
      </c>
      <c r="G452" s="10"/>
      <c r="H452" s="10"/>
      <c r="I452" s="36" t="str">
        <f>J452&amp;"."&amp;K452</f>
        <v>.</v>
      </c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>
        <f>R452-S452-T452</f>
        <v>0</v>
      </c>
      <c r="V452" s="9" t="e">
        <f>IF(X452&lt;&gt;"Liquidação Cancelada",VLOOKUP(B452,'BASE DE DADOS OPS'!$B$4:$P$9650,10,FALSE),"Liquidação Cancelada")</f>
        <v>#N/A</v>
      </c>
      <c r="W452" s="13" t="e">
        <f>IF(X452&lt;&gt;"Liquidação Cancelada",IF(ISBLANK(V452),"AGUARDANDO PAGAMENTO",NETWORKDAYS(P452,V452)-1),"Liquidação Cancelada")</f>
        <v>#N/A</v>
      </c>
      <c r="X452" s="10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>IF(X452&lt;&gt;"Liquidação Cancelada",Y452-Z452,"Liquidação Cancelada")</f>
        <v>#N/A</v>
      </c>
      <c r="AC452" s="3" t="e">
        <f>IF(X452&lt;&gt;"Liquidação Cancelada",(AA452-AB452)+(U452-Z452-AB452),"Liquidação Cancelada")</f>
        <v>#N/A</v>
      </c>
      <c r="AD452" s="29"/>
    </row>
    <row r="453" spans="1:30" ht="24.95" customHeight="1" x14ac:dyDescent="0.2">
      <c r="A453" s="23" t="str">
        <f>D453&amp;"|"&amp;E453&amp;"|"&amp;G453&amp;"|"&amp;H453&amp;"|"&amp;L453&amp;"|"&amp;N453&amp;"|"&amp;U453</f>
        <v>||||||0</v>
      </c>
      <c r="B453" s="23" t="str">
        <f>D453&amp;"|"&amp;E453&amp;"|"&amp;G453&amp;"|"&amp;H453&amp;"|"&amp;X453</f>
        <v>||||0</v>
      </c>
      <c r="C453" s="28" t="str">
        <f>E453&amp;"|"&amp;X453</f>
        <v>|0</v>
      </c>
      <c r="D453" s="10"/>
      <c r="E453" s="10"/>
      <c r="F453" s="36" t="str">
        <f>G453&amp;"/"&amp;H453</f>
        <v>/</v>
      </c>
      <c r="G453" s="10"/>
      <c r="H453" s="10"/>
      <c r="I453" s="36" t="str">
        <f>J453&amp;"."&amp;K453</f>
        <v>.</v>
      </c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>
        <f>R453-S453-T453</f>
        <v>0</v>
      </c>
      <c r="V453" s="9" t="e">
        <f>IF(X453&lt;&gt;"Liquidação Cancelada",VLOOKUP(B453,'BASE DE DADOS OPS'!$B$4:$P$9650,10,FALSE),"Liquidação Cancelada")</f>
        <v>#N/A</v>
      </c>
      <c r="W453" s="13" t="e">
        <f>IF(X453&lt;&gt;"Liquidação Cancelada",IF(ISBLANK(V453),"AGUARDANDO PAGAMENTO",NETWORKDAYS(P453,V453)-1),"Liquidação Cancelada")</f>
        <v>#N/A</v>
      </c>
      <c r="X453" s="10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>IF(X453&lt;&gt;"Liquidação Cancelada",Y453-Z453,"Liquidação Cancelada")</f>
        <v>#N/A</v>
      </c>
      <c r="AC453" s="3" t="e">
        <f>IF(X453&lt;&gt;"Liquidação Cancelada",(AA453-AB453)+(U453-Z453-AB453),"Liquidação Cancelada")</f>
        <v>#N/A</v>
      </c>
      <c r="AD453" s="29"/>
    </row>
    <row r="454" spans="1:30" ht="24.95" customHeight="1" x14ac:dyDescent="0.2">
      <c r="A454" s="23" t="str">
        <f>D454&amp;"|"&amp;E454&amp;"|"&amp;G454&amp;"|"&amp;H454&amp;"|"&amp;L454&amp;"|"&amp;N454&amp;"|"&amp;U454</f>
        <v>||||||0</v>
      </c>
      <c r="B454" s="23" t="str">
        <f>D454&amp;"|"&amp;E454&amp;"|"&amp;G454&amp;"|"&amp;H454&amp;"|"&amp;X454</f>
        <v>||||0</v>
      </c>
      <c r="C454" s="28" t="str">
        <f>E454&amp;"|"&amp;X454</f>
        <v>|0</v>
      </c>
      <c r="D454" s="10"/>
      <c r="E454" s="10"/>
      <c r="F454" s="36" t="str">
        <f>G454&amp;"/"&amp;H454</f>
        <v>/</v>
      </c>
      <c r="G454" s="10"/>
      <c r="H454" s="10"/>
      <c r="I454" s="36" t="str">
        <f>J454&amp;"."&amp;K454</f>
        <v>.</v>
      </c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>
        <f>R454-S454-T454</f>
        <v>0</v>
      </c>
      <c r="V454" s="9" t="e">
        <f>IF(X454&lt;&gt;"Liquidação Cancelada",VLOOKUP(B454,'BASE DE DADOS OPS'!$B$4:$P$9650,10,FALSE),"Liquidação Cancelada")</f>
        <v>#N/A</v>
      </c>
      <c r="W454" s="13" t="e">
        <f>IF(X454&lt;&gt;"Liquidação Cancelada",IF(ISBLANK(V454),"AGUARDANDO PAGAMENTO",NETWORKDAYS(P454,V454)-1),"Liquidação Cancelada")</f>
        <v>#N/A</v>
      </c>
      <c r="X454" s="10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>IF(X454&lt;&gt;"Liquidação Cancelada",Y454-Z454,"Liquidação Cancelada")</f>
        <v>#N/A</v>
      </c>
      <c r="AC454" s="3" t="e">
        <f>IF(X454&lt;&gt;"Liquidação Cancelada",(AA454-AB454)+(U454-Z454-AB454),"Liquidação Cancelada")</f>
        <v>#N/A</v>
      </c>
      <c r="AD454" s="29"/>
    </row>
    <row r="455" spans="1:30" ht="24.95" customHeight="1" x14ac:dyDescent="0.2">
      <c r="A455" s="23" t="str">
        <f>D455&amp;"|"&amp;E455&amp;"|"&amp;G455&amp;"|"&amp;H455&amp;"|"&amp;L455&amp;"|"&amp;N455&amp;"|"&amp;U455</f>
        <v>||||||0</v>
      </c>
      <c r="B455" s="23" t="str">
        <f>D455&amp;"|"&amp;E455&amp;"|"&amp;G455&amp;"|"&amp;H455&amp;"|"&amp;X455</f>
        <v>||||0</v>
      </c>
      <c r="C455" s="28" t="str">
        <f>E455&amp;"|"&amp;X455</f>
        <v>|0</v>
      </c>
      <c r="D455" s="10"/>
      <c r="E455" s="10"/>
      <c r="F455" s="36" t="str">
        <f>G455&amp;"/"&amp;H455</f>
        <v>/</v>
      </c>
      <c r="G455" s="10"/>
      <c r="H455" s="10"/>
      <c r="I455" s="36" t="str">
        <f>J455&amp;"."&amp;K455</f>
        <v>.</v>
      </c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>
        <f>R455-S455-T455</f>
        <v>0</v>
      </c>
      <c r="V455" s="9" t="e">
        <f>IF(X455&lt;&gt;"Liquidação Cancelada",VLOOKUP(B455,'BASE DE DADOS OPS'!$B$4:$P$9650,10,FALSE),"Liquidação Cancelada")</f>
        <v>#N/A</v>
      </c>
      <c r="W455" s="13" t="e">
        <f>IF(X455&lt;&gt;"Liquidação Cancelada",IF(ISBLANK(V455),"AGUARDANDO PAGAMENTO",NETWORKDAYS(P455,V455)-1),"Liquidação Cancelada")</f>
        <v>#N/A</v>
      </c>
      <c r="X455" s="10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>IF(X455&lt;&gt;"Liquidação Cancelada",Y455-Z455,"Liquidação Cancelada")</f>
        <v>#N/A</v>
      </c>
      <c r="AC455" s="3" t="e">
        <f>IF(X455&lt;&gt;"Liquidação Cancelada",(AA455-AB455)+(U455-Z455-AB455),"Liquidação Cancelada")</f>
        <v>#N/A</v>
      </c>
      <c r="AD455" s="29"/>
    </row>
    <row r="456" spans="1:30" ht="24.95" customHeight="1" x14ac:dyDescent="0.2">
      <c r="A456" s="23" t="str">
        <f>D456&amp;"|"&amp;E456&amp;"|"&amp;G456&amp;"|"&amp;H456&amp;"|"&amp;L456&amp;"|"&amp;N456&amp;"|"&amp;U456</f>
        <v>||||||0</v>
      </c>
      <c r="B456" s="23" t="str">
        <f>D456&amp;"|"&amp;E456&amp;"|"&amp;G456&amp;"|"&amp;H456&amp;"|"&amp;X456</f>
        <v>||||0</v>
      </c>
      <c r="C456" s="28" t="str">
        <f>E456&amp;"|"&amp;X456</f>
        <v>|0</v>
      </c>
      <c r="D456" s="10"/>
      <c r="E456" s="10"/>
      <c r="F456" s="36" t="str">
        <f>G456&amp;"/"&amp;H456</f>
        <v>/</v>
      </c>
      <c r="G456" s="10"/>
      <c r="H456" s="10"/>
      <c r="I456" s="36" t="str">
        <f>J456&amp;"."&amp;K456</f>
        <v>.</v>
      </c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>
        <f>R456-S456-T456</f>
        <v>0</v>
      </c>
      <c r="V456" s="9" t="e">
        <f>IF(X456&lt;&gt;"Liquidação Cancelada",VLOOKUP(B456,'BASE DE DADOS OPS'!$B$4:$P$9650,10,FALSE),"Liquidação Cancelada")</f>
        <v>#N/A</v>
      </c>
      <c r="W456" s="13" t="e">
        <f>IF(X456&lt;&gt;"Liquidação Cancelada",IF(ISBLANK(V456),"AGUARDANDO PAGAMENTO",NETWORKDAYS(P456,V456)-1),"Liquidação Cancelada")</f>
        <v>#N/A</v>
      </c>
      <c r="X456" s="10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>IF(X456&lt;&gt;"Liquidação Cancelada",Y456-Z456,"Liquidação Cancelada")</f>
        <v>#N/A</v>
      </c>
      <c r="AC456" s="3" t="e">
        <f>IF(X456&lt;&gt;"Liquidação Cancelada",(AA456-AB456)+(U456-Z456-AB456),"Liquidação Cancelada")</f>
        <v>#N/A</v>
      </c>
      <c r="AD456" s="29"/>
    </row>
    <row r="457" spans="1:30" ht="24.95" customHeight="1" x14ac:dyDescent="0.2">
      <c r="A457" s="23" t="str">
        <f>D457&amp;"|"&amp;E457&amp;"|"&amp;G457&amp;"|"&amp;H457&amp;"|"&amp;L457&amp;"|"&amp;N457&amp;"|"&amp;U457</f>
        <v>||||||0</v>
      </c>
      <c r="B457" s="23" t="str">
        <f>D457&amp;"|"&amp;E457&amp;"|"&amp;G457&amp;"|"&amp;H457&amp;"|"&amp;X457</f>
        <v>||||0</v>
      </c>
      <c r="C457" s="28" t="str">
        <f>E457&amp;"|"&amp;X457</f>
        <v>|0</v>
      </c>
      <c r="D457" s="10"/>
      <c r="E457" s="10"/>
      <c r="F457" s="36" t="str">
        <f>G457&amp;"/"&amp;H457</f>
        <v>/</v>
      </c>
      <c r="G457" s="10"/>
      <c r="H457" s="10"/>
      <c r="I457" s="36" t="str">
        <f>J457&amp;"."&amp;K457</f>
        <v>.</v>
      </c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>
        <f>R457-S457-T457</f>
        <v>0</v>
      </c>
      <c r="V457" s="9" t="e">
        <f>IF(X457&lt;&gt;"Liquidação Cancelada",VLOOKUP(B457,'BASE DE DADOS OPS'!$B$4:$P$9650,10,FALSE),"Liquidação Cancelada")</f>
        <v>#N/A</v>
      </c>
      <c r="W457" s="13" t="e">
        <f>IF(X457&lt;&gt;"Liquidação Cancelada",IF(ISBLANK(V457),"AGUARDANDO PAGAMENTO",NETWORKDAYS(P457,V457)-1),"Liquidação Cancelada")</f>
        <v>#N/A</v>
      </c>
      <c r="X457" s="10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>IF(X457&lt;&gt;"Liquidação Cancelada",Y457-Z457,"Liquidação Cancelada")</f>
        <v>#N/A</v>
      </c>
      <c r="AC457" s="3" t="e">
        <f>IF(X457&lt;&gt;"Liquidação Cancelada",(AA457-AB457)+(U457-Z457-AB457),"Liquidação Cancelada")</f>
        <v>#N/A</v>
      </c>
      <c r="AD457" s="29"/>
    </row>
    <row r="458" spans="1:30" ht="24.95" customHeight="1" x14ac:dyDescent="0.2">
      <c r="A458" s="23" t="str">
        <f>D458&amp;"|"&amp;E458&amp;"|"&amp;G458&amp;"|"&amp;H458&amp;"|"&amp;L458&amp;"|"&amp;N458&amp;"|"&amp;U458</f>
        <v>||||||0</v>
      </c>
      <c r="B458" s="23" t="str">
        <f>D458&amp;"|"&amp;E458&amp;"|"&amp;G458&amp;"|"&amp;H458&amp;"|"&amp;X458</f>
        <v>||||0</v>
      </c>
      <c r="C458" s="28" t="str">
        <f>E458&amp;"|"&amp;X458</f>
        <v>|0</v>
      </c>
      <c r="D458" s="10"/>
      <c r="E458" s="10"/>
      <c r="F458" s="36" t="str">
        <f>G458&amp;"/"&amp;H458</f>
        <v>/</v>
      </c>
      <c r="G458" s="10"/>
      <c r="H458" s="10"/>
      <c r="I458" s="36" t="str">
        <f>J458&amp;"."&amp;K458</f>
        <v>.</v>
      </c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>
        <f>R458-S458-T458</f>
        <v>0</v>
      </c>
      <c r="V458" s="9" t="e">
        <f>IF(X458&lt;&gt;"Liquidação Cancelada",VLOOKUP(B458,'BASE DE DADOS OPS'!$B$4:$P$9650,10,FALSE),"Liquidação Cancelada")</f>
        <v>#N/A</v>
      </c>
      <c r="W458" s="13" t="e">
        <f>IF(X458&lt;&gt;"Liquidação Cancelada",IF(ISBLANK(V458),"AGUARDANDO PAGAMENTO",NETWORKDAYS(P458,V458)-1),"Liquidação Cancelada")</f>
        <v>#N/A</v>
      </c>
      <c r="X458" s="10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>IF(X458&lt;&gt;"Liquidação Cancelada",Y458-Z458,"Liquidação Cancelada")</f>
        <v>#N/A</v>
      </c>
      <c r="AC458" s="3" t="e">
        <f>IF(X458&lt;&gt;"Liquidação Cancelada",(AA458-AB458)+(U458-Z458-AB458),"Liquidação Cancelada")</f>
        <v>#N/A</v>
      </c>
      <c r="AD458" s="29"/>
    </row>
    <row r="459" spans="1:30" ht="24.95" customHeight="1" x14ac:dyDescent="0.2">
      <c r="A459" s="23" t="str">
        <f>D459&amp;"|"&amp;E459&amp;"|"&amp;G459&amp;"|"&amp;H459&amp;"|"&amp;L459&amp;"|"&amp;N459&amp;"|"&amp;U459</f>
        <v>||||||0</v>
      </c>
      <c r="B459" s="23" t="str">
        <f>D459&amp;"|"&amp;E459&amp;"|"&amp;G459&amp;"|"&amp;H459&amp;"|"&amp;X459</f>
        <v>||||0</v>
      </c>
      <c r="C459" s="28" t="str">
        <f>E459&amp;"|"&amp;X459</f>
        <v>|0</v>
      </c>
      <c r="D459" s="10"/>
      <c r="E459" s="10"/>
      <c r="F459" s="36" t="str">
        <f>G459&amp;"/"&amp;H459</f>
        <v>/</v>
      </c>
      <c r="G459" s="10"/>
      <c r="H459" s="10"/>
      <c r="I459" s="36" t="str">
        <f>J459&amp;"."&amp;K459</f>
        <v>.</v>
      </c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>
        <f>R459-S459-T459</f>
        <v>0</v>
      </c>
      <c r="V459" s="9" t="e">
        <f>IF(X459&lt;&gt;"Liquidação Cancelada",VLOOKUP(B459,'BASE DE DADOS OPS'!$B$4:$P$9650,10,FALSE),"Liquidação Cancelada")</f>
        <v>#N/A</v>
      </c>
      <c r="W459" s="13" t="e">
        <f>IF(X459&lt;&gt;"Liquidação Cancelada",IF(ISBLANK(V459),"AGUARDANDO PAGAMENTO",NETWORKDAYS(P459,V459)-1),"Liquidação Cancelada")</f>
        <v>#N/A</v>
      </c>
      <c r="X459" s="10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>IF(X459&lt;&gt;"Liquidação Cancelada",Y459-Z459,"Liquidação Cancelada")</f>
        <v>#N/A</v>
      </c>
      <c r="AC459" s="3" t="e">
        <f>IF(X459&lt;&gt;"Liquidação Cancelada",(AA459-AB459)+(U459-Z459-AB459),"Liquidação Cancelada")</f>
        <v>#N/A</v>
      </c>
      <c r="AD459" s="29"/>
    </row>
    <row r="460" spans="1:30" ht="24.95" customHeight="1" x14ac:dyDescent="0.2">
      <c r="A460" s="23" t="str">
        <f>D460&amp;"|"&amp;E460&amp;"|"&amp;G460&amp;"|"&amp;H460&amp;"|"&amp;L460&amp;"|"&amp;N460&amp;"|"&amp;U460</f>
        <v>||||||0</v>
      </c>
      <c r="B460" s="23" t="str">
        <f>D460&amp;"|"&amp;E460&amp;"|"&amp;G460&amp;"|"&amp;H460&amp;"|"&amp;X460</f>
        <v>||||0</v>
      </c>
      <c r="C460" s="28" t="str">
        <f>E460&amp;"|"&amp;X460</f>
        <v>|0</v>
      </c>
      <c r="D460" s="10"/>
      <c r="E460" s="10"/>
      <c r="F460" s="36" t="str">
        <f>G460&amp;"/"&amp;H460</f>
        <v>/</v>
      </c>
      <c r="G460" s="10"/>
      <c r="H460" s="10"/>
      <c r="I460" s="36" t="str">
        <f>J460&amp;"."&amp;K460</f>
        <v>.</v>
      </c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>
        <f>R460-S460-T460</f>
        <v>0</v>
      </c>
      <c r="V460" s="9" t="e">
        <f>IF(X460&lt;&gt;"Liquidação Cancelada",VLOOKUP(B460,'BASE DE DADOS OPS'!$B$4:$P$9650,10,FALSE),"Liquidação Cancelada")</f>
        <v>#N/A</v>
      </c>
      <c r="W460" s="13" t="e">
        <f>IF(X460&lt;&gt;"Liquidação Cancelada",IF(ISBLANK(V460),"AGUARDANDO PAGAMENTO",NETWORKDAYS(P460,V460)-1),"Liquidação Cancelada")</f>
        <v>#N/A</v>
      </c>
      <c r="X460" s="10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>IF(X460&lt;&gt;"Liquidação Cancelada",Y460-Z460,"Liquidação Cancelada")</f>
        <v>#N/A</v>
      </c>
      <c r="AC460" s="3" t="e">
        <f>IF(X460&lt;&gt;"Liquidação Cancelada",(AA460-AB460)+(U460-Z460-AB460),"Liquidação Cancelada")</f>
        <v>#N/A</v>
      </c>
      <c r="AD460" s="29"/>
    </row>
    <row r="461" spans="1:30" ht="24.95" customHeight="1" x14ac:dyDescent="0.2">
      <c r="A461" s="23" t="str">
        <f>D461&amp;"|"&amp;E461&amp;"|"&amp;G461&amp;"|"&amp;H461&amp;"|"&amp;L461&amp;"|"&amp;N461&amp;"|"&amp;U461</f>
        <v>||||||0</v>
      </c>
      <c r="B461" s="23" t="str">
        <f>D461&amp;"|"&amp;E461&amp;"|"&amp;G461&amp;"|"&amp;H461&amp;"|"&amp;X461</f>
        <v>||||0</v>
      </c>
      <c r="C461" s="28" t="str">
        <f>E461&amp;"|"&amp;X461</f>
        <v>|0</v>
      </c>
      <c r="D461" s="10"/>
      <c r="E461" s="10"/>
      <c r="F461" s="36" t="str">
        <f>G461&amp;"/"&amp;H461</f>
        <v>/</v>
      </c>
      <c r="G461" s="10"/>
      <c r="H461" s="10"/>
      <c r="I461" s="36" t="str">
        <f>J461&amp;"."&amp;K461</f>
        <v>.</v>
      </c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>
        <f>R461-S461-T461</f>
        <v>0</v>
      </c>
      <c r="V461" s="9" t="e">
        <f>IF(X461&lt;&gt;"Liquidação Cancelada",VLOOKUP(B461,'BASE DE DADOS OPS'!$B$4:$P$9650,10,FALSE),"Liquidação Cancelada")</f>
        <v>#N/A</v>
      </c>
      <c r="W461" s="13" t="e">
        <f>IF(X461&lt;&gt;"Liquidação Cancelada",IF(ISBLANK(V461),"AGUARDANDO PAGAMENTO",NETWORKDAYS(P461,V461)-1),"Liquidação Cancelada")</f>
        <v>#N/A</v>
      </c>
      <c r="X461" s="10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>IF(X461&lt;&gt;"Liquidação Cancelada",Y461-Z461,"Liquidação Cancelada")</f>
        <v>#N/A</v>
      </c>
      <c r="AC461" s="3" t="e">
        <f>IF(X461&lt;&gt;"Liquidação Cancelada",(AA461-AB461)+(U461-Z461-AB461),"Liquidação Cancelada")</f>
        <v>#N/A</v>
      </c>
      <c r="AD461" s="29"/>
    </row>
    <row r="462" spans="1:30" ht="24.95" customHeight="1" x14ac:dyDescent="0.2">
      <c r="A462" s="23" t="str">
        <f>D462&amp;"|"&amp;E462&amp;"|"&amp;G462&amp;"|"&amp;H462&amp;"|"&amp;L462&amp;"|"&amp;N462&amp;"|"&amp;U462</f>
        <v>||||||0</v>
      </c>
      <c r="B462" s="23" t="str">
        <f>D462&amp;"|"&amp;E462&amp;"|"&amp;G462&amp;"|"&amp;H462&amp;"|"&amp;X462</f>
        <v>||||0</v>
      </c>
      <c r="C462" s="28" t="str">
        <f>E462&amp;"|"&amp;X462</f>
        <v>|0</v>
      </c>
      <c r="D462" s="10"/>
      <c r="E462" s="10"/>
      <c r="F462" s="36" t="str">
        <f>G462&amp;"/"&amp;H462</f>
        <v>/</v>
      </c>
      <c r="G462" s="10"/>
      <c r="H462" s="10"/>
      <c r="I462" s="36" t="str">
        <f>J462&amp;"."&amp;K462</f>
        <v>.</v>
      </c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>
        <f>R462-S462-T462</f>
        <v>0</v>
      </c>
      <c r="V462" s="9" t="e">
        <f>IF(X462&lt;&gt;"Liquidação Cancelada",VLOOKUP(B462,'BASE DE DADOS OPS'!$B$4:$P$9650,10,FALSE),"Liquidação Cancelada")</f>
        <v>#N/A</v>
      </c>
      <c r="W462" s="13" t="e">
        <f>IF(X462&lt;&gt;"Liquidação Cancelada",IF(ISBLANK(V462),"AGUARDANDO PAGAMENTO",NETWORKDAYS(P462,V462)-1),"Liquidação Cancelada")</f>
        <v>#N/A</v>
      </c>
      <c r="X462" s="10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>IF(X462&lt;&gt;"Liquidação Cancelada",Y462-Z462,"Liquidação Cancelada")</f>
        <v>#N/A</v>
      </c>
      <c r="AC462" s="3" t="e">
        <f>IF(X462&lt;&gt;"Liquidação Cancelada",(AA462-AB462)+(U462-Z462-AB462),"Liquidação Cancelada")</f>
        <v>#N/A</v>
      </c>
      <c r="AD462" s="29"/>
    </row>
    <row r="463" spans="1:30" ht="24.95" customHeight="1" x14ac:dyDescent="0.2">
      <c r="A463" s="23" t="str">
        <f>D463&amp;"|"&amp;E463&amp;"|"&amp;G463&amp;"|"&amp;H463&amp;"|"&amp;L463&amp;"|"&amp;N463&amp;"|"&amp;U463</f>
        <v>||||||0</v>
      </c>
      <c r="B463" s="23" t="str">
        <f>D463&amp;"|"&amp;E463&amp;"|"&amp;G463&amp;"|"&amp;H463&amp;"|"&amp;X463</f>
        <v>||||0</v>
      </c>
      <c r="C463" s="28" t="str">
        <f>E463&amp;"|"&amp;X463</f>
        <v>|0</v>
      </c>
      <c r="D463" s="10"/>
      <c r="E463" s="10"/>
      <c r="F463" s="36" t="str">
        <f>G463&amp;"/"&amp;H463</f>
        <v>/</v>
      </c>
      <c r="G463" s="10"/>
      <c r="H463" s="10"/>
      <c r="I463" s="36" t="str">
        <f>J463&amp;"."&amp;K463</f>
        <v>.</v>
      </c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>
        <f>R463-S463-T463</f>
        <v>0</v>
      </c>
      <c r="V463" s="9" t="e">
        <f>IF(X463&lt;&gt;"Liquidação Cancelada",VLOOKUP(B463,'BASE DE DADOS OPS'!$B$4:$P$9650,10,FALSE),"Liquidação Cancelada")</f>
        <v>#N/A</v>
      </c>
      <c r="W463" s="13" t="e">
        <f>IF(X463&lt;&gt;"Liquidação Cancelada",IF(ISBLANK(V463),"AGUARDANDO PAGAMENTO",NETWORKDAYS(P463,V463)-1),"Liquidação Cancelada")</f>
        <v>#N/A</v>
      </c>
      <c r="X463" s="10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>IF(X463&lt;&gt;"Liquidação Cancelada",Y463-Z463,"Liquidação Cancelada")</f>
        <v>#N/A</v>
      </c>
      <c r="AC463" s="3" t="e">
        <f>IF(X463&lt;&gt;"Liquidação Cancelada",(AA463-AB463)+(U463-Z463-AB463),"Liquidação Cancelada")</f>
        <v>#N/A</v>
      </c>
      <c r="AD463" s="29"/>
    </row>
    <row r="464" spans="1:30" ht="24.95" customHeight="1" x14ac:dyDescent="0.2">
      <c r="A464" s="23" t="str">
        <f>D464&amp;"|"&amp;E464&amp;"|"&amp;G464&amp;"|"&amp;H464&amp;"|"&amp;L464&amp;"|"&amp;N464&amp;"|"&amp;U464</f>
        <v>||||||0</v>
      </c>
      <c r="B464" s="23" t="str">
        <f>D464&amp;"|"&amp;E464&amp;"|"&amp;G464&amp;"|"&amp;H464&amp;"|"&amp;X464</f>
        <v>||||0</v>
      </c>
      <c r="C464" s="28" t="str">
        <f>E464&amp;"|"&amp;X464</f>
        <v>|0</v>
      </c>
      <c r="D464" s="10"/>
      <c r="E464" s="10"/>
      <c r="F464" s="36" t="str">
        <f>G464&amp;"/"&amp;H464</f>
        <v>/</v>
      </c>
      <c r="G464" s="10"/>
      <c r="H464" s="10"/>
      <c r="I464" s="36" t="str">
        <f>J464&amp;"."&amp;K464</f>
        <v>.</v>
      </c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>
        <f>R464-S464-T464</f>
        <v>0</v>
      </c>
      <c r="V464" s="9" t="e">
        <f>IF(X464&lt;&gt;"Liquidação Cancelada",VLOOKUP(B464,'BASE DE DADOS OPS'!$B$4:$P$9650,10,FALSE),"Liquidação Cancelada")</f>
        <v>#N/A</v>
      </c>
      <c r="W464" s="13" t="e">
        <f>IF(X464&lt;&gt;"Liquidação Cancelada",IF(ISBLANK(V464),"AGUARDANDO PAGAMENTO",NETWORKDAYS(P464,V464)-1),"Liquidação Cancelada")</f>
        <v>#N/A</v>
      </c>
      <c r="X464" s="10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>IF(X464&lt;&gt;"Liquidação Cancelada",Y464-Z464,"Liquidação Cancelada")</f>
        <v>#N/A</v>
      </c>
      <c r="AC464" s="3" t="e">
        <f>IF(X464&lt;&gt;"Liquidação Cancelada",(AA464-AB464)+(U464-Z464-AB464),"Liquidação Cancelada")</f>
        <v>#N/A</v>
      </c>
      <c r="AD464" s="29"/>
    </row>
    <row r="465" spans="1:30" ht="24.95" customHeight="1" x14ac:dyDescent="0.2">
      <c r="A465" s="23" t="str">
        <f>D465&amp;"|"&amp;E465&amp;"|"&amp;G465&amp;"|"&amp;H465&amp;"|"&amp;L465&amp;"|"&amp;N465&amp;"|"&amp;U465</f>
        <v>||||||0</v>
      </c>
      <c r="B465" s="23" t="str">
        <f>D465&amp;"|"&amp;E465&amp;"|"&amp;G465&amp;"|"&amp;H465&amp;"|"&amp;X465</f>
        <v>||||0</v>
      </c>
      <c r="C465" s="28" t="str">
        <f>E465&amp;"|"&amp;X465</f>
        <v>|0</v>
      </c>
      <c r="D465" s="10"/>
      <c r="E465" s="10"/>
      <c r="F465" s="36" t="str">
        <f>G465&amp;"/"&amp;H465</f>
        <v>/</v>
      </c>
      <c r="G465" s="10"/>
      <c r="H465" s="10"/>
      <c r="I465" s="36" t="str">
        <f>J465&amp;"."&amp;K465</f>
        <v>.</v>
      </c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>
        <f>R465-S465-T465</f>
        <v>0</v>
      </c>
      <c r="V465" s="9" t="e">
        <f>IF(X465&lt;&gt;"Liquidação Cancelada",VLOOKUP(B465,'BASE DE DADOS OPS'!$B$4:$P$9650,10,FALSE),"Liquidação Cancelada")</f>
        <v>#N/A</v>
      </c>
      <c r="W465" s="13" t="e">
        <f>IF(X465&lt;&gt;"Liquidação Cancelada",IF(ISBLANK(V465),"AGUARDANDO PAGAMENTO",NETWORKDAYS(P465,V465)-1),"Liquidação Cancelada")</f>
        <v>#N/A</v>
      </c>
      <c r="X465" s="10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>IF(X465&lt;&gt;"Liquidação Cancelada",Y465-Z465,"Liquidação Cancelada")</f>
        <v>#N/A</v>
      </c>
      <c r="AC465" s="3" t="e">
        <f>IF(X465&lt;&gt;"Liquidação Cancelada",(AA465-AB465)+(U465-Z465-AB465),"Liquidação Cancelada")</f>
        <v>#N/A</v>
      </c>
      <c r="AD465" s="29"/>
    </row>
    <row r="466" spans="1:30" ht="24.95" customHeight="1" x14ac:dyDescent="0.2">
      <c r="A466" s="23" t="str">
        <f>D466&amp;"|"&amp;E466&amp;"|"&amp;G466&amp;"|"&amp;H466&amp;"|"&amp;L466&amp;"|"&amp;N466&amp;"|"&amp;U466</f>
        <v>||||||0</v>
      </c>
      <c r="B466" s="23" t="str">
        <f>D466&amp;"|"&amp;E466&amp;"|"&amp;G466&amp;"|"&amp;H466&amp;"|"&amp;X466</f>
        <v>||||0</v>
      </c>
      <c r="C466" s="28" t="str">
        <f>E466&amp;"|"&amp;X466</f>
        <v>|0</v>
      </c>
      <c r="D466" s="10"/>
      <c r="E466" s="10"/>
      <c r="F466" s="36" t="str">
        <f>G466&amp;"/"&amp;H466</f>
        <v>/</v>
      </c>
      <c r="G466" s="10"/>
      <c r="H466" s="10"/>
      <c r="I466" s="36" t="str">
        <f>J466&amp;"."&amp;K466</f>
        <v>.</v>
      </c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>
        <f>R466-S466-T466</f>
        <v>0</v>
      </c>
      <c r="V466" s="9" t="e">
        <f>IF(X466&lt;&gt;"Liquidação Cancelada",VLOOKUP(B466,'BASE DE DADOS OPS'!$B$4:$P$9650,10,FALSE),"Liquidação Cancelada")</f>
        <v>#N/A</v>
      </c>
      <c r="W466" s="13" t="e">
        <f>IF(X466&lt;&gt;"Liquidação Cancelada",IF(ISBLANK(V466),"AGUARDANDO PAGAMENTO",NETWORKDAYS(P466,V466)-1),"Liquidação Cancelada")</f>
        <v>#N/A</v>
      </c>
      <c r="X466" s="10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>IF(X466&lt;&gt;"Liquidação Cancelada",Y466-Z466,"Liquidação Cancelada")</f>
        <v>#N/A</v>
      </c>
      <c r="AC466" s="3" t="e">
        <f>IF(X466&lt;&gt;"Liquidação Cancelada",(AA466-AB466)+(U466-Z466-AB466),"Liquidação Cancelada")</f>
        <v>#N/A</v>
      </c>
      <c r="AD466" s="29"/>
    </row>
    <row r="467" spans="1:30" ht="24.95" customHeight="1" x14ac:dyDescent="0.2">
      <c r="A467" s="23" t="str">
        <f>D467&amp;"|"&amp;E467&amp;"|"&amp;G467&amp;"|"&amp;H467&amp;"|"&amp;L467&amp;"|"&amp;N467&amp;"|"&amp;U467</f>
        <v>||||||0</v>
      </c>
      <c r="B467" s="23" t="str">
        <f>D467&amp;"|"&amp;E467&amp;"|"&amp;G467&amp;"|"&amp;H467&amp;"|"&amp;X467</f>
        <v>||||0</v>
      </c>
      <c r="C467" s="28" t="str">
        <f>E467&amp;"|"&amp;X467</f>
        <v>|0</v>
      </c>
      <c r="D467" s="10"/>
      <c r="E467" s="10"/>
      <c r="F467" s="36" t="str">
        <f>G467&amp;"/"&amp;H467</f>
        <v>/</v>
      </c>
      <c r="G467" s="10"/>
      <c r="H467" s="10"/>
      <c r="I467" s="36" t="str">
        <f>J467&amp;"."&amp;K467</f>
        <v>.</v>
      </c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>
        <f>R467-S467-T467</f>
        <v>0</v>
      </c>
      <c r="V467" s="9" t="e">
        <f>IF(X467&lt;&gt;"Liquidação Cancelada",VLOOKUP(B467,'BASE DE DADOS OPS'!$B$4:$P$9650,10,FALSE),"Liquidação Cancelada")</f>
        <v>#N/A</v>
      </c>
      <c r="W467" s="13" t="e">
        <f>IF(X467&lt;&gt;"Liquidação Cancelada",IF(ISBLANK(V467),"AGUARDANDO PAGAMENTO",NETWORKDAYS(P467,V467)-1),"Liquidação Cancelada")</f>
        <v>#N/A</v>
      </c>
      <c r="X467" s="10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>IF(X467&lt;&gt;"Liquidação Cancelada",Y467-Z467,"Liquidação Cancelada")</f>
        <v>#N/A</v>
      </c>
      <c r="AC467" s="3" t="e">
        <f>IF(X467&lt;&gt;"Liquidação Cancelada",(AA467-AB467)+(U467-Z467-AB467),"Liquidação Cancelada")</f>
        <v>#N/A</v>
      </c>
      <c r="AD467" s="29"/>
    </row>
    <row r="468" spans="1:30" ht="24.95" customHeight="1" x14ac:dyDescent="0.2">
      <c r="A468" s="23" t="str">
        <f>D468&amp;"|"&amp;E468&amp;"|"&amp;G468&amp;"|"&amp;H468&amp;"|"&amp;L468&amp;"|"&amp;N468&amp;"|"&amp;U468</f>
        <v>||||||0</v>
      </c>
      <c r="B468" s="23" t="str">
        <f>D468&amp;"|"&amp;E468&amp;"|"&amp;G468&amp;"|"&amp;H468&amp;"|"&amp;X468</f>
        <v>||||0</v>
      </c>
      <c r="C468" s="28" t="str">
        <f>E468&amp;"|"&amp;X468</f>
        <v>|0</v>
      </c>
      <c r="D468" s="10"/>
      <c r="E468" s="10"/>
      <c r="F468" s="36" t="str">
        <f>G468&amp;"/"&amp;H468</f>
        <v>/</v>
      </c>
      <c r="G468" s="10"/>
      <c r="H468" s="10"/>
      <c r="I468" s="36" t="str">
        <f>J468&amp;"."&amp;K468</f>
        <v>.</v>
      </c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>
        <f>R468-S468-T468</f>
        <v>0</v>
      </c>
      <c r="V468" s="9" t="e">
        <f>IF(X468&lt;&gt;"Liquidação Cancelada",VLOOKUP(B468,'BASE DE DADOS OPS'!$B$4:$P$9650,10,FALSE),"Liquidação Cancelada")</f>
        <v>#N/A</v>
      </c>
      <c r="W468" s="13" t="e">
        <f>IF(X468&lt;&gt;"Liquidação Cancelada",IF(ISBLANK(V468),"AGUARDANDO PAGAMENTO",NETWORKDAYS(P468,V468)-1),"Liquidação Cancelada")</f>
        <v>#N/A</v>
      </c>
      <c r="X468" s="10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>IF(X468&lt;&gt;"Liquidação Cancelada",Y468-Z468,"Liquidação Cancelada")</f>
        <v>#N/A</v>
      </c>
      <c r="AC468" s="3" t="e">
        <f>IF(X468&lt;&gt;"Liquidação Cancelada",(AA468-AB468)+(U468-Z468-AB468),"Liquidação Cancelada")</f>
        <v>#N/A</v>
      </c>
      <c r="AD468" s="29"/>
    </row>
    <row r="469" spans="1:30" ht="24.95" customHeight="1" x14ac:dyDescent="0.2">
      <c r="A469" s="23" t="str">
        <f>D469&amp;"|"&amp;E469&amp;"|"&amp;G469&amp;"|"&amp;H469&amp;"|"&amp;L469&amp;"|"&amp;N469&amp;"|"&amp;U469</f>
        <v>||||||0</v>
      </c>
      <c r="B469" s="23" t="str">
        <f>D469&amp;"|"&amp;E469&amp;"|"&amp;G469&amp;"|"&amp;H469&amp;"|"&amp;X469</f>
        <v>||||0</v>
      </c>
      <c r="C469" s="28" t="str">
        <f>E469&amp;"|"&amp;X469</f>
        <v>|0</v>
      </c>
      <c r="D469" s="10"/>
      <c r="E469" s="10"/>
      <c r="F469" s="36" t="str">
        <f>G469&amp;"/"&amp;H469</f>
        <v>/</v>
      </c>
      <c r="G469" s="10"/>
      <c r="H469" s="10"/>
      <c r="I469" s="36" t="str">
        <f>J469&amp;"."&amp;K469</f>
        <v>.</v>
      </c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>
        <f>R469-S469-T469</f>
        <v>0</v>
      </c>
      <c r="V469" s="9" t="e">
        <f>IF(X469&lt;&gt;"Liquidação Cancelada",VLOOKUP(B469,'BASE DE DADOS OPS'!$B$4:$P$9650,10,FALSE),"Liquidação Cancelada")</f>
        <v>#N/A</v>
      </c>
      <c r="W469" s="13" t="e">
        <f>IF(X469&lt;&gt;"Liquidação Cancelada",IF(ISBLANK(V469),"AGUARDANDO PAGAMENTO",NETWORKDAYS(P469,V469)-1),"Liquidação Cancelada")</f>
        <v>#N/A</v>
      </c>
      <c r="X469" s="10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>IF(X469&lt;&gt;"Liquidação Cancelada",Y469-Z469,"Liquidação Cancelada")</f>
        <v>#N/A</v>
      </c>
      <c r="AC469" s="3" t="e">
        <f>IF(X469&lt;&gt;"Liquidação Cancelada",(AA469-AB469)+(U469-Z469-AB469),"Liquidação Cancelada")</f>
        <v>#N/A</v>
      </c>
      <c r="AD469" s="29"/>
    </row>
    <row r="470" spans="1:30" ht="24.95" customHeight="1" x14ac:dyDescent="0.2">
      <c r="A470" s="23" t="str">
        <f>D470&amp;"|"&amp;E470&amp;"|"&amp;G470&amp;"|"&amp;H470&amp;"|"&amp;L470&amp;"|"&amp;N470&amp;"|"&amp;U470</f>
        <v>||||||0</v>
      </c>
      <c r="B470" s="23" t="str">
        <f>D470&amp;"|"&amp;E470&amp;"|"&amp;G470&amp;"|"&amp;H470&amp;"|"&amp;X470</f>
        <v>||||0</v>
      </c>
      <c r="C470" s="28" t="str">
        <f>E470&amp;"|"&amp;X470</f>
        <v>|0</v>
      </c>
      <c r="D470" s="10"/>
      <c r="E470" s="10"/>
      <c r="F470" s="36" t="str">
        <f>G470&amp;"/"&amp;H470</f>
        <v>/</v>
      </c>
      <c r="G470" s="10"/>
      <c r="H470" s="10"/>
      <c r="I470" s="36" t="str">
        <f>J470&amp;"."&amp;K470</f>
        <v>.</v>
      </c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>
        <f>R470-S470-T470</f>
        <v>0</v>
      </c>
      <c r="V470" s="9" t="e">
        <f>IF(X470&lt;&gt;"Liquidação Cancelada",VLOOKUP(B470,'BASE DE DADOS OPS'!$B$4:$P$9650,10,FALSE),"Liquidação Cancelada")</f>
        <v>#N/A</v>
      </c>
      <c r="W470" s="13" t="e">
        <f>IF(X470&lt;&gt;"Liquidação Cancelada",IF(ISBLANK(V470),"AGUARDANDO PAGAMENTO",NETWORKDAYS(P470,V470)-1),"Liquidação Cancelada")</f>
        <v>#N/A</v>
      </c>
      <c r="X470" s="10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>IF(X470&lt;&gt;"Liquidação Cancelada",Y470-Z470,"Liquidação Cancelada")</f>
        <v>#N/A</v>
      </c>
      <c r="AC470" s="3" t="e">
        <f>IF(X470&lt;&gt;"Liquidação Cancelada",(AA470-AB470)+(U470-Z470-AB470),"Liquidação Cancelada")</f>
        <v>#N/A</v>
      </c>
      <c r="AD470" s="29"/>
    </row>
    <row r="471" spans="1:30" ht="24.95" customHeight="1" x14ac:dyDescent="0.2">
      <c r="A471" s="23" t="str">
        <f>D471&amp;"|"&amp;E471&amp;"|"&amp;G471&amp;"|"&amp;H471&amp;"|"&amp;L471&amp;"|"&amp;N471&amp;"|"&amp;U471</f>
        <v>||||||0</v>
      </c>
      <c r="B471" s="23" t="str">
        <f>D471&amp;"|"&amp;E471&amp;"|"&amp;G471&amp;"|"&amp;H471&amp;"|"&amp;X471</f>
        <v>||||0</v>
      </c>
      <c r="C471" s="28" t="str">
        <f>E471&amp;"|"&amp;X471</f>
        <v>|0</v>
      </c>
      <c r="D471" s="10"/>
      <c r="E471" s="10"/>
      <c r="F471" s="36" t="str">
        <f>G471&amp;"/"&amp;H471</f>
        <v>/</v>
      </c>
      <c r="G471" s="10"/>
      <c r="H471" s="10"/>
      <c r="I471" s="36" t="str">
        <f>J471&amp;"."&amp;K471</f>
        <v>.</v>
      </c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>
        <f>R471-S471-T471</f>
        <v>0</v>
      </c>
      <c r="V471" s="9" t="e">
        <f>IF(X471&lt;&gt;"Liquidação Cancelada",VLOOKUP(B471,'BASE DE DADOS OPS'!$B$4:$P$9650,10,FALSE),"Liquidação Cancelada")</f>
        <v>#N/A</v>
      </c>
      <c r="W471" s="13" t="e">
        <f>IF(X471&lt;&gt;"Liquidação Cancelada",IF(ISBLANK(V471),"AGUARDANDO PAGAMENTO",NETWORKDAYS(P471,V471)-1),"Liquidação Cancelada")</f>
        <v>#N/A</v>
      </c>
      <c r="X471" s="10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>IF(X471&lt;&gt;"Liquidação Cancelada",Y471-Z471,"Liquidação Cancelada")</f>
        <v>#N/A</v>
      </c>
      <c r="AC471" s="3" t="e">
        <f>IF(X471&lt;&gt;"Liquidação Cancelada",(AA471-AB471)+(U471-Z471-AB471),"Liquidação Cancelada")</f>
        <v>#N/A</v>
      </c>
      <c r="AD471" s="29"/>
    </row>
    <row r="472" spans="1:30" ht="24.95" customHeight="1" x14ac:dyDescent="0.2">
      <c r="A472" s="23" t="str">
        <f>D472&amp;"|"&amp;E472&amp;"|"&amp;G472&amp;"|"&amp;H472&amp;"|"&amp;L472&amp;"|"&amp;N472&amp;"|"&amp;U472</f>
        <v>||||||0</v>
      </c>
      <c r="B472" s="23" t="str">
        <f>D472&amp;"|"&amp;E472&amp;"|"&amp;G472&amp;"|"&amp;H472&amp;"|"&amp;X472</f>
        <v>||||0</v>
      </c>
      <c r="C472" s="28" t="str">
        <f>E472&amp;"|"&amp;X472</f>
        <v>|0</v>
      </c>
      <c r="D472" s="10"/>
      <c r="E472" s="10"/>
      <c r="F472" s="36" t="str">
        <f>G472&amp;"/"&amp;H472</f>
        <v>/</v>
      </c>
      <c r="G472" s="10"/>
      <c r="H472" s="10"/>
      <c r="I472" s="36" t="str">
        <f>J472&amp;"."&amp;K472</f>
        <v>.</v>
      </c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>
        <f>R472-S472-T472</f>
        <v>0</v>
      </c>
      <c r="V472" s="9" t="e">
        <f>IF(X472&lt;&gt;"Liquidação Cancelada",VLOOKUP(B472,'BASE DE DADOS OPS'!$B$4:$P$9650,10,FALSE),"Liquidação Cancelada")</f>
        <v>#N/A</v>
      </c>
      <c r="W472" s="13" t="e">
        <f>IF(X472&lt;&gt;"Liquidação Cancelada",IF(ISBLANK(V472),"AGUARDANDO PAGAMENTO",NETWORKDAYS(P472,V472)-1),"Liquidação Cancelada")</f>
        <v>#N/A</v>
      </c>
      <c r="X472" s="10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>IF(X472&lt;&gt;"Liquidação Cancelada",Y472-Z472,"Liquidação Cancelada")</f>
        <v>#N/A</v>
      </c>
      <c r="AC472" s="3" t="e">
        <f>IF(X472&lt;&gt;"Liquidação Cancelada",(AA472-AB472)+(U472-Z472-AB472),"Liquidação Cancelada")</f>
        <v>#N/A</v>
      </c>
      <c r="AD472" s="29"/>
    </row>
    <row r="473" spans="1:30" ht="24.95" customHeight="1" x14ac:dyDescent="0.2">
      <c r="A473" s="23" t="str">
        <f>D473&amp;"|"&amp;E473&amp;"|"&amp;G473&amp;"|"&amp;H473&amp;"|"&amp;L473&amp;"|"&amp;N473&amp;"|"&amp;U473</f>
        <v>||||||0</v>
      </c>
      <c r="B473" s="23" t="str">
        <f>D473&amp;"|"&amp;E473&amp;"|"&amp;G473&amp;"|"&amp;H473&amp;"|"&amp;X473</f>
        <v>||||0</v>
      </c>
      <c r="C473" s="28" t="str">
        <f>E473&amp;"|"&amp;X473</f>
        <v>|0</v>
      </c>
      <c r="D473" s="10"/>
      <c r="E473" s="10"/>
      <c r="F473" s="36" t="str">
        <f>G473&amp;"/"&amp;H473</f>
        <v>/</v>
      </c>
      <c r="G473" s="10"/>
      <c r="H473" s="10"/>
      <c r="I473" s="36" t="str">
        <f>J473&amp;"."&amp;K473</f>
        <v>.</v>
      </c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>
        <f>R473-S473-T473</f>
        <v>0</v>
      </c>
      <c r="V473" s="9" t="e">
        <f>IF(X473&lt;&gt;"Liquidação Cancelada",VLOOKUP(B473,'BASE DE DADOS OPS'!$B$4:$P$9650,10,FALSE),"Liquidação Cancelada")</f>
        <v>#N/A</v>
      </c>
      <c r="W473" s="13" t="e">
        <f>IF(X473&lt;&gt;"Liquidação Cancelada",IF(ISBLANK(V473),"AGUARDANDO PAGAMENTO",NETWORKDAYS(P473,V473)-1),"Liquidação Cancelada")</f>
        <v>#N/A</v>
      </c>
      <c r="X473" s="10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>IF(X473&lt;&gt;"Liquidação Cancelada",Y473-Z473,"Liquidação Cancelada")</f>
        <v>#N/A</v>
      </c>
      <c r="AC473" s="3" t="e">
        <f>IF(X473&lt;&gt;"Liquidação Cancelada",(AA473-AB473)+(U473-Z473-AB473),"Liquidação Cancelada")</f>
        <v>#N/A</v>
      </c>
      <c r="AD473" s="29"/>
    </row>
    <row r="474" spans="1:30" ht="24.95" customHeight="1" x14ac:dyDescent="0.2">
      <c r="A474" s="23" t="str">
        <f>D474&amp;"|"&amp;E474&amp;"|"&amp;G474&amp;"|"&amp;H474&amp;"|"&amp;L474&amp;"|"&amp;N474&amp;"|"&amp;U474</f>
        <v>||||||0</v>
      </c>
      <c r="B474" s="23" t="str">
        <f>D474&amp;"|"&amp;E474&amp;"|"&amp;G474&amp;"|"&amp;H474&amp;"|"&amp;X474</f>
        <v>||||0</v>
      </c>
      <c r="C474" s="28" t="str">
        <f>E474&amp;"|"&amp;X474</f>
        <v>|0</v>
      </c>
      <c r="D474" s="10"/>
      <c r="E474" s="10"/>
      <c r="F474" s="36" t="str">
        <f>G474&amp;"/"&amp;H474</f>
        <v>/</v>
      </c>
      <c r="G474" s="10"/>
      <c r="H474" s="10"/>
      <c r="I474" s="36" t="str">
        <f>J474&amp;"."&amp;K474</f>
        <v>.</v>
      </c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>
        <f>R474-S474-T474</f>
        <v>0</v>
      </c>
      <c r="V474" s="9" t="e">
        <f>IF(X474&lt;&gt;"Liquidação Cancelada",VLOOKUP(B474,'BASE DE DADOS OPS'!$B$4:$P$9650,10,FALSE),"Liquidação Cancelada")</f>
        <v>#N/A</v>
      </c>
      <c r="W474" s="13" t="e">
        <f>IF(X474&lt;&gt;"Liquidação Cancelada",IF(ISBLANK(V474),"AGUARDANDO PAGAMENTO",NETWORKDAYS(P474,V474)-1),"Liquidação Cancelada")</f>
        <v>#N/A</v>
      </c>
      <c r="X474" s="10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>IF(X474&lt;&gt;"Liquidação Cancelada",Y474-Z474,"Liquidação Cancelada")</f>
        <v>#N/A</v>
      </c>
      <c r="AC474" s="3" t="e">
        <f>IF(X474&lt;&gt;"Liquidação Cancelada",(AA474-AB474)+(U474-Z474-AB474),"Liquidação Cancelada")</f>
        <v>#N/A</v>
      </c>
      <c r="AD474" s="29"/>
    </row>
    <row r="475" spans="1:30" ht="24.95" customHeight="1" x14ac:dyDescent="0.2">
      <c r="A475" s="23" t="str">
        <f>D475&amp;"|"&amp;E475&amp;"|"&amp;G475&amp;"|"&amp;H475&amp;"|"&amp;L475&amp;"|"&amp;N475&amp;"|"&amp;U475</f>
        <v>||||||0</v>
      </c>
      <c r="B475" s="23" t="str">
        <f>D475&amp;"|"&amp;E475&amp;"|"&amp;G475&amp;"|"&amp;H475&amp;"|"&amp;X475</f>
        <v>||||0</v>
      </c>
      <c r="C475" s="28" t="str">
        <f>E475&amp;"|"&amp;X475</f>
        <v>|0</v>
      </c>
      <c r="D475" s="10"/>
      <c r="E475" s="10"/>
      <c r="F475" s="36" t="str">
        <f>G475&amp;"/"&amp;H475</f>
        <v>/</v>
      </c>
      <c r="G475" s="10"/>
      <c r="H475" s="10"/>
      <c r="I475" s="36" t="str">
        <f>J475&amp;"."&amp;K475</f>
        <v>.</v>
      </c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>
        <f>R475-S475-T475</f>
        <v>0</v>
      </c>
      <c r="V475" s="9" t="e">
        <f>IF(X475&lt;&gt;"Liquidação Cancelada",VLOOKUP(B475,'BASE DE DADOS OPS'!$B$4:$P$9650,10,FALSE),"Liquidação Cancelada")</f>
        <v>#N/A</v>
      </c>
      <c r="W475" s="13" t="e">
        <f>IF(X475&lt;&gt;"Liquidação Cancelada",IF(ISBLANK(V475),"AGUARDANDO PAGAMENTO",NETWORKDAYS(P475,V475)-1),"Liquidação Cancelada")</f>
        <v>#N/A</v>
      </c>
      <c r="X475" s="10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>IF(X475&lt;&gt;"Liquidação Cancelada",Y475-Z475,"Liquidação Cancelada")</f>
        <v>#N/A</v>
      </c>
      <c r="AC475" s="3" t="e">
        <f>IF(X475&lt;&gt;"Liquidação Cancelada",(AA475-AB475)+(U475-Z475-AB475),"Liquidação Cancelada")</f>
        <v>#N/A</v>
      </c>
      <c r="AD475" s="29"/>
    </row>
    <row r="476" spans="1:30" ht="24.95" customHeight="1" x14ac:dyDescent="0.2">
      <c r="A476" s="23" t="str">
        <f>D476&amp;"|"&amp;E476&amp;"|"&amp;G476&amp;"|"&amp;H476&amp;"|"&amp;L476&amp;"|"&amp;N476&amp;"|"&amp;U476</f>
        <v>||||||0</v>
      </c>
      <c r="B476" s="23" t="str">
        <f>D476&amp;"|"&amp;E476&amp;"|"&amp;G476&amp;"|"&amp;H476&amp;"|"&amp;X476</f>
        <v>||||0</v>
      </c>
      <c r="C476" s="28" t="str">
        <f>E476&amp;"|"&amp;X476</f>
        <v>|0</v>
      </c>
      <c r="D476" s="10"/>
      <c r="E476" s="10"/>
      <c r="F476" s="36" t="str">
        <f>G476&amp;"/"&amp;H476</f>
        <v>/</v>
      </c>
      <c r="G476" s="10"/>
      <c r="H476" s="10"/>
      <c r="I476" s="36" t="str">
        <f>J476&amp;"."&amp;K476</f>
        <v>.</v>
      </c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>
        <f>R476-S476-T476</f>
        <v>0</v>
      </c>
      <c r="V476" s="9" t="e">
        <f>IF(X476&lt;&gt;"Liquidação Cancelada",VLOOKUP(B476,'BASE DE DADOS OPS'!$B$4:$P$9650,10,FALSE),"Liquidação Cancelada")</f>
        <v>#N/A</v>
      </c>
      <c r="W476" s="13" t="e">
        <f>IF(X476&lt;&gt;"Liquidação Cancelada",IF(ISBLANK(V476),"AGUARDANDO PAGAMENTO",NETWORKDAYS(P476,V476)-1),"Liquidação Cancelada")</f>
        <v>#N/A</v>
      </c>
      <c r="X476" s="10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>IF(X476&lt;&gt;"Liquidação Cancelada",Y476-Z476,"Liquidação Cancelada")</f>
        <v>#N/A</v>
      </c>
      <c r="AC476" s="3" t="e">
        <f>IF(X476&lt;&gt;"Liquidação Cancelada",(AA476-AB476)+(U476-Z476-AB476),"Liquidação Cancelada")</f>
        <v>#N/A</v>
      </c>
      <c r="AD476" s="29"/>
    </row>
    <row r="477" spans="1:30" ht="24.95" customHeight="1" x14ac:dyDescent="0.2">
      <c r="A477" s="23" t="str">
        <f>D477&amp;"|"&amp;E477&amp;"|"&amp;G477&amp;"|"&amp;H477&amp;"|"&amp;L477&amp;"|"&amp;N477&amp;"|"&amp;U477</f>
        <v>||||||0</v>
      </c>
      <c r="B477" s="23" t="str">
        <f>D477&amp;"|"&amp;E477&amp;"|"&amp;G477&amp;"|"&amp;H477&amp;"|"&amp;X477</f>
        <v>||||0</v>
      </c>
      <c r="C477" s="28" t="str">
        <f>E477&amp;"|"&amp;X477</f>
        <v>|0</v>
      </c>
      <c r="D477" s="10"/>
      <c r="E477" s="10"/>
      <c r="F477" s="36" t="str">
        <f>G477&amp;"/"&amp;H477</f>
        <v>/</v>
      </c>
      <c r="G477" s="10"/>
      <c r="H477" s="10"/>
      <c r="I477" s="36" t="str">
        <f>J477&amp;"."&amp;K477</f>
        <v>.</v>
      </c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>
        <f>R477-S477-T477</f>
        <v>0</v>
      </c>
      <c r="V477" s="9" t="e">
        <f>IF(X477&lt;&gt;"Liquidação Cancelada",VLOOKUP(B477,'BASE DE DADOS OPS'!$B$4:$P$9650,10,FALSE),"Liquidação Cancelada")</f>
        <v>#N/A</v>
      </c>
      <c r="W477" s="13" t="e">
        <f>IF(X477&lt;&gt;"Liquidação Cancelada",IF(ISBLANK(V477),"AGUARDANDO PAGAMENTO",NETWORKDAYS(P477,V477)-1),"Liquidação Cancelada")</f>
        <v>#N/A</v>
      </c>
      <c r="X477" s="10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>IF(X477&lt;&gt;"Liquidação Cancelada",Y477-Z477,"Liquidação Cancelada")</f>
        <v>#N/A</v>
      </c>
      <c r="AC477" s="3" t="e">
        <f>IF(X477&lt;&gt;"Liquidação Cancelada",(AA477-AB477)+(U477-Z477-AB477),"Liquidação Cancelada")</f>
        <v>#N/A</v>
      </c>
      <c r="AD477" s="29"/>
    </row>
    <row r="478" spans="1:30" ht="24.95" customHeight="1" x14ac:dyDescent="0.2">
      <c r="A478" s="23" t="str">
        <f>D478&amp;"|"&amp;E478&amp;"|"&amp;G478&amp;"|"&amp;H478&amp;"|"&amp;L478&amp;"|"&amp;N478&amp;"|"&amp;U478</f>
        <v>||||||0</v>
      </c>
      <c r="B478" s="23" t="str">
        <f>D478&amp;"|"&amp;E478&amp;"|"&amp;G478&amp;"|"&amp;H478&amp;"|"&amp;X478</f>
        <v>||||0</v>
      </c>
      <c r="C478" s="28" t="str">
        <f>E478&amp;"|"&amp;X478</f>
        <v>|0</v>
      </c>
      <c r="D478" s="10"/>
      <c r="E478" s="10"/>
      <c r="F478" s="36" t="str">
        <f>G478&amp;"/"&amp;H478</f>
        <v>/</v>
      </c>
      <c r="G478" s="10"/>
      <c r="H478" s="10"/>
      <c r="I478" s="36" t="str">
        <f>J478&amp;"."&amp;K478</f>
        <v>.</v>
      </c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>
        <f>R478-S478-T478</f>
        <v>0</v>
      </c>
      <c r="V478" s="9" t="e">
        <f>IF(X478&lt;&gt;"Liquidação Cancelada",VLOOKUP(B478,'BASE DE DADOS OPS'!$B$4:$P$9650,10,FALSE),"Liquidação Cancelada")</f>
        <v>#N/A</v>
      </c>
      <c r="W478" s="13" t="e">
        <f>IF(X478&lt;&gt;"Liquidação Cancelada",IF(ISBLANK(V478),"AGUARDANDO PAGAMENTO",NETWORKDAYS(P478,V478)-1),"Liquidação Cancelada")</f>
        <v>#N/A</v>
      </c>
      <c r="X478" s="10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>IF(X478&lt;&gt;"Liquidação Cancelada",Y478-Z478,"Liquidação Cancelada")</f>
        <v>#N/A</v>
      </c>
      <c r="AC478" s="3" t="e">
        <f>IF(X478&lt;&gt;"Liquidação Cancelada",(AA478-AB478)+(U478-Z478-AB478),"Liquidação Cancelada")</f>
        <v>#N/A</v>
      </c>
      <c r="AD478" s="29"/>
    </row>
    <row r="479" spans="1:30" ht="24.95" customHeight="1" x14ac:dyDescent="0.2">
      <c r="A479" s="23" t="str">
        <f>D479&amp;"|"&amp;E479&amp;"|"&amp;G479&amp;"|"&amp;H479&amp;"|"&amp;L479&amp;"|"&amp;N479&amp;"|"&amp;U479</f>
        <v>||||||0</v>
      </c>
      <c r="B479" s="23" t="str">
        <f>D479&amp;"|"&amp;E479&amp;"|"&amp;G479&amp;"|"&amp;H479&amp;"|"&amp;X479</f>
        <v>||||0</v>
      </c>
      <c r="C479" s="28" t="str">
        <f>E479&amp;"|"&amp;X479</f>
        <v>|0</v>
      </c>
      <c r="D479" s="10"/>
      <c r="E479" s="10"/>
      <c r="F479" s="36" t="str">
        <f>G479&amp;"/"&amp;H479</f>
        <v>/</v>
      </c>
      <c r="G479" s="10"/>
      <c r="H479" s="10"/>
      <c r="I479" s="36" t="str">
        <f>J479&amp;"."&amp;K479</f>
        <v>.</v>
      </c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>
        <f>R479-S479-T479</f>
        <v>0</v>
      </c>
      <c r="V479" s="9" t="e">
        <f>IF(X479&lt;&gt;"Liquidação Cancelada",VLOOKUP(B479,'BASE DE DADOS OPS'!$B$4:$P$9650,10,FALSE),"Liquidação Cancelada")</f>
        <v>#N/A</v>
      </c>
      <c r="W479" s="13" t="e">
        <f>IF(X479&lt;&gt;"Liquidação Cancelada",IF(ISBLANK(V479),"AGUARDANDO PAGAMENTO",NETWORKDAYS(P479,V479)-1),"Liquidação Cancelada")</f>
        <v>#N/A</v>
      </c>
      <c r="X479" s="10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>IF(X479&lt;&gt;"Liquidação Cancelada",Y479-Z479,"Liquidação Cancelada")</f>
        <v>#N/A</v>
      </c>
      <c r="AC479" s="3" t="e">
        <f>IF(X479&lt;&gt;"Liquidação Cancelada",(AA479-AB479)+(U479-Z479-AB479),"Liquidação Cancelada")</f>
        <v>#N/A</v>
      </c>
      <c r="AD479" s="29"/>
    </row>
    <row r="480" spans="1:30" ht="24.95" customHeight="1" x14ac:dyDescent="0.2">
      <c r="A480" s="23" t="str">
        <f>D480&amp;"|"&amp;E480&amp;"|"&amp;G480&amp;"|"&amp;H480&amp;"|"&amp;L480&amp;"|"&amp;N480&amp;"|"&amp;U480</f>
        <v>||||||0</v>
      </c>
      <c r="B480" s="23" t="str">
        <f>D480&amp;"|"&amp;E480&amp;"|"&amp;G480&amp;"|"&amp;H480&amp;"|"&amp;X480</f>
        <v>||||0</v>
      </c>
      <c r="C480" s="28" t="str">
        <f>E480&amp;"|"&amp;X480</f>
        <v>|0</v>
      </c>
      <c r="D480" s="10"/>
      <c r="E480" s="10"/>
      <c r="F480" s="36" t="str">
        <f>G480&amp;"/"&amp;H480</f>
        <v>/</v>
      </c>
      <c r="G480" s="10"/>
      <c r="H480" s="10"/>
      <c r="I480" s="36" t="str">
        <f>J480&amp;"."&amp;K480</f>
        <v>.</v>
      </c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>
        <f>R480-S480-T480</f>
        <v>0</v>
      </c>
      <c r="V480" s="9" t="e">
        <f>IF(X480&lt;&gt;"Liquidação Cancelada",VLOOKUP(B480,'BASE DE DADOS OPS'!$B$4:$P$9650,10,FALSE),"Liquidação Cancelada")</f>
        <v>#N/A</v>
      </c>
      <c r="W480" s="13" t="e">
        <f>IF(X480&lt;&gt;"Liquidação Cancelada",IF(ISBLANK(V480),"AGUARDANDO PAGAMENTO",NETWORKDAYS(P480,V480)-1),"Liquidação Cancelada")</f>
        <v>#N/A</v>
      </c>
      <c r="X480" s="10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>IF(X480&lt;&gt;"Liquidação Cancelada",Y480-Z480,"Liquidação Cancelada")</f>
        <v>#N/A</v>
      </c>
      <c r="AC480" s="3" t="e">
        <f>IF(X480&lt;&gt;"Liquidação Cancelada",(AA480-AB480)+(U480-Z480-AB480),"Liquidação Cancelada")</f>
        <v>#N/A</v>
      </c>
      <c r="AD480" s="29"/>
    </row>
    <row r="481" spans="1:30" ht="24.95" customHeight="1" x14ac:dyDescent="0.2">
      <c r="A481" s="23" t="str">
        <f>D481&amp;"|"&amp;E481&amp;"|"&amp;G481&amp;"|"&amp;H481&amp;"|"&amp;L481&amp;"|"&amp;N481&amp;"|"&amp;U481</f>
        <v>||||||0</v>
      </c>
      <c r="B481" s="23" t="str">
        <f>D481&amp;"|"&amp;E481&amp;"|"&amp;G481&amp;"|"&amp;H481&amp;"|"&amp;X481</f>
        <v>||||0</v>
      </c>
      <c r="C481" s="28" t="str">
        <f>E481&amp;"|"&amp;X481</f>
        <v>|0</v>
      </c>
      <c r="D481" s="10"/>
      <c r="E481" s="10"/>
      <c r="F481" s="36" t="str">
        <f>G481&amp;"/"&amp;H481</f>
        <v>/</v>
      </c>
      <c r="G481" s="10"/>
      <c r="H481" s="10"/>
      <c r="I481" s="36" t="str">
        <f>J481&amp;"."&amp;K481</f>
        <v>.</v>
      </c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>
        <f>R481-S481-T481</f>
        <v>0</v>
      </c>
      <c r="V481" s="9" t="e">
        <f>IF(X481&lt;&gt;"Liquidação Cancelada",VLOOKUP(B481,'BASE DE DADOS OPS'!$B$4:$P$9650,10,FALSE),"Liquidação Cancelada")</f>
        <v>#N/A</v>
      </c>
      <c r="W481" s="13" t="e">
        <f>IF(X481&lt;&gt;"Liquidação Cancelada",IF(ISBLANK(V481),"AGUARDANDO PAGAMENTO",NETWORKDAYS(P481,V481)-1),"Liquidação Cancelada")</f>
        <v>#N/A</v>
      </c>
      <c r="X481" s="10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>IF(X481&lt;&gt;"Liquidação Cancelada",Y481-Z481,"Liquidação Cancelada")</f>
        <v>#N/A</v>
      </c>
      <c r="AC481" s="3" t="e">
        <f>IF(X481&lt;&gt;"Liquidação Cancelada",(AA481-AB481)+(U481-Z481-AB481),"Liquidação Cancelada")</f>
        <v>#N/A</v>
      </c>
      <c r="AD481" s="29"/>
    </row>
    <row r="482" spans="1:30" ht="24.95" customHeight="1" x14ac:dyDescent="0.2">
      <c r="A482" s="23" t="str">
        <f>D482&amp;"|"&amp;E482&amp;"|"&amp;G482&amp;"|"&amp;H482&amp;"|"&amp;L482&amp;"|"&amp;N482&amp;"|"&amp;U482</f>
        <v>||||||0</v>
      </c>
      <c r="B482" s="23" t="str">
        <f>D482&amp;"|"&amp;E482&amp;"|"&amp;G482&amp;"|"&amp;H482&amp;"|"&amp;X482</f>
        <v>||||0</v>
      </c>
      <c r="C482" s="28" t="str">
        <f>E482&amp;"|"&amp;X482</f>
        <v>|0</v>
      </c>
      <c r="D482" s="10"/>
      <c r="E482" s="10"/>
      <c r="F482" s="36" t="str">
        <f>G482&amp;"/"&amp;H482</f>
        <v>/</v>
      </c>
      <c r="G482" s="10"/>
      <c r="H482" s="10"/>
      <c r="I482" s="36" t="str">
        <f>J482&amp;"."&amp;K482</f>
        <v>.</v>
      </c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>
        <f>R482-S482-T482</f>
        <v>0</v>
      </c>
      <c r="V482" s="9" t="e">
        <f>IF(X482&lt;&gt;"Liquidação Cancelada",VLOOKUP(B482,'BASE DE DADOS OPS'!$B$4:$P$9650,10,FALSE),"Liquidação Cancelada")</f>
        <v>#N/A</v>
      </c>
      <c r="W482" s="13" t="e">
        <f>IF(X482&lt;&gt;"Liquidação Cancelada",IF(ISBLANK(V482),"AGUARDANDO PAGAMENTO",NETWORKDAYS(P482,V482)-1),"Liquidação Cancelada")</f>
        <v>#N/A</v>
      </c>
      <c r="X482" s="10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>IF(X482&lt;&gt;"Liquidação Cancelada",Y482-Z482,"Liquidação Cancelada")</f>
        <v>#N/A</v>
      </c>
      <c r="AC482" s="3" t="e">
        <f>IF(X482&lt;&gt;"Liquidação Cancelada",(AA482-AB482)+(U482-Z482-AB482),"Liquidação Cancelada")</f>
        <v>#N/A</v>
      </c>
      <c r="AD482" s="29"/>
    </row>
    <row r="483" spans="1:30" ht="24.95" customHeight="1" x14ac:dyDescent="0.2">
      <c r="A483" s="23" t="str">
        <f>D483&amp;"|"&amp;E483&amp;"|"&amp;G483&amp;"|"&amp;H483&amp;"|"&amp;L483&amp;"|"&amp;N483&amp;"|"&amp;U483</f>
        <v>||||||0</v>
      </c>
      <c r="B483" s="23" t="str">
        <f>D483&amp;"|"&amp;E483&amp;"|"&amp;G483&amp;"|"&amp;H483&amp;"|"&amp;X483</f>
        <v>||||0</v>
      </c>
      <c r="C483" s="28" t="str">
        <f>E483&amp;"|"&amp;X483</f>
        <v>|0</v>
      </c>
      <c r="D483" s="10"/>
      <c r="E483" s="10"/>
      <c r="F483" s="36" t="str">
        <f>G483&amp;"/"&amp;H483</f>
        <v>/</v>
      </c>
      <c r="G483" s="10"/>
      <c r="H483" s="10"/>
      <c r="I483" s="36" t="str">
        <f>J483&amp;"."&amp;K483</f>
        <v>.</v>
      </c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>
        <f>R483-S483-T483</f>
        <v>0</v>
      </c>
      <c r="V483" s="9" t="e">
        <f>IF(X483&lt;&gt;"Liquidação Cancelada",VLOOKUP(B483,'BASE DE DADOS OPS'!$B$4:$P$9650,10,FALSE),"Liquidação Cancelada")</f>
        <v>#N/A</v>
      </c>
      <c r="W483" s="13" t="e">
        <f>IF(X483&lt;&gt;"Liquidação Cancelada",IF(ISBLANK(V483),"AGUARDANDO PAGAMENTO",NETWORKDAYS(P483,V483)-1),"Liquidação Cancelada")</f>
        <v>#N/A</v>
      </c>
      <c r="X483" s="10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>IF(X483&lt;&gt;"Liquidação Cancelada",Y483-Z483,"Liquidação Cancelada")</f>
        <v>#N/A</v>
      </c>
      <c r="AC483" s="3" t="e">
        <f>IF(X483&lt;&gt;"Liquidação Cancelada",(AA483-AB483)+(U483-Z483-AB483),"Liquidação Cancelada")</f>
        <v>#N/A</v>
      </c>
      <c r="AD483" s="29"/>
    </row>
    <row r="484" spans="1:30" ht="24.95" customHeight="1" x14ac:dyDescent="0.2">
      <c r="A484" s="23" t="str">
        <f>D484&amp;"|"&amp;E484&amp;"|"&amp;G484&amp;"|"&amp;H484&amp;"|"&amp;L484&amp;"|"&amp;N484&amp;"|"&amp;U484</f>
        <v>||||||0</v>
      </c>
      <c r="B484" s="23" t="str">
        <f>D484&amp;"|"&amp;E484&amp;"|"&amp;G484&amp;"|"&amp;H484&amp;"|"&amp;X484</f>
        <v>||||0</v>
      </c>
      <c r="C484" s="28" t="str">
        <f>E484&amp;"|"&amp;X484</f>
        <v>|0</v>
      </c>
      <c r="D484" s="10"/>
      <c r="E484" s="10"/>
      <c r="F484" s="36" t="str">
        <f>G484&amp;"/"&amp;H484</f>
        <v>/</v>
      </c>
      <c r="G484" s="10"/>
      <c r="H484" s="10"/>
      <c r="I484" s="36" t="str">
        <f>J484&amp;"."&amp;K484</f>
        <v>.</v>
      </c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>
        <f>R484-S484-T484</f>
        <v>0</v>
      </c>
      <c r="V484" s="9" t="e">
        <f>IF(X484&lt;&gt;"Liquidação Cancelada",VLOOKUP(B484,'BASE DE DADOS OPS'!$B$4:$P$9650,10,FALSE),"Liquidação Cancelada")</f>
        <v>#N/A</v>
      </c>
      <c r="W484" s="13" t="e">
        <f>IF(X484&lt;&gt;"Liquidação Cancelada",IF(ISBLANK(V484),"AGUARDANDO PAGAMENTO",NETWORKDAYS(P484,V484)-1),"Liquidação Cancelada")</f>
        <v>#N/A</v>
      </c>
      <c r="X484" s="10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>IF(X484&lt;&gt;"Liquidação Cancelada",Y484-Z484,"Liquidação Cancelada")</f>
        <v>#N/A</v>
      </c>
      <c r="AC484" s="3" t="e">
        <f>IF(X484&lt;&gt;"Liquidação Cancelada",(AA484-AB484)+(U484-Z484-AB484),"Liquidação Cancelada")</f>
        <v>#N/A</v>
      </c>
      <c r="AD484" s="29"/>
    </row>
    <row r="485" spans="1:30" ht="24.95" customHeight="1" x14ac:dyDescent="0.2">
      <c r="A485" s="23" t="str">
        <f>D485&amp;"|"&amp;E485&amp;"|"&amp;G485&amp;"|"&amp;H485&amp;"|"&amp;L485&amp;"|"&amp;N485&amp;"|"&amp;U485</f>
        <v>||||||0</v>
      </c>
      <c r="B485" s="23" t="str">
        <f>D485&amp;"|"&amp;E485&amp;"|"&amp;G485&amp;"|"&amp;H485&amp;"|"&amp;X485</f>
        <v>||||0</v>
      </c>
      <c r="C485" s="28" t="str">
        <f>E485&amp;"|"&amp;X485</f>
        <v>|0</v>
      </c>
      <c r="D485" s="10"/>
      <c r="E485" s="10"/>
      <c r="F485" s="36" t="str">
        <f>G485&amp;"/"&amp;H485</f>
        <v>/</v>
      </c>
      <c r="G485" s="10"/>
      <c r="H485" s="10"/>
      <c r="I485" s="36" t="str">
        <f>J485&amp;"."&amp;K485</f>
        <v>.</v>
      </c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>
        <f>R485-S485-T485</f>
        <v>0</v>
      </c>
      <c r="V485" s="9" t="e">
        <f>IF(X485&lt;&gt;"Liquidação Cancelada",VLOOKUP(B485,'BASE DE DADOS OPS'!$B$4:$P$9650,10,FALSE),"Liquidação Cancelada")</f>
        <v>#N/A</v>
      </c>
      <c r="W485" s="13" t="e">
        <f>IF(X485&lt;&gt;"Liquidação Cancelada",IF(ISBLANK(V485),"AGUARDANDO PAGAMENTO",NETWORKDAYS(P485,V485)-1),"Liquidação Cancelada")</f>
        <v>#N/A</v>
      </c>
      <c r="X485" s="10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>IF(X485&lt;&gt;"Liquidação Cancelada",Y485-Z485,"Liquidação Cancelada")</f>
        <v>#N/A</v>
      </c>
      <c r="AC485" s="3" t="e">
        <f>IF(X485&lt;&gt;"Liquidação Cancelada",(AA485-AB485)+(U485-Z485-AB485),"Liquidação Cancelada")</f>
        <v>#N/A</v>
      </c>
      <c r="AD485" s="29"/>
    </row>
    <row r="486" spans="1:30" ht="24.95" customHeight="1" x14ac:dyDescent="0.2">
      <c r="A486" s="23" t="str">
        <f>D486&amp;"|"&amp;E486&amp;"|"&amp;G486&amp;"|"&amp;H486&amp;"|"&amp;L486&amp;"|"&amp;N486&amp;"|"&amp;U486</f>
        <v>||||||0</v>
      </c>
      <c r="B486" s="23" t="str">
        <f>D486&amp;"|"&amp;E486&amp;"|"&amp;G486&amp;"|"&amp;H486&amp;"|"&amp;X486</f>
        <v>||||0</v>
      </c>
      <c r="C486" s="28" t="str">
        <f>E486&amp;"|"&amp;X486</f>
        <v>|0</v>
      </c>
      <c r="D486" s="10"/>
      <c r="E486" s="10"/>
      <c r="F486" s="36" t="str">
        <f>G486&amp;"/"&amp;H486</f>
        <v>/</v>
      </c>
      <c r="G486" s="10"/>
      <c r="H486" s="10"/>
      <c r="I486" s="36" t="str">
        <f>J486&amp;"."&amp;K486</f>
        <v>.</v>
      </c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>
        <f>R486-S486-T486</f>
        <v>0</v>
      </c>
      <c r="V486" s="9" t="e">
        <f>IF(X486&lt;&gt;"Liquidação Cancelada",VLOOKUP(B486,'BASE DE DADOS OPS'!$B$4:$P$9650,10,FALSE),"Liquidação Cancelada")</f>
        <v>#N/A</v>
      </c>
      <c r="W486" s="13" t="e">
        <f>IF(X486&lt;&gt;"Liquidação Cancelada",IF(ISBLANK(V486),"AGUARDANDO PAGAMENTO",NETWORKDAYS(P486,V486)-1),"Liquidação Cancelada")</f>
        <v>#N/A</v>
      </c>
      <c r="X486" s="10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>IF(X486&lt;&gt;"Liquidação Cancelada",Y486-Z486,"Liquidação Cancelada")</f>
        <v>#N/A</v>
      </c>
      <c r="AC486" s="3" t="e">
        <f>IF(X486&lt;&gt;"Liquidação Cancelada",(AA486-AB486)+(U486-Z486-AB486),"Liquidação Cancelada")</f>
        <v>#N/A</v>
      </c>
      <c r="AD486" s="29"/>
    </row>
    <row r="487" spans="1:30" ht="24.95" customHeight="1" x14ac:dyDescent="0.2">
      <c r="A487" s="23" t="str">
        <f>D487&amp;"|"&amp;E487&amp;"|"&amp;G487&amp;"|"&amp;H487&amp;"|"&amp;L487&amp;"|"&amp;N487&amp;"|"&amp;U487</f>
        <v>||||||0</v>
      </c>
      <c r="B487" s="23" t="str">
        <f>D487&amp;"|"&amp;E487&amp;"|"&amp;G487&amp;"|"&amp;H487&amp;"|"&amp;X487</f>
        <v>||||0</v>
      </c>
      <c r="C487" s="28" t="str">
        <f>E487&amp;"|"&amp;X487</f>
        <v>|0</v>
      </c>
      <c r="D487" s="10"/>
      <c r="E487" s="10"/>
      <c r="F487" s="36" t="str">
        <f>G487&amp;"/"&amp;H487</f>
        <v>/</v>
      </c>
      <c r="G487" s="10"/>
      <c r="H487" s="10"/>
      <c r="I487" s="36" t="str">
        <f>J487&amp;"."&amp;K487</f>
        <v>.</v>
      </c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>
        <f>R487-S487-T487</f>
        <v>0</v>
      </c>
      <c r="V487" s="9" t="e">
        <f>IF(X487&lt;&gt;"Liquidação Cancelada",VLOOKUP(B487,'BASE DE DADOS OPS'!$B$4:$P$9650,10,FALSE),"Liquidação Cancelada")</f>
        <v>#N/A</v>
      </c>
      <c r="W487" s="13" t="e">
        <f>IF(X487&lt;&gt;"Liquidação Cancelada",IF(ISBLANK(V487),"AGUARDANDO PAGAMENTO",NETWORKDAYS(P487,V487)-1),"Liquidação Cancelada")</f>
        <v>#N/A</v>
      </c>
      <c r="X487" s="10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>IF(X487&lt;&gt;"Liquidação Cancelada",Y487-Z487,"Liquidação Cancelada")</f>
        <v>#N/A</v>
      </c>
      <c r="AC487" s="3" t="e">
        <f>IF(X487&lt;&gt;"Liquidação Cancelada",(AA487-AB487)+(U487-Z487-AB487),"Liquidação Cancelada")</f>
        <v>#N/A</v>
      </c>
      <c r="AD487" s="29"/>
    </row>
    <row r="488" spans="1:30" ht="24.95" customHeight="1" x14ac:dyDescent="0.2">
      <c r="A488" s="23" t="str">
        <f>D488&amp;"|"&amp;E488&amp;"|"&amp;G488&amp;"|"&amp;H488&amp;"|"&amp;L488&amp;"|"&amp;N488&amp;"|"&amp;U488</f>
        <v>||||||0</v>
      </c>
      <c r="B488" s="23" t="str">
        <f>D488&amp;"|"&amp;E488&amp;"|"&amp;G488&amp;"|"&amp;H488&amp;"|"&amp;X488</f>
        <v>||||0</v>
      </c>
      <c r="C488" s="28" t="str">
        <f>E488&amp;"|"&amp;X488</f>
        <v>|0</v>
      </c>
      <c r="D488" s="10"/>
      <c r="E488" s="10"/>
      <c r="F488" s="36" t="str">
        <f>G488&amp;"/"&amp;H488</f>
        <v>/</v>
      </c>
      <c r="G488" s="10"/>
      <c r="H488" s="10"/>
      <c r="I488" s="36" t="str">
        <f>J488&amp;"."&amp;K488</f>
        <v>.</v>
      </c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>
        <f>R488-S488-T488</f>
        <v>0</v>
      </c>
      <c r="V488" s="9" t="e">
        <f>IF(X488&lt;&gt;"Liquidação Cancelada",VLOOKUP(B488,'BASE DE DADOS OPS'!$B$4:$P$9650,10,FALSE),"Liquidação Cancelada")</f>
        <v>#N/A</v>
      </c>
      <c r="W488" s="13" t="e">
        <f>IF(X488&lt;&gt;"Liquidação Cancelada",IF(ISBLANK(V488),"AGUARDANDO PAGAMENTO",NETWORKDAYS(P488,V488)-1),"Liquidação Cancelada")</f>
        <v>#N/A</v>
      </c>
      <c r="X488" s="10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>IF(X488&lt;&gt;"Liquidação Cancelada",Y488-Z488,"Liquidação Cancelada")</f>
        <v>#N/A</v>
      </c>
      <c r="AC488" s="3" t="e">
        <f>IF(X488&lt;&gt;"Liquidação Cancelada",(AA488-AB488)+(U488-Z488-AB488),"Liquidação Cancelada")</f>
        <v>#N/A</v>
      </c>
      <c r="AD488" s="29"/>
    </row>
    <row r="489" spans="1:30" ht="24.95" customHeight="1" x14ac:dyDescent="0.2">
      <c r="A489" s="23" t="str">
        <f>D489&amp;"|"&amp;E489&amp;"|"&amp;G489&amp;"|"&amp;H489&amp;"|"&amp;L489&amp;"|"&amp;N489&amp;"|"&amp;U489</f>
        <v>||||||0</v>
      </c>
      <c r="B489" s="23" t="str">
        <f>D489&amp;"|"&amp;E489&amp;"|"&amp;G489&amp;"|"&amp;H489&amp;"|"&amp;X489</f>
        <v>||||0</v>
      </c>
      <c r="C489" s="28" t="str">
        <f>E489&amp;"|"&amp;X489</f>
        <v>|0</v>
      </c>
      <c r="D489" s="10"/>
      <c r="E489" s="10"/>
      <c r="F489" s="36" t="str">
        <f>G489&amp;"/"&amp;H489</f>
        <v>/</v>
      </c>
      <c r="G489" s="10"/>
      <c r="H489" s="10"/>
      <c r="I489" s="36" t="str">
        <f>J489&amp;"."&amp;K489</f>
        <v>.</v>
      </c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>
        <f>R489-S489-T489</f>
        <v>0</v>
      </c>
      <c r="V489" s="9" t="e">
        <f>IF(X489&lt;&gt;"Liquidação Cancelada",VLOOKUP(B489,'BASE DE DADOS OPS'!$B$4:$P$9650,10,FALSE),"Liquidação Cancelada")</f>
        <v>#N/A</v>
      </c>
      <c r="W489" s="13" t="e">
        <f>IF(X489&lt;&gt;"Liquidação Cancelada",IF(ISBLANK(V489),"AGUARDANDO PAGAMENTO",NETWORKDAYS(P489,V489)-1),"Liquidação Cancelada")</f>
        <v>#N/A</v>
      </c>
      <c r="X489" s="10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>IF(X489&lt;&gt;"Liquidação Cancelada",Y489-Z489,"Liquidação Cancelada")</f>
        <v>#N/A</v>
      </c>
      <c r="AC489" s="3" t="e">
        <f>IF(X489&lt;&gt;"Liquidação Cancelada",(AA489-AB489)+(U489-Z489-AB489),"Liquidação Cancelada")</f>
        <v>#N/A</v>
      </c>
      <c r="AD489" s="29"/>
    </row>
    <row r="490" spans="1:30" ht="24.95" customHeight="1" x14ac:dyDescent="0.2">
      <c r="A490" s="23" t="str">
        <f>D490&amp;"|"&amp;E490&amp;"|"&amp;G490&amp;"|"&amp;H490&amp;"|"&amp;L490&amp;"|"&amp;N490&amp;"|"&amp;U490</f>
        <v>||||||0</v>
      </c>
      <c r="B490" s="23" t="str">
        <f>D490&amp;"|"&amp;E490&amp;"|"&amp;G490&amp;"|"&amp;H490&amp;"|"&amp;X490</f>
        <v>||||0</v>
      </c>
      <c r="C490" s="28" t="str">
        <f>E490&amp;"|"&amp;X490</f>
        <v>|0</v>
      </c>
      <c r="D490" s="10"/>
      <c r="E490" s="10"/>
      <c r="F490" s="36" t="str">
        <f>G490&amp;"/"&amp;H490</f>
        <v>/</v>
      </c>
      <c r="G490" s="10"/>
      <c r="H490" s="10"/>
      <c r="I490" s="36" t="str">
        <f>J490&amp;"."&amp;K490</f>
        <v>.</v>
      </c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>
        <f>R490-S490-T490</f>
        <v>0</v>
      </c>
      <c r="V490" s="9" t="e">
        <f>IF(X490&lt;&gt;"Liquidação Cancelada",VLOOKUP(B490,'BASE DE DADOS OPS'!$B$4:$P$9650,10,FALSE),"Liquidação Cancelada")</f>
        <v>#N/A</v>
      </c>
      <c r="W490" s="13" t="e">
        <f>IF(X490&lt;&gt;"Liquidação Cancelada",IF(ISBLANK(V490),"AGUARDANDO PAGAMENTO",NETWORKDAYS(P490,V490)-1),"Liquidação Cancelada")</f>
        <v>#N/A</v>
      </c>
      <c r="X490" s="10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>IF(X490&lt;&gt;"Liquidação Cancelada",Y490-Z490,"Liquidação Cancelada")</f>
        <v>#N/A</v>
      </c>
      <c r="AC490" s="3" t="e">
        <f>IF(X490&lt;&gt;"Liquidação Cancelada",(AA490-AB490)+(U490-Z490-AB490),"Liquidação Cancelada")</f>
        <v>#N/A</v>
      </c>
      <c r="AD490" s="29"/>
    </row>
    <row r="491" spans="1:30" ht="24.95" customHeight="1" x14ac:dyDescent="0.2">
      <c r="A491" s="23" t="str">
        <f>D491&amp;"|"&amp;E491&amp;"|"&amp;G491&amp;"|"&amp;H491&amp;"|"&amp;L491&amp;"|"&amp;N491&amp;"|"&amp;U491</f>
        <v>||||||0</v>
      </c>
      <c r="B491" s="23" t="str">
        <f>D491&amp;"|"&amp;E491&amp;"|"&amp;G491&amp;"|"&amp;H491&amp;"|"&amp;X491</f>
        <v>||||0</v>
      </c>
      <c r="C491" s="28" t="str">
        <f>E491&amp;"|"&amp;X491</f>
        <v>|0</v>
      </c>
      <c r="D491" s="10"/>
      <c r="E491" s="10"/>
      <c r="F491" s="36" t="str">
        <f>G491&amp;"/"&amp;H491</f>
        <v>/</v>
      </c>
      <c r="G491" s="10"/>
      <c r="H491" s="10"/>
      <c r="I491" s="36" t="str">
        <f>J491&amp;"."&amp;K491</f>
        <v>.</v>
      </c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>
        <f>R491-S491-T491</f>
        <v>0</v>
      </c>
      <c r="V491" s="9" t="e">
        <f>IF(X491&lt;&gt;"Liquidação Cancelada",VLOOKUP(B491,'BASE DE DADOS OPS'!$B$4:$P$9650,10,FALSE),"Liquidação Cancelada")</f>
        <v>#N/A</v>
      </c>
      <c r="W491" s="13" t="e">
        <f>IF(X491&lt;&gt;"Liquidação Cancelada",IF(ISBLANK(V491),"AGUARDANDO PAGAMENTO",NETWORKDAYS(P491,V491)-1),"Liquidação Cancelada")</f>
        <v>#N/A</v>
      </c>
      <c r="X491" s="10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>IF(X491&lt;&gt;"Liquidação Cancelada",Y491-Z491,"Liquidação Cancelada")</f>
        <v>#N/A</v>
      </c>
      <c r="AC491" s="3" t="e">
        <f>IF(X491&lt;&gt;"Liquidação Cancelada",(AA491-AB491)+(U491-Z491-AB491),"Liquidação Cancelada")</f>
        <v>#N/A</v>
      </c>
      <c r="AD491" s="29"/>
    </row>
    <row r="492" spans="1:30" ht="24.95" customHeight="1" x14ac:dyDescent="0.2">
      <c r="A492" s="23" t="str">
        <f>D492&amp;"|"&amp;E492&amp;"|"&amp;G492&amp;"|"&amp;H492&amp;"|"&amp;L492&amp;"|"&amp;N492&amp;"|"&amp;U492</f>
        <v>||||||0</v>
      </c>
      <c r="B492" s="23" t="str">
        <f>D492&amp;"|"&amp;E492&amp;"|"&amp;G492&amp;"|"&amp;H492&amp;"|"&amp;X492</f>
        <v>||||0</v>
      </c>
      <c r="C492" s="28" t="str">
        <f>E492&amp;"|"&amp;X492</f>
        <v>|0</v>
      </c>
      <c r="D492" s="10"/>
      <c r="E492" s="10"/>
      <c r="F492" s="36" t="str">
        <f>G492&amp;"/"&amp;H492</f>
        <v>/</v>
      </c>
      <c r="G492" s="10"/>
      <c r="H492" s="10"/>
      <c r="I492" s="36" t="str">
        <f>J492&amp;"."&amp;K492</f>
        <v>.</v>
      </c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>
        <f>R492-S492-T492</f>
        <v>0</v>
      </c>
      <c r="V492" s="9" t="e">
        <f>IF(X492&lt;&gt;"Liquidação Cancelada",VLOOKUP(B492,'BASE DE DADOS OPS'!$B$4:$P$9650,10,FALSE),"Liquidação Cancelada")</f>
        <v>#N/A</v>
      </c>
      <c r="W492" s="13" t="e">
        <f>IF(X492&lt;&gt;"Liquidação Cancelada",IF(ISBLANK(V492),"AGUARDANDO PAGAMENTO",NETWORKDAYS(P492,V492)-1),"Liquidação Cancelada")</f>
        <v>#N/A</v>
      </c>
      <c r="X492" s="10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>IF(X492&lt;&gt;"Liquidação Cancelada",Y492-Z492,"Liquidação Cancelada")</f>
        <v>#N/A</v>
      </c>
      <c r="AC492" s="3" t="e">
        <f>IF(X492&lt;&gt;"Liquidação Cancelada",(AA492-AB492)+(U492-Z492-AB492),"Liquidação Cancelada")</f>
        <v>#N/A</v>
      </c>
      <c r="AD492" s="29"/>
    </row>
    <row r="493" spans="1:30" ht="24.95" customHeight="1" x14ac:dyDescent="0.2">
      <c r="A493" s="23" t="str">
        <f>D493&amp;"|"&amp;E493&amp;"|"&amp;G493&amp;"|"&amp;H493&amp;"|"&amp;L493&amp;"|"&amp;N493&amp;"|"&amp;U493</f>
        <v>||||||0</v>
      </c>
      <c r="B493" s="23" t="str">
        <f>D493&amp;"|"&amp;E493&amp;"|"&amp;G493&amp;"|"&amp;H493&amp;"|"&amp;X493</f>
        <v>||||0</v>
      </c>
      <c r="C493" s="28" t="str">
        <f>E493&amp;"|"&amp;X493</f>
        <v>|0</v>
      </c>
      <c r="D493" s="10"/>
      <c r="E493" s="10"/>
      <c r="F493" s="36" t="str">
        <f>G493&amp;"/"&amp;H493</f>
        <v>/</v>
      </c>
      <c r="G493" s="10"/>
      <c r="H493" s="10"/>
      <c r="I493" s="36" t="str">
        <f>J493&amp;"."&amp;K493</f>
        <v>.</v>
      </c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>
        <f>R493-S493-T493</f>
        <v>0</v>
      </c>
      <c r="V493" s="9" t="e">
        <f>IF(X493&lt;&gt;"Liquidação Cancelada",VLOOKUP(B493,'BASE DE DADOS OPS'!$B$4:$P$9650,10,FALSE),"Liquidação Cancelada")</f>
        <v>#N/A</v>
      </c>
      <c r="W493" s="13" t="e">
        <f>IF(X493&lt;&gt;"Liquidação Cancelada",IF(ISBLANK(V493),"AGUARDANDO PAGAMENTO",NETWORKDAYS(P493,V493)-1),"Liquidação Cancelada")</f>
        <v>#N/A</v>
      </c>
      <c r="X493" s="10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>IF(X493&lt;&gt;"Liquidação Cancelada",Y493-Z493,"Liquidação Cancelada")</f>
        <v>#N/A</v>
      </c>
      <c r="AC493" s="3" t="e">
        <f>IF(X493&lt;&gt;"Liquidação Cancelada",(AA493-AB493)+(U493-Z493-AB493),"Liquidação Cancelada")</f>
        <v>#N/A</v>
      </c>
      <c r="AD493" s="29"/>
    </row>
    <row r="494" spans="1:30" ht="24.95" customHeight="1" x14ac:dyDescent="0.2">
      <c r="A494" s="23" t="str">
        <f>D494&amp;"|"&amp;E494&amp;"|"&amp;G494&amp;"|"&amp;H494&amp;"|"&amp;L494&amp;"|"&amp;N494&amp;"|"&amp;U494</f>
        <v>||||||0</v>
      </c>
      <c r="B494" s="23" t="str">
        <f>D494&amp;"|"&amp;E494&amp;"|"&amp;G494&amp;"|"&amp;H494&amp;"|"&amp;X494</f>
        <v>||||0</v>
      </c>
      <c r="C494" s="28" t="str">
        <f>E494&amp;"|"&amp;X494</f>
        <v>|0</v>
      </c>
      <c r="D494" s="10"/>
      <c r="E494" s="10"/>
      <c r="F494" s="36" t="str">
        <f>G494&amp;"/"&amp;H494</f>
        <v>/</v>
      </c>
      <c r="G494" s="10"/>
      <c r="H494" s="10"/>
      <c r="I494" s="36" t="str">
        <f>J494&amp;"."&amp;K494</f>
        <v>.</v>
      </c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>
        <f>R494-S494-T494</f>
        <v>0</v>
      </c>
      <c r="V494" s="9" t="e">
        <f>IF(X494&lt;&gt;"Liquidação Cancelada",VLOOKUP(B494,'BASE DE DADOS OPS'!$B$4:$P$9650,10,FALSE),"Liquidação Cancelada")</f>
        <v>#N/A</v>
      </c>
      <c r="W494" s="13" t="e">
        <f>IF(X494&lt;&gt;"Liquidação Cancelada",IF(ISBLANK(V494),"AGUARDANDO PAGAMENTO",NETWORKDAYS(P494,V494)-1),"Liquidação Cancelada")</f>
        <v>#N/A</v>
      </c>
      <c r="X494" s="10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>IF(X494&lt;&gt;"Liquidação Cancelada",Y494-Z494,"Liquidação Cancelada")</f>
        <v>#N/A</v>
      </c>
      <c r="AC494" s="3" t="e">
        <f>IF(X494&lt;&gt;"Liquidação Cancelada",(AA494-AB494)+(U494-Z494-AB494),"Liquidação Cancelada")</f>
        <v>#N/A</v>
      </c>
      <c r="AD494" s="29"/>
    </row>
    <row r="495" spans="1:30" ht="24.95" customHeight="1" x14ac:dyDescent="0.2">
      <c r="A495" s="23" t="str">
        <f>D495&amp;"|"&amp;E495&amp;"|"&amp;G495&amp;"|"&amp;H495&amp;"|"&amp;L495&amp;"|"&amp;N495&amp;"|"&amp;U495</f>
        <v>||||||0</v>
      </c>
      <c r="B495" s="23" t="str">
        <f>D495&amp;"|"&amp;E495&amp;"|"&amp;G495&amp;"|"&amp;H495&amp;"|"&amp;X495</f>
        <v>||||0</v>
      </c>
      <c r="C495" s="28" t="str">
        <f>E495&amp;"|"&amp;X495</f>
        <v>|0</v>
      </c>
      <c r="D495" s="10"/>
      <c r="E495" s="10"/>
      <c r="F495" s="36" t="str">
        <f>G495&amp;"/"&amp;H495</f>
        <v>/</v>
      </c>
      <c r="G495" s="10"/>
      <c r="H495" s="10"/>
      <c r="I495" s="36" t="str">
        <f>J495&amp;"."&amp;K495</f>
        <v>.</v>
      </c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>
        <f>R495-S495-T495</f>
        <v>0</v>
      </c>
      <c r="V495" s="9" t="e">
        <f>IF(X495&lt;&gt;"Liquidação Cancelada",VLOOKUP(B495,'BASE DE DADOS OPS'!$B$4:$P$9650,10,FALSE),"Liquidação Cancelada")</f>
        <v>#N/A</v>
      </c>
      <c r="W495" s="13" t="e">
        <f>IF(X495&lt;&gt;"Liquidação Cancelada",IF(ISBLANK(V495),"AGUARDANDO PAGAMENTO",NETWORKDAYS(P495,V495)-1),"Liquidação Cancelada")</f>
        <v>#N/A</v>
      </c>
      <c r="X495" s="10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>IF(X495&lt;&gt;"Liquidação Cancelada",Y495-Z495,"Liquidação Cancelada")</f>
        <v>#N/A</v>
      </c>
      <c r="AC495" s="3" t="e">
        <f>IF(X495&lt;&gt;"Liquidação Cancelada",(AA495-AB495)+(U495-Z495-AB495),"Liquidação Cancelada")</f>
        <v>#N/A</v>
      </c>
      <c r="AD495" s="29"/>
    </row>
    <row r="496" spans="1:30" ht="24.95" customHeight="1" x14ac:dyDescent="0.2">
      <c r="A496" s="23" t="str">
        <f>D496&amp;"|"&amp;E496&amp;"|"&amp;G496&amp;"|"&amp;H496&amp;"|"&amp;L496&amp;"|"&amp;N496&amp;"|"&amp;U496</f>
        <v>||||||0</v>
      </c>
      <c r="B496" s="23" t="str">
        <f>D496&amp;"|"&amp;E496&amp;"|"&amp;G496&amp;"|"&amp;H496&amp;"|"&amp;X496</f>
        <v>||||0</v>
      </c>
      <c r="C496" s="28" t="str">
        <f>E496&amp;"|"&amp;X496</f>
        <v>|0</v>
      </c>
      <c r="D496" s="10"/>
      <c r="E496" s="10"/>
      <c r="F496" s="36" t="str">
        <f>G496&amp;"/"&amp;H496</f>
        <v>/</v>
      </c>
      <c r="G496" s="10"/>
      <c r="H496" s="10"/>
      <c r="I496" s="36" t="str">
        <f>J496&amp;"."&amp;K496</f>
        <v>.</v>
      </c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>
        <f>R496-S496-T496</f>
        <v>0</v>
      </c>
      <c r="V496" s="9" t="e">
        <f>IF(X496&lt;&gt;"Liquidação Cancelada",VLOOKUP(B496,'BASE DE DADOS OPS'!$B$4:$P$9650,10,FALSE),"Liquidação Cancelada")</f>
        <v>#N/A</v>
      </c>
      <c r="W496" s="13" t="e">
        <f>IF(X496&lt;&gt;"Liquidação Cancelada",IF(ISBLANK(V496),"AGUARDANDO PAGAMENTO",NETWORKDAYS(P496,V496)-1),"Liquidação Cancelada")</f>
        <v>#N/A</v>
      </c>
      <c r="X496" s="10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>IF(X496&lt;&gt;"Liquidação Cancelada",Y496-Z496,"Liquidação Cancelada")</f>
        <v>#N/A</v>
      </c>
      <c r="AC496" s="3" t="e">
        <f>IF(X496&lt;&gt;"Liquidação Cancelada",(AA496-AB496)+(U496-Z496-AB496),"Liquidação Cancelada")</f>
        <v>#N/A</v>
      </c>
      <c r="AD496" s="29"/>
    </row>
    <row r="497" spans="1:30" ht="24.95" customHeight="1" x14ac:dyDescent="0.2">
      <c r="A497" s="23" t="str">
        <f>D497&amp;"|"&amp;E497&amp;"|"&amp;G497&amp;"|"&amp;H497&amp;"|"&amp;L497&amp;"|"&amp;N497&amp;"|"&amp;U497</f>
        <v>||||||0</v>
      </c>
      <c r="B497" s="23" t="str">
        <f>D497&amp;"|"&amp;E497&amp;"|"&amp;G497&amp;"|"&amp;H497&amp;"|"&amp;X497</f>
        <v>||||0</v>
      </c>
      <c r="C497" s="28" t="str">
        <f>E497&amp;"|"&amp;X497</f>
        <v>|0</v>
      </c>
      <c r="D497" s="10"/>
      <c r="E497" s="10"/>
      <c r="F497" s="36" t="str">
        <f>G497&amp;"/"&amp;H497</f>
        <v>/</v>
      </c>
      <c r="G497" s="10"/>
      <c r="H497" s="10"/>
      <c r="I497" s="36" t="str">
        <f>J497&amp;"."&amp;K497</f>
        <v>.</v>
      </c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>
        <f>R497-S497-T497</f>
        <v>0</v>
      </c>
      <c r="V497" s="9" t="e">
        <f>IF(X497&lt;&gt;"Liquidação Cancelada",VLOOKUP(B497,'BASE DE DADOS OPS'!$B$4:$P$9650,10,FALSE),"Liquidação Cancelada")</f>
        <v>#N/A</v>
      </c>
      <c r="W497" s="13" t="e">
        <f>IF(X497&lt;&gt;"Liquidação Cancelada",IF(ISBLANK(V497),"AGUARDANDO PAGAMENTO",NETWORKDAYS(P497,V497)-1),"Liquidação Cancelada")</f>
        <v>#N/A</v>
      </c>
      <c r="X497" s="10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>IF(X497&lt;&gt;"Liquidação Cancelada",Y497-Z497,"Liquidação Cancelada")</f>
        <v>#N/A</v>
      </c>
      <c r="AC497" s="3" t="e">
        <f>IF(X497&lt;&gt;"Liquidação Cancelada",(AA497-AB497)+(U497-Z497-AB497),"Liquidação Cancelada")</f>
        <v>#N/A</v>
      </c>
      <c r="AD497" s="29"/>
    </row>
    <row r="498" spans="1:30" ht="24.95" customHeight="1" x14ac:dyDescent="0.2">
      <c r="A498" s="23" t="str">
        <f>D498&amp;"|"&amp;E498&amp;"|"&amp;G498&amp;"|"&amp;H498&amp;"|"&amp;L498&amp;"|"&amp;N498&amp;"|"&amp;U498</f>
        <v>||||||0</v>
      </c>
      <c r="B498" s="23" t="str">
        <f>D498&amp;"|"&amp;E498&amp;"|"&amp;G498&amp;"|"&amp;H498&amp;"|"&amp;X498</f>
        <v>||||0</v>
      </c>
      <c r="C498" s="28" t="str">
        <f>E498&amp;"|"&amp;X498</f>
        <v>|0</v>
      </c>
      <c r="D498" s="10"/>
      <c r="E498" s="10"/>
      <c r="F498" s="36" t="str">
        <f>G498&amp;"/"&amp;H498</f>
        <v>/</v>
      </c>
      <c r="G498" s="10"/>
      <c r="H498" s="10"/>
      <c r="I498" s="36" t="str">
        <f>J498&amp;"."&amp;K498</f>
        <v>.</v>
      </c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>
        <f>R498-S498-T498</f>
        <v>0</v>
      </c>
      <c r="V498" s="9" t="e">
        <f>IF(X498&lt;&gt;"Liquidação Cancelada",VLOOKUP(B498,'BASE DE DADOS OPS'!$B$4:$P$9650,10,FALSE),"Liquidação Cancelada")</f>
        <v>#N/A</v>
      </c>
      <c r="W498" s="13" t="e">
        <f>IF(X498&lt;&gt;"Liquidação Cancelada",IF(ISBLANK(V498),"AGUARDANDO PAGAMENTO",NETWORKDAYS(P498,V498)-1),"Liquidação Cancelada")</f>
        <v>#N/A</v>
      </c>
      <c r="X498" s="10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>IF(X498&lt;&gt;"Liquidação Cancelada",Y498-Z498,"Liquidação Cancelada")</f>
        <v>#N/A</v>
      </c>
      <c r="AC498" s="3" t="e">
        <f>IF(X498&lt;&gt;"Liquidação Cancelada",(AA498-AB498)+(U498-Z498-AB498),"Liquidação Cancelada")</f>
        <v>#N/A</v>
      </c>
      <c r="AD498" s="29"/>
    </row>
    <row r="499" spans="1:30" ht="24.95" customHeight="1" x14ac:dyDescent="0.2">
      <c r="A499" s="23" t="str">
        <f>D499&amp;"|"&amp;E499&amp;"|"&amp;G499&amp;"|"&amp;H499&amp;"|"&amp;L499&amp;"|"&amp;N499&amp;"|"&amp;U499</f>
        <v>||||||0</v>
      </c>
      <c r="B499" s="23" t="str">
        <f>D499&amp;"|"&amp;E499&amp;"|"&amp;G499&amp;"|"&amp;H499&amp;"|"&amp;X499</f>
        <v>||||0</v>
      </c>
      <c r="C499" s="28" t="str">
        <f>E499&amp;"|"&amp;X499</f>
        <v>|0</v>
      </c>
      <c r="D499" s="10"/>
      <c r="E499" s="10"/>
      <c r="F499" s="36" t="str">
        <f>G499&amp;"/"&amp;H499</f>
        <v>/</v>
      </c>
      <c r="G499" s="10"/>
      <c r="H499" s="10"/>
      <c r="I499" s="36" t="str">
        <f>J499&amp;"."&amp;K499</f>
        <v>.</v>
      </c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>
        <f>R499-S499-T499</f>
        <v>0</v>
      </c>
      <c r="V499" s="9" t="e">
        <f>IF(X499&lt;&gt;"Liquidação Cancelada",VLOOKUP(B499,'BASE DE DADOS OPS'!$B$4:$P$9650,10,FALSE),"Liquidação Cancelada")</f>
        <v>#N/A</v>
      </c>
      <c r="W499" s="13" t="e">
        <f>IF(X499&lt;&gt;"Liquidação Cancelada",IF(ISBLANK(V499),"AGUARDANDO PAGAMENTO",NETWORKDAYS(P499,V499)-1),"Liquidação Cancelada")</f>
        <v>#N/A</v>
      </c>
      <c r="X499" s="10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>IF(X499&lt;&gt;"Liquidação Cancelada",Y499-Z499,"Liquidação Cancelada")</f>
        <v>#N/A</v>
      </c>
      <c r="AC499" s="3" t="e">
        <f>IF(X499&lt;&gt;"Liquidação Cancelada",(AA499-AB499)+(U499-Z499-AB499),"Liquidação Cancelada")</f>
        <v>#N/A</v>
      </c>
      <c r="AD499" s="29"/>
    </row>
    <row r="500" spans="1:30" ht="24.95" customHeight="1" x14ac:dyDescent="0.2">
      <c r="A500" s="23" t="str">
        <f>D500&amp;"|"&amp;E500&amp;"|"&amp;G500&amp;"|"&amp;H500&amp;"|"&amp;L500&amp;"|"&amp;N500&amp;"|"&amp;U500</f>
        <v>||||||0</v>
      </c>
      <c r="B500" s="23" t="str">
        <f>D500&amp;"|"&amp;E500&amp;"|"&amp;G500&amp;"|"&amp;H500&amp;"|"&amp;X500</f>
        <v>||||0</v>
      </c>
      <c r="C500" s="28" t="str">
        <f>E500&amp;"|"&amp;X500</f>
        <v>|0</v>
      </c>
      <c r="D500" s="10"/>
      <c r="E500" s="10"/>
      <c r="F500" s="36" t="str">
        <f>G500&amp;"/"&amp;H500</f>
        <v>/</v>
      </c>
      <c r="G500" s="10"/>
      <c r="H500" s="10"/>
      <c r="I500" s="36" t="str">
        <f>J500&amp;"."&amp;K500</f>
        <v>.</v>
      </c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>
        <f>R500-S500-T500</f>
        <v>0</v>
      </c>
      <c r="V500" s="9" t="e">
        <f>IF(X500&lt;&gt;"Liquidação Cancelada",VLOOKUP(B500,'BASE DE DADOS OPS'!$B$4:$P$9650,10,FALSE),"Liquidação Cancelada")</f>
        <v>#N/A</v>
      </c>
      <c r="W500" s="13" t="e">
        <f>IF(X500&lt;&gt;"Liquidação Cancelada",IF(ISBLANK(V500),"AGUARDANDO PAGAMENTO",NETWORKDAYS(P500,V500)-1),"Liquidação Cancelada")</f>
        <v>#N/A</v>
      </c>
      <c r="X500" s="10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>IF(X500&lt;&gt;"Liquidação Cancelada",Y500-Z500,"Liquidação Cancelada")</f>
        <v>#N/A</v>
      </c>
      <c r="AC500" s="3" t="e">
        <f>IF(X500&lt;&gt;"Liquidação Cancelada",(AA500-AB500)+(U500-Z500-AB500),"Liquidação Cancelada")</f>
        <v>#N/A</v>
      </c>
      <c r="AD500" s="29"/>
    </row>
    <row r="501" spans="1:30" ht="24.95" customHeight="1" x14ac:dyDescent="0.2">
      <c r="A501" s="23" t="str">
        <f>D501&amp;"|"&amp;E501&amp;"|"&amp;G501&amp;"|"&amp;H501&amp;"|"&amp;L501&amp;"|"&amp;N501&amp;"|"&amp;U501</f>
        <v>||||||0</v>
      </c>
      <c r="B501" s="23" t="str">
        <f>D501&amp;"|"&amp;E501&amp;"|"&amp;G501&amp;"|"&amp;H501&amp;"|"&amp;X501</f>
        <v>||||0</v>
      </c>
      <c r="C501" s="28" t="str">
        <f>E501&amp;"|"&amp;X501</f>
        <v>|0</v>
      </c>
      <c r="D501" s="10"/>
      <c r="E501" s="10"/>
      <c r="F501" s="36" t="str">
        <f>G501&amp;"/"&amp;H501</f>
        <v>/</v>
      </c>
      <c r="G501" s="10"/>
      <c r="H501" s="10"/>
      <c r="I501" s="36" t="str">
        <f>J501&amp;"."&amp;K501</f>
        <v>.</v>
      </c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>
        <f>R501-S501-T501</f>
        <v>0</v>
      </c>
      <c r="V501" s="9" t="e">
        <f>IF(X501&lt;&gt;"Liquidação Cancelada",VLOOKUP(B501,'BASE DE DADOS OPS'!$B$4:$P$9650,10,FALSE),"Liquidação Cancelada")</f>
        <v>#N/A</v>
      </c>
      <c r="W501" s="13" t="e">
        <f>IF(X501&lt;&gt;"Liquidação Cancelada",IF(ISBLANK(V501),"AGUARDANDO PAGAMENTO",NETWORKDAYS(P501,V501)-1),"Liquidação Cancelada")</f>
        <v>#N/A</v>
      </c>
      <c r="X501" s="10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>IF(X501&lt;&gt;"Liquidação Cancelada",Y501-Z501,"Liquidação Cancelada")</f>
        <v>#N/A</v>
      </c>
      <c r="AC501" s="3" t="e">
        <f>IF(X501&lt;&gt;"Liquidação Cancelada",(AA501-AB501)+(U501-Z501-AB501),"Liquidação Cancelada")</f>
        <v>#N/A</v>
      </c>
      <c r="AD501" s="29"/>
    </row>
    <row r="502" spans="1:30" ht="24.95" customHeight="1" x14ac:dyDescent="0.2">
      <c r="A502" s="23" t="str">
        <f>D502&amp;"|"&amp;E502&amp;"|"&amp;G502&amp;"|"&amp;H502&amp;"|"&amp;L502&amp;"|"&amp;N502&amp;"|"&amp;U502</f>
        <v>||||||0</v>
      </c>
      <c r="B502" s="23" t="str">
        <f>D502&amp;"|"&amp;E502&amp;"|"&amp;G502&amp;"|"&amp;H502&amp;"|"&amp;X502</f>
        <v>||||0</v>
      </c>
      <c r="C502" s="28" t="str">
        <f>E502&amp;"|"&amp;X502</f>
        <v>|0</v>
      </c>
      <c r="D502" s="10"/>
      <c r="E502" s="10"/>
      <c r="F502" s="36" t="str">
        <f>G502&amp;"/"&amp;H502</f>
        <v>/</v>
      </c>
      <c r="G502" s="10"/>
      <c r="H502" s="10"/>
      <c r="I502" s="36" t="str">
        <f>J502&amp;"."&amp;K502</f>
        <v>.</v>
      </c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>
        <f>R502-S502-T502</f>
        <v>0</v>
      </c>
      <c r="V502" s="9" t="e">
        <f>IF(X502&lt;&gt;"Liquidação Cancelada",VLOOKUP(B502,'BASE DE DADOS OPS'!$B$4:$P$9650,10,FALSE),"Liquidação Cancelada")</f>
        <v>#N/A</v>
      </c>
      <c r="W502" s="13" t="e">
        <f>IF(X502&lt;&gt;"Liquidação Cancelada",IF(ISBLANK(V502),"AGUARDANDO PAGAMENTO",NETWORKDAYS(P502,V502)-1),"Liquidação Cancelada")</f>
        <v>#N/A</v>
      </c>
      <c r="X502" s="10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>IF(X502&lt;&gt;"Liquidação Cancelada",Y502-Z502,"Liquidação Cancelada")</f>
        <v>#N/A</v>
      </c>
      <c r="AC502" s="3" t="e">
        <f>IF(X502&lt;&gt;"Liquidação Cancelada",(AA502-AB502)+(U502-Z502-AB502),"Liquidação Cancelada")</f>
        <v>#N/A</v>
      </c>
      <c r="AD502" s="29"/>
    </row>
    <row r="503" spans="1:30" ht="24.95" customHeight="1" x14ac:dyDescent="0.2">
      <c r="A503" s="23" t="str">
        <f>D503&amp;"|"&amp;E503&amp;"|"&amp;G503&amp;"|"&amp;H503&amp;"|"&amp;L503&amp;"|"&amp;N503&amp;"|"&amp;U503</f>
        <v>||||||0</v>
      </c>
      <c r="B503" s="23" t="str">
        <f>D503&amp;"|"&amp;E503&amp;"|"&amp;G503&amp;"|"&amp;H503&amp;"|"&amp;X503</f>
        <v>||||0</v>
      </c>
      <c r="C503" s="28" t="str">
        <f>E503&amp;"|"&amp;X503</f>
        <v>|0</v>
      </c>
      <c r="D503" s="10"/>
      <c r="E503" s="10"/>
      <c r="F503" s="36" t="str">
        <f>G503&amp;"/"&amp;H503</f>
        <v>/</v>
      </c>
      <c r="G503" s="10"/>
      <c r="H503" s="10"/>
      <c r="I503" s="36" t="str">
        <f>J503&amp;"."&amp;K503</f>
        <v>.</v>
      </c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>
        <f>R503-S503-T503</f>
        <v>0</v>
      </c>
      <c r="V503" s="9" t="e">
        <f>IF(X503&lt;&gt;"Liquidação Cancelada",VLOOKUP(B503,'BASE DE DADOS OPS'!$B$4:$P$9650,10,FALSE),"Liquidação Cancelada")</f>
        <v>#N/A</v>
      </c>
      <c r="W503" s="13" t="e">
        <f>IF(X503&lt;&gt;"Liquidação Cancelada",IF(ISBLANK(V503),"AGUARDANDO PAGAMENTO",NETWORKDAYS(P503,V503)-1),"Liquidação Cancelada")</f>
        <v>#N/A</v>
      </c>
      <c r="X503" s="10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>IF(X503&lt;&gt;"Liquidação Cancelada",Y503-Z503,"Liquidação Cancelada")</f>
        <v>#N/A</v>
      </c>
      <c r="AC503" s="3" t="e">
        <f>IF(X503&lt;&gt;"Liquidação Cancelada",(AA503-AB503)+(U503-Z503-AB503),"Liquidação Cancelada")</f>
        <v>#N/A</v>
      </c>
      <c r="AD503" s="29"/>
    </row>
    <row r="504" spans="1:30" ht="24.95" customHeight="1" x14ac:dyDescent="0.2">
      <c r="A504" s="23" t="str">
        <f>D504&amp;"|"&amp;E504&amp;"|"&amp;G504&amp;"|"&amp;H504&amp;"|"&amp;L504&amp;"|"&amp;N504&amp;"|"&amp;U504</f>
        <v>||||||0</v>
      </c>
      <c r="B504" s="23" t="str">
        <f>D504&amp;"|"&amp;E504&amp;"|"&amp;G504&amp;"|"&amp;H504&amp;"|"&amp;X504</f>
        <v>||||0</v>
      </c>
      <c r="C504" s="28" t="str">
        <f>E504&amp;"|"&amp;X504</f>
        <v>|0</v>
      </c>
      <c r="D504" s="10"/>
      <c r="E504" s="10"/>
      <c r="F504" s="36" t="str">
        <f>G504&amp;"/"&amp;H504</f>
        <v>/</v>
      </c>
      <c r="G504" s="10"/>
      <c r="H504" s="10"/>
      <c r="I504" s="36" t="str">
        <f>J504&amp;"."&amp;K504</f>
        <v>.</v>
      </c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>
        <f>R504-S504-T504</f>
        <v>0</v>
      </c>
      <c r="V504" s="9" t="e">
        <f>IF(X504&lt;&gt;"Liquidação Cancelada",VLOOKUP(B504,'BASE DE DADOS OPS'!$B$4:$P$9650,10,FALSE),"Liquidação Cancelada")</f>
        <v>#N/A</v>
      </c>
      <c r="W504" s="13" t="e">
        <f>IF(X504&lt;&gt;"Liquidação Cancelada",IF(ISBLANK(V504),"AGUARDANDO PAGAMENTO",NETWORKDAYS(P504,V504)-1),"Liquidação Cancelada")</f>
        <v>#N/A</v>
      </c>
      <c r="X504" s="10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>IF(X504&lt;&gt;"Liquidação Cancelada",Y504-Z504,"Liquidação Cancelada")</f>
        <v>#N/A</v>
      </c>
      <c r="AC504" s="3" t="e">
        <f>IF(X504&lt;&gt;"Liquidação Cancelada",(AA504-AB504)+(U504-Z504-AB504),"Liquidação Cancelada")</f>
        <v>#N/A</v>
      </c>
      <c r="AD504" s="29"/>
    </row>
    <row r="505" spans="1:30" ht="24.95" customHeight="1" x14ac:dyDescent="0.2">
      <c r="A505" s="23" t="str">
        <f>D505&amp;"|"&amp;E505&amp;"|"&amp;G505&amp;"|"&amp;H505&amp;"|"&amp;L505&amp;"|"&amp;N505&amp;"|"&amp;U505</f>
        <v>||||||0</v>
      </c>
      <c r="B505" s="23" t="str">
        <f>D505&amp;"|"&amp;E505&amp;"|"&amp;G505&amp;"|"&amp;H505&amp;"|"&amp;X505</f>
        <v>||||0</v>
      </c>
      <c r="C505" s="28" t="str">
        <f>E505&amp;"|"&amp;X505</f>
        <v>|0</v>
      </c>
      <c r="D505" s="10"/>
      <c r="E505" s="10"/>
      <c r="F505" s="36" t="str">
        <f>G505&amp;"/"&amp;H505</f>
        <v>/</v>
      </c>
      <c r="G505" s="10"/>
      <c r="H505" s="10"/>
      <c r="I505" s="36" t="str">
        <f>J505&amp;"."&amp;K505</f>
        <v>.</v>
      </c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>
        <f>R505-S505-T505</f>
        <v>0</v>
      </c>
      <c r="V505" s="9" t="e">
        <f>IF(X505&lt;&gt;"Liquidação Cancelada",VLOOKUP(B505,'BASE DE DADOS OPS'!$B$4:$P$9650,10,FALSE),"Liquidação Cancelada")</f>
        <v>#N/A</v>
      </c>
      <c r="W505" s="13" t="e">
        <f>IF(X505&lt;&gt;"Liquidação Cancelada",IF(ISBLANK(V505),"AGUARDANDO PAGAMENTO",NETWORKDAYS(P505,V505)-1),"Liquidação Cancelada")</f>
        <v>#N/A</v>
      </c>
      <c r="X505" s="10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>IF(X505&lt;&gt;"Liquidação Cancelada",Y505-Z505,"Liquidação Cancelada")</f>
        <v>#N/A</v>
      </c>
      <c r="AC505" s="3" t="e">
        <f>IF(X505&lt;&gt;"Liquidação Cancelada",(AA505-AB505)+(U505-Z505-AB505),"Liquidação Cancelada")</f>
        <v>#N/A</v>
      </c>
      <c r="AD505" s="29"/>
    </row>
    <row r="506" spans="1:30" ht="24.95" customHeight="1" x14ac:dyDescent="0.2">
      <c r="A506" s="23" t="str">
        <f>D506&amp;"|"&amp;E506&amp;"|"&amp;G506&amp;"|"&amp;H506&amp;"|"&amp;L506&amp;"|"&amp;N506&amp;"|"&amp;U506</f>
        <v>||||||0</v>
      </c>
      <c r="B506" s="23" t="str">
        <f>D506&amp;"|"&amp;E506&amp;"|"&amp;G506&amp;"|"&amp;H506&amp;"|"&amp;X506</f>
        <v>||||0</v>
      </c>
      <c r="C506" s="28" t="str">
        <f>E506&amp;"|"&amp;X506</f>
        <v>|0</v>
      </c>
      <c r="D506" s="10"/>
      <c r="E506" s="10"/>
      <c r="F506" s="36" t="str">
        <f>G506&amp;"/"&amp;H506</f>
        <v>/</v>
      </c>
      <c r="G506" s="10"/>
      <c r="H506" s="10"/>
      <c r="I506" s="36" t="str">
        <f>J506&amp;"."&amp;K506</f>
        <v>.</v>
      </c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>
        <f>R506-S506-T506</f>
        <v>0</v>
      </c>
      <c r="V506" s="9" t="e">
        <f>IF(X506&lt;&gt;"Liquidação Cancelada",VLOOKUP(B506,'BASE DE DADOS OPS'!$B$4:$P$9650,10,FALSE),"Liquidação Cancelada")</f>
        <v>#N/A</v>
      </c>
      <c r="W506" s="13" t="e">
        <f>IF(X506&lt;&gt;"Liquidação Cancelada",IF(ISBLANK(V506),"AGUARDANDO PAGAMENTO",NETWORKDAYS(P506,V506)-1),"Liquidação Cancelada")</f>
        <v>#N/A</v>
      </c>
      <c r="X506" s="10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>IF(X506&lt;&gt;"Liquidação Cancelada",Y506-Z506,"Liquidação Cancelada")</f>
        <v>#N/A</v>
      </c>
      <c r="AC506" s="3" t="e">
        <f>IF(X506&lt;&gt;"Liquidação Cancelada",(AA506-AB506)+(U506-Z506-AB506),"Liquidação Cancelada")</f>
        <v>#N/A</v>
      </c>
      <c r="AD506" s="29"/>
    </row>
    <row r="507" spans="1:30" ht="24.95" customHeight="1" x14ac:dyDescent="0.2">
      <c r="A507" s="23" t="str">
        <f>D507&amp;"|"&amp;E507&amp;"|"&amp;G507&amp;"|"&amp;H507&amp;"|"&amp;L507&amp;"|"&amp;N507&amp;"|"&amp;U507</f>
        <v>||||||0</v>
      </c>
      <c r="B507" s="23" t="str">
        <f>D507&amp;"|"&amp;E507&amp;"|"&amp;G507&amp;"|"&amp;H507&amp;"|"&amp;X507</f>
        <v>||||0</v>
      </c>
      <c r="C507" s="28" t="str">
        <f>E507&amp;"|"&amp;X507</f>
        <v>|0</v>
      </c>
      <c r="D507" s="10"/>
      <c r="E507" s="10"/>
      <c r="F507" s="36" t="str">
        <f>G507&amp;"/"&amp;H507</f>
        <v>/</v>
      </c>
      <c r="G507" s="10"/>
      <c r="H507" s="10"/>
      <c r="I507" s="36" t="str">
        <f>J507&amp;"."&amp;K507</f>
        <v>.</v>
      </c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>
        <f>R507-S507-T507</f>
        <v>0</v>
      </c>
      <c r="V507" s="9" t="e">
        <f>IF(X507&lt;&gt;"Liquidação Cancelada",VLOOKUP(B507,'BASE DE DADOS OPS'!$B$4:$P$9650,10,FALSE),"Liquidação Cancelada")</f>
        <v>#N/A</v>
      </c>
      <c r="W507" s="13" t="e">
        <f>IF(X507&lt;&gt;"Liquidação Cancelada",IF(ISBLANK(V507),"AGUARDANDO PAGAMENTO",NETWORKDAYS(P507,V507)-1),"Liquidação Cancelada")</f>
        <v>#N/A</v>
      </c>
      <c r="X507" s="10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>IF(X507&lt;&gt;"Liquidação Cancelada",Y507-Z507,"Liquidação Cancelada")</f>
        <v>#N/A</v>
      </c>
      <c r="AC507" s="3" t="e">
        <f>IF(X507&lt;&gt;"Liquidação Cancelada",(AA507-AB507)+(U507-Z507-AB507),"Liquidação Cancelada")</f>
        <v>#N/A</v>
      </c>
      <c r="AD507" s="29"/>
    </row>
    <row r="508" spans="1:30" ht="24.95" customHeight="1" x14ac:dyDescent="0.2">
      <c r="A508" s="23" t="str">
        <f>D508&amp;"|"&amp;E508&amp;"|"&amp;G508&amp;"|"&amp;H508&amp;"|"&amp;L508&amp;"|"&amp;N508&amp;"|"&amp;U508</f>
        <v>||||||0</v>
      </c>
      <c r="B508" s="23" t="str">
        <f>D508&amp;"|"&amp;E508&amp;"|"&amp;G508&amp;"|"&amp;H508&amp;"|"&amp;X508</f>
        <v>||||0</v>
      </c>
      <c r="C508" s="28" t="str">
        <f>E508&amp;"|"&amp;X508</f>
        <v>|0</v>
      </c>
      <c r="D508" s="10"/>
      <c r="E508" s="10"/>
      <c r="F508" s="36" t="str">
        <f>G508&amp;"/"&amp;H508</f>
        <v>/</v>
      </c>
      <c r="G508" s="10"/>
      <c r="H508" s="10"/>
      <c r="I508" s="36" t="str">
        <f>J508&amp;"."&amp;K508</f>
        <v>.</v>
      </c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>
        <f>R508-S508-T508</f>
        <v>0</v>
      </c>
      <c r="V508" s="9" t="e">
        <f>IF(X508&lt;&gt;"Liquidação Cancelada",VLOOKUP(B508,'BASE DE DADOS OPS'!$B$4:$P$9650,10,FALSE),"Liquidação Cancelada")</f>
        <v>#N/A</v>
      </c>
      <c r="W508" s="13" t="e">
        <f>IF(X508&lt;&gt;"Liquidação Cancelada",IF(ISBLANK(V508),"AGUARDANDO PAGAMENTO",NETWORKDAYS(P508,V508)-1),"Liquidação Cancelada")</f>
        <v>#N/A</v>
      </c>
      <c r="X508" s="10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>IF(X508&lt;&gt;"Liquidação Cancelada",Y508-Z508,"Liquidação Cancelada")</f>
        <v>#N/A</v>
      </c>
      <c r="AC508" s="3" t="e">
        <f>IF(X508&lt;&gt;"Liquidação Cancelada",(AA508-AB508)+(U508-Z508-AB508),"Liquidação Cancelada")</f>
        <v>#N/A</v>
      </c>
      <c r="AD508" s="29"/>
    </row>
    <row r="509" spans="1:30" ht="24.95" customHeight="1" x14ac:dyDescent="0.2">
      <c r="A509" s="23" t="str">
        <f>D509&amp;"|"&amp;E509&amp;"|"&amp;G509&amp;"|"&amp;H509&amp;"|"&amp;L509&amp;"|"&amp;N509&amp;"|"&amp;U509</f>
        <v>||||||0</v>
      </c>
      <c r="B509" s="23" t="str">
        <f>D509&amp;"|"&amp;E509&amp;"|"&amp;G509&amp;"|"&amp;H509&amp;"|"&amp;X509</f>
        <v>||||0</v>
      </c>
      <c r="C509" s="28" t="str">
        <f>E509&amp;"|"&amp;X509</f>
        <v>|0</v>
      </c>
      <c r="D509" s="10"/>
      <c r="E509" s="10"/>
      <c r="F509" s="36" t="str">
        <f>G509&amp;"/"&amp;H509</f>
        <v>/</v>
      </c>
      <c r="G509" s="10"/>
      <c r="H509" s="10"/>
      <c r="I509" s="36" t="str">
        <f>J509&amp;"."&amp;K509</f>
        <v>.</v>
      </c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>
        <f>R509-S509-T509</f>
        <v>0</v>
      </c>
      <c r="V509" s="9" t="e">
        <f>IF(X509&lt;&gt;"Liquidação Cancelada",VLOOKUP(B509,'BASE DE DADOS OPS'!$B$4:$P$9650,10,FALSE),"Liquidação Cancelada")</f>
        <v>#N/A</v>
      </c>
      <c r="W509" s="13" t="e">
        <f>IF(X509&lt;&gt;"Liquidação Cancelada",IF(ISBLANK(V509),"AGUARDANDO PAGAMENTO",NETWORKDAYS(P509,V509)-1),"Liquidação Cancelada")</f>
        <v>#N/A</v>
      </c>
      <c r="X509" s="10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>IF(X509&lt;&gt;"Liquidação Cancelada",Y509-Z509,"Liquidação Cancelada")</f>
        <v>#N/A</v>
      </c>
      <c r="AC509" s="3" t="e">
        <f>IF(X509&lt;&gt;"Liquidação Cancelada",(AA509-AB509)+(U509-Z509-AB509),"Liquidação Cancelada")</f>
        <v>#N/A</v>
      </c>
      <c r="AD509" s="29"/>
    </row>
    <row r="510" spans="1:30" ht="24.95" customHeight="1" x14ac:dyDescent="0.2">
      <c r="A510" s="23" t="str">
        <f>D510&amp;"|"&amp;E510&amp;"|"&amp;G510&amp;"|"&amp;H510&amp;"|"&amp;L510&amp;"|"&amp;N510&amp;"|"&amp;U510</f>
        <v>||||||0</v>
      </c>
      <c r="B510" s="23" t="str">
        <f>D510&amp;"|"&amp;E510&amp;"|"&amp;G510&amp;"|"&amp;H510&amp;"|"&amp;X510</f>
        <v>||||0</v>
      </c>
      <c r="C510" s="28" t="str">
        <f>E510&amp;"|"&amp;X510</f>
        <v>|0</v>
      </c>
      <c r="D510" s="10"/>
      <c r="E510" s="10"/>
      <c r="F510" s="36" t="str">
        <f>G510&amp;"/"&amp;H510</f>
        <v>/</v>
      </c>
      <c r="G510" s="10"/>
      <c r="H510" s="10"/>
      <c r="I510" s="36" t="str">
        <f>J510&amp;"."&amp;K510</f>
        <v>.</v>
      </c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>
        <f>R510-S510-T510</f>
        <v>0</v>
      </c>
      <c r="V510" s="9" t="e">
        <f>IF(X510&lt;&gt;"Liquidação Cancelada",VLOOKUP(B510,'BASE DE DADOS OPS'!$B$4:$P$9650,10,FALSE),"Liquidação Cancelada")</f>
        <v>#N/A</v>
      </c>
      <c r="W510" s="13" t="e">
        <f>IF(X510&lt;&gt;"Liquidação Cancelada",IF(ISBLANK(V510),"AGUARDANDO PAGAMENTO",NETWORKDAYS(P510,V510)-1),"Liquidação Cancelada")</f>
        <v>#N/A</v>
      </c>
      <c r="X510" s="10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>IF(X510&lt;&gt;"Liquidação Cancelada",Y510-Z510,"Liquidação Cancelada")</f>
        <v>#N/A</v>
      </c>
      <c r="AC510" s="3" t="e">
        <f>IF(X510&lt;&gt;"Liquidação Cancelada",(AA510-AB510)+(U510-Z510-AB510),"Liquidação Cancelada")</f>
        <v>#N/A</v>
      </c>
      <c r="AD510" s="29"/>
    </row>
    <row r="511" spans="1:30" ht="24.95" customHeight="1" x14ac:dyDescent="0.2">
      <c r="A511" s="23" t="str">
        <f>D511&amp;"|"&amp;E511&amp;"|"&amp;G511&amp;"|"&amp;H511&amp;"|"&amp;L511&amp;"|"&amp;N511&amp;"|"&amp;U511</f>
        <v>||||||0</v>
      </c>
      <c r="B511" s="23" t="str">
        <f>D511&amp;"|"&amp;E511&amp;"|"&amp;G511&amp;"|"&amp;H511&amp;"|"&amp;X511</f>
        <v>||||0</v>
      </c>
      <c r="C511" s="28" t="str">
        <f>E511&amp;"|"&amp;X511</f>
        <v>|0</v>
      </c>
      <c r="D511" s="10"/>
      <c r="E511" s="10"/>
      <c r="F511" s="36" t="str">
        <f>G511&amp;"/"&amp;H511</f>
        <v>/</v>
      </c>
      <c r="G511" s="10"/>
      <c r="H511" s="10"/>
      <c r="I511" s="36" t="str">
        <f>J511&amp;"."&amp;K511</f>
        <v>.</v>
      </c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>
        <f>R511-S511-T511</f>
        <v>0</v>
      </c>
      <c r="V511" s="9" t="e">
        <f>IF(X511&lt;&gt;"Liquidação Cancelada",VLOOKUP(B511,'BASE DE DADOS OPS'!$B$4:$P$9650,10,FALSE),"Liquidação Cancelada")</f>
        <v>#N/A</v>
      </c>
      <c r="W511" s="13" t="e">
        <f>IF(X511&lt;&gt;"Liquidação Cancelada",IF(ISBLANK(V511),"AGUARDANDO PAGAMENTO",NETWORKDAYS(P511,V511)-1),"Liquidação Cancelada")</f>
        <v>#N/A</v>
      </c>
      <c r="X511" s="10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>IF(X511&lt;&gt;"Liquidação Cancelada",Y511-Z511,"Liquidação Cancelada")</f>
        <v>#N/A</v>
      </c>
      <c r="AC511" s="3" t="e">
        <f>IF(X511&lt;&gt;"Liquidação Cancelada",(AA511-AB511)+(U511-Z511-AB511),"Liquidação Cancelada")</f>
        <v>#N/A</v>
      </c>
      <c r="AD511" s="29"/>
    </row>
    <row r="512" spans="1:30" ht="24.95" customHeight="1" x14ac:dyDescent="0.2">
      <c r="A512" s="23" t="str">
        <f>D512&amp;"|"&amp;E512&amp;"|"&amp;G512&amp;"|"&amp;H512&amp;"|"&amp;L512&amp;"|"&amp;N512&amp;"|"&amp;U512</f>
        <v>||||||0</v>
      </c>
      <c r="B512" s="23" t="str">
        <f>D512&amp;"|"&amp;E512&amp;"|"&amp;G512&amp;"|"&amp;H512&amp;"|"&amp;X512</f>
        <v>||||0</v>
      </c>
      <c r="C512" s="28" t="str">
        <f>E512&amp;"|"&amp;X512</f>
        <v>|0</v>
      </c>
      <c r="D512" s="10"/>
      <c r="E512" s="10"/>
      <c r="F512" s="36" t="str">
        <f>G512&amp;"/"&amp;H512</f>
        <v>/</v>
      </c>
      <c r="G512" s="10"/>
      <c r="H512" s="10"/>
      <c r="I512" s="36" t="str">
        <f>J512&amp;"."&amp;K512</f>
        <v>.</v>
      </c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>
        <f>R512-S512-T512</f>
        <v>0</v>
      </c>
      <c r="V512" s="9" t="e">
        <f>IF(X512&lt;&gt;"Liquidação Cancelada",VLOOKUP(B512,'BASE DE DADOS OPS'!$B$4:$P$9650,10,FALSE),"Liquidação Cancelada")</f>
        <v>#N/A</v>
      </c>
      <c r="W512" s="13" t="e">
        <f>IF(X512&lt;&gt;"Liquidação Cancelada",IF(ISBLANK(V512),"AGUARDANDO PAGAMENTO",NETWORKDAYS(P512,V512)-1),"Liquidação Cancelada")</f>
        <v>#N/A</v>
      </c>
      <c r="X512" s="10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>IF(X512&lt;&gt;"Liquidação Cancelada",Y512-Z512,"Liquidação Cancelada")</f>
        <v>#N/A</v>
      </c>
      <c r="AC512" s="3" t="e">
        <f>IF(X512&lt;&gt;"Liquidação Cancelada",(AA512-AB512)+(U512-Z512-AB512),"Liquidação Cancelada")</f>
        <v>#N/A</v>
      </c>
      <c r="AD512" s="29"/>
    </row>
    <row r="513" spans="1:30" ht="24.95" customHeight="1" x14ac:dyDescent="0.2">
      <c r="A513" s="23" t="str">
        <f>D513&amp;"|"&amp;E513&amp;"|"&amp;G513&amp;"|"&amp;H513&amp;"|"&amp;L513&amp;"|"&amp;N513&amp;"|"&amp;U513</f>
        <v>||||||0</v>
      </c>
      <c r="B513" s="23" t="str">
        <f>D513&amp;"|"&amp;E513&amp;"|"&amp;G513&amp;"|"&amp;H513&amp;"|"&amp;X513</f>
        <v>||||0</v>
      </c>
      <c r="C513" s="28" t="str">
        <f>E513&amp;"|"&amp;X513</f>
        <v>|0</v>
      </c>
      <c r="D513" s="10"/>
      <c r="E513" s="10"/>
      <c r="F513" s="36" t="str">
        <f>G513&amp;"/"&amp;H513</f>
        <v>/</v>
      </c>
      <c r="G513" s="10"/>
      <c r="H513" s="10"/>
      <c r="I513" s="36" t="str">
        <f>J513&amp;"."&amp;K513</f>
        <v>.</v>
      </c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>
        <f>R513-S513-T513</f>
        <v>0</v>
      </c>
      <c r="V513" s="9" t="e">
        <f>IF(X513&lt;&gt;"Liquidação Cancelada",VLOOKUP(B513,'BASE DE DADOS OPS'!$B$4:$P$9650,10,FALSE),"Liquidação Cancelada")</f>
        <v>#N/A</v>
      </c>
      <c r="W513" s="13" t="e">
        <f>IF(X513&lt;&gt;"Liquidação Cancelada",IF(ISBLANK(V513),"AGUARDANDO PAGAMENTO",NETWORKDAYS(P513,V513)-1),"Liquidação Cancelada")</f>
        <v>#N/A</v>
      </c>
      <c r="X513" s="10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>IF(X513&lt;&gt;"Liquidação Cancelada",Y513-Z513,"Liquidação Cancelada")</f>
        <v>#N/A</v>
      </c>
      <c r="AC513" s="3" t="e">
        <f>IF(X513&lt;&gt;"Liquidação Cancelada",(AA513-AB513)+(U513-Z513-AB513),"Liquidação Cancelada")</f>
        <v>#N/A</v>
      </c>
      <c r="AD513" s="29"/>
    </row>
    <row r="514" spans="1:30" ht="24.95" customHeight="1" x14ac:dyDescent="0.2">
      <c r="A514" s="23" t="str">
        <f>D514&amp;"|"&amp;E514&amp;"|"&amp;G514&amp;"|"&amp;H514&amp;"|"&amp;L514&amp;"|"&amp;N514&amp;"|"&amp;U514</f>
        <v>||||||0</v>
      </c>
      <c r="B514" s="23" t="str">
        <f>D514&amp;"|"&amp;E514&amp;"|"&amp;G514&amp;"|"&amp;H514&amp;"|"&amp;X514</f>
        <v>||||0</v>
      </c>
      <c r="C514" s="28" t="str">
        <f>E514&amp;"|"&amp;X514</f>
        <v>|0</v>
      </c>
      <c r="D514" s="10"/>
      <c r="E514" s="10"/>
      <c r="F514" s="36" t="str">
        <f>G514&amp;"/"&amp;H514</f>
        <v>/</v>
      </c>
      <c r="G514" s="10"/>
      <c r="H514" s="10"/>
      <c r="I514" s="36" t="str">
        <f>J514&amp;"."&amp;K514</f>
        <v>.</v>
      </c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>
        <f>R514-S514-T514</f>
        <v>0</v>
      </c>
      <c r="V514" s="9" t="e">
        <f>IF(X514&lt;&gt;"Liquidação Cancelada",VLOOKUP(B514,'BASE DE DADOS OPS'!$B$4:$P$9650,10,FALSE),"Liquidação Cancelada")</f>
        <v>#N/A</v>
      </c>
      <c r="W514" s="13" t="e">
        <f>IF(X514&lt;&gt;"Liquidação Cancelada",IF(ISBLANK(V514),"AGUARDANDO PAGAMENTO",NETWORKDAYS(P514,V514)-1),"Liquidação Cancelada")</f>
        <v>#N/A</v>
      </c>
      <c r="X514" s="10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>IF(X514&lt;&gt;"Liquidação Cancelada",Y514-Z514,"Liquidação Cancelada")</f>
        <v>#N/A</v>
      </c>
      <c r="AC514" s="3" t="e">
        <f>IF(X514&lt;&gt;"Liquidação Cancelada",(AA514-AB514)+(U514-Z514-AB514),"Liquidação Cancelada")</f>
        <v>#N/A</v>
      </c>
      <c r="AD514" s="29"/>
    </row>
    <row r="515" spans="1:30" ht="24.95" customHeight="1" x14ac:dyDescent="0.2">
      <c r="A515" s="23" t="str">
        <f>D515&amp;"|"&amp;E515&amp;"|"&amp;G515&amp;"|"&amp;H515&amp;"|"&amp;L515&amp;"|"&amp;N515&amp;"|"&amp;U515</f>
        <v>||||||0</v>
      </c>
      <c r="B515" s="23" t="str">
        <f>D515&amp;"|"&amp;E515&amp;"|"&amp;G515&amp;"|"&amp;H515&amp;"|"&amp;X515</f>
        <v>||||0</v>
      </c>
      <c r="C515" s="28" t="str">
        <f>E515&amp;"|"&amp;X515</f>
        <v>|0</v>
      </c>
      <c r="D515" s="10"/>
      <c r="E515" s="10"/>
      <c r="F515" s="36" t="str">
        <f>G515&amp;"/"&amp;H515</f>
        <v>/</v>
      </c>
      <c r="G515" s="10"/>
      <c r="H515" s="10"/>
      <c r="I515" s="36" t="str">
        <f>J515&amp;"."&amp;K515</f>
        <v>.</v>
      </c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>
        <f>R515-S515-T515</f>
        <v>0</v>
      </c>
      <c r="V515" s="9" t="e">
        <f>IF(X515&lt;&gt;"Liquidação Cancelada",VLOOKUP(B515,'BASE DE DADOS OPS'!$B$4:$P$9650,10,FALSE),"Liquidação Cancelada")</f>
        <v>#N/A</v>
      </c>
      <c r="W515" s="13" t="e">
        <f>IF(X515&lt;&gt;"Liquidação Cancelada",IF(ISBLANK(V515),"AGUARDANDO PAGAMENTO",NETWORKDAYS(P515,V515)-1),"Liquidação Cancelada")</f>
        <v>#N/A</v>
      </c>
      <c r="X515" s="10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>IF(X515&lt;&gt;"Liquidação Cancelada",Y515-Z515,"Liquidação Cancelada")</f>
        <v>#N/A</v>
      </c>
      <c r="AC515" s="3" t="e">
        <f>IF(X515&lt;&gt;"Liquidação Cancelada",(AA515-AB515)+(U515-Z515-AB515),"Liquidação Cancelada")</f>
        <v>#N/A</v>
      </c>
      <c r="AD515" s="29"/>
    </row>
    <row r="516" spans="1:30" ht="24.95" customHeight="1" x14ac:dyDescent="0.2">
      <c r="A516" s="23" t="str">
        <f>D516&amp;"|"&amp;E516&amp;"|"&amp;G516&amp;"|"&amp;H516&amp;"|"&amp;L516&amp;"|"&amp;N516&amp;"|"&amp;U516</f>
        <v>||||||0</v>
      </c>
      <c r="B516" s="23" t="str">
        <f>D516&amp;"|"&amp;E516&amp;"|"&amp;G516&amp;"|"&amp;H516&amp;"|"&amp;X516</f>
        <v>||||0</v>
      </c>
      <c r="C516" s="28" t="str">
        <f>E516&amp;"|"&amp;X516</f>
        <v>|0</v>
      </c>
      <c r="D516" s="10"/>
      <c r="E516" s="10"/>
      <c r="F516" s="36" t="str">
        <f>G516&amp;"/"&amp;H516</f>
        <v>/</v>
      </c>
      <c r="G516" s="10"/>
      <c r="H516" s="10"/>
      <c r="I516" s="36" t="str">
        <f>J516&amp;"."&amp;K516</f>
        <v>.</v>
      </c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>
        <f>R516-S516-T516</f>
        <v>0</v>
      </c>
      <c r="V516" s="9" t="e">
        <f>IF(X516&lt;&gt;"Liquidação Cancelada",VLOOKUP(B516,'BASE DE DADOS OPS'!$B$4:$P$9650,10,FALSE),"Liquidação Cancelada")</f>
        <v>#N/A</v>
      </c>
      <c r="W516" s="13" t="e">
        <f>IF(X516&lt;&gt;"Liquidação Cancelada",IF(ISBLANK(V516),"AGUARDANDO PAGAMENTO",NETWORKDAYS(P516,V516)-1),"Liquidação Cancelada")</f>
        <v>#N/A</v>
      </c>
      <c r="X516" s="10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>IF(X516&lt;&gt;"Liquidação Cancelada",Y516-Z516,"Liquidação Cancelada")</f>
        <v>#N/A</v>
      </c>
      <c r="AC516" s="3" t="e">
        <f>IF(X516&lt;&gt;"Liquidação Cancelada",(AA516-AB516)+(U516-Z516-AB516),"Liquidação Cancelada")</f>
        <v>#N/A</v>
      </c>
      <c r="AD516" s="29"/>
    </row>
    <row r="517" spans="1:30" ht="24.95" customHeight="1" x14ac:dyDescent="0.2">
      <c r="A517" s="23" t="str">
        <f>D517&amp;"|"&amp;E517&amp;"|"&amp;G517&amp;"|"&amp;H517&amp;"|"&amp;L517&amp;"|"&amp;N517&amp;"|"&amp;U517</f>
        <v>||||||0</v>
      </c>
      <c r="B517" s="23" t="str">
        <f>D517&amp;"|"&amp;E517&amp;"|"&amp;G517&amp;"|"&amp;H517&amp;"|"&amp;X517</f>
        <v>||||0</v>
      </c>
      <c r="C517" s="28" t="str">
        <f>E517&amp;"|"&amp;X517</f>
        <v>|0</v>
      </c>
      <c r="D517" s="10"/>
      <c r="E517" s="10"/>
      <c r="F517" s="36" t="str">
        <f>G517&amp;"/"&amp;H517</f>
        <v>/</v>
      </c>
      <c r="G517" s="10"/>
      <c r="H517" s="10"/>
      <c r="I517" s="36" t="str">
        <f>J517&amp;"."&amp;K517</f>
        <v>.</v>
      </c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>
        <f>R517-S517-T517</f>
        <v>0</v>
      </c>
      <c r="V517" s="9" t="e">
        <f>IF(X517&lt;&gt;"Liquidação Cancelada",VLOOKUP(B517,'BASE DE DADOS OPS'!$B$4:$P$9650,10,FALSE),"Liquidação Cancelada")</f>
        <v>#N/A</v>
      </c>
      <c r="W517" s="13" t="e">
        <f>IF(X517&lt;&gt;"Liquidação Cancelada",IF(ISBLANK(V517),"AGUARDANDO PAGAMENTO",NETWORKDAYS(P517,V517)-1),"Liquidação Cancelada")</f>
        <v>#N/A</v>
      </c>
      <c r="X517" s="10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>IF(X517&lt;&gt;"Liquidação Cancelada",Y517-Z517,"Liquidação Cancelada")</f>
        <v>#N/A</v>
      </c>
      <c r="AC517" s="3" t="e">
        <f>IF(X517&lt;&gt;"Liquidação Cancelada",(AA517-AB517)+(U517-Z517-AB517),"Liquidação Cancelada")</f>
        <v>#N/A</v>
      </c>
      <c r="AD517" s="29"/>
    </row>
    <row r="518" spans="1:30" ht="24.95" customHeight="1" x14ac:dyDescent="0.2">
      <c r="A518" s="23" t="str">
        <f>D518&amp;"|"&amp;E518&amp;"|"&amp;G518&amp;"|"&amp;H518&amp;"|"&amp;L518&amp;"|"&amp;N518&amp;"|"&amp;U518</f>
        <v>||||||0</v>
      </c>
      <c r="B518" s="23" t="str">
        <f>D518&amp;"|"&amp;E518&amp;"|"&amp;G518&amp;"|"&amp;H518&amp;"|"&amp;X518</f>
        <v>||||0</v>
      </c>
      <c r="C518" s="28" t="str">
        <f>E518&amp;"|"&amp;X518</f>
        <v>|0</v>
      </c>
      <c r="D518" s="10"/>
      <c r="E518" s="10"/>
      <c r="F518" s="36" t="str">
        <f>G518&amp;"/"&amp;H518</f>
        <v>/</v>
      </c>
      <c r="G518" s="10"/>
      <c r="H518" s="10"/>
      <c r="I518" s="36" t="str">
        <f>J518&amp;"."&amp;K518</f>
        <v>.</v>
      </c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>
        <f>R518-S518-T518</f>
        <v>0</v>
      </c>
      <c r="V518" s="9" t="e">
        <f>IF(X518&lt;&gt;"Liquidação Cancelada",VLOOKUP(B518,'BASE DE DADOS OPS'!$B$4:$P$9650,10,FALSE),"Liquidação Cancelada")</f>
        <v>#N/A</v>
      </c>
      <c r="W518" s="13" t="e">
        <f>IF(X518&lt;&gt;"Liquidação Cancelada",IF(ISBLANK(V518),"AGUARDANDO PAGAMENTO",NETWORKDAYS(P518,V518)-1),"Liquidação Cancelada")</f>
        <v>#N/A</v>
      </c>
      <c r="X518" s="10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>IF(X518&lt;&gt;"Liquidação Cancelada",Y518-Z518,"Liquidação Cancelada")</f>
        <v>#N/A</v>
      </c>
      <c r="AC518" s="3" t="e">
        <f>IF(X518&lt;&gt;"Liquidação Cancelada",(AA518-AB518)+(U518-Z518-AB518),"Liquidação Cancelada")</f>
        <v>#N/A</v>
      </c>
      <c r="AD518" s="29"/>
    </row>
    <row r="519" spans="1:30" ht="24.95" customHeight="1" x14ac:dyDescent="0.2">
      <c r="A519" s="23" t="str">
        <f>D519&amp;"|"&amp;E519&amp;"|"&amp;G519&amp;"|"&amp;H519&amp;"|"&amp;L519&amp;"|"&amp;N519&amp;"|"&amp;U519</f>
        <v>||||||0</v>
      </c>
      <c r="B519" s="23" t="str">
        <f>D519&amp;"|"&amp;E519&amp;"|"&amp;G519&amp;"|"&amp;H519&amp;"|"&amp;X519</f>
        <v>||||0</v>
      </c>
      <c r="C519" s="28" t="str">
        <f>E519&amp;"|"&amp;X519</f>
        <v>|0</v>
      </c>
      <c r="D519" s="10"/>
      <c r="E519" s="10"/>
      <c r="F519" s="36" t="str">
        <f>G519&amp;"/"&amp;H519</f>
        <v>/</v>
      </c>
      <c r="G519" s="10"/>
      <c r="H519" s="10"/>
      <c r="I519" s="36" t="str">
        <f>J519&amp;"."&amp;K519</f>
        <v>.</v>
      </c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>
        <f>R519-S519-T519</f>
        <v>0</v>
      </c>
      <c r="V519" s="9" t="e">
        <f>IF(X519&lt;&gt;"Liquidação Cancelada",VLOOKUP(B519,'BASE DE DADOS OPS'!$B$4:$P$9650,10,FALSE),"Liquidação Cancelada")</f>
        <v>#N/A</v>
      </c>
      <c r="W519" s="13" t="e">
        <f>IF(X519&lt;&gt;"Liquidação Cancelada",IF(ISBLANK(V519),"AGUARDANDO PAGAMENTO",NETWORKDAYS(P519,V519)-1),"Liquidação Cancelada")</f>
        <v>#N/A</v>
      </c>
      <c r="X519" s="10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>IF(X519&lt;&gt;"Liquidação Cancelada",Y519-Z519,"Liquidação Cancelada")</f>
        <v>#N/A</v>
      </c>
      <c r="AC519" s="3" t="e">
        <f>IF(X519&lt;&gt;"Liquidação Cancelada",(AA519-AB519)+(U519-Z519-AB519),"Liquidação Cancelada")</f>
        <v>#N/A</v>
      </c>
      <c r="AD519" s="29"/>
    </row>
    <row r="520" spans="1:30" ht="24.95" customHeight="1" x14ac:dyDescent="0.2">
      <c r="A520" s="23" t="str">
        <f>D520&amp;"|"&amp;E520&amp;"|"&amp;G520&amp;"|"&amp;H520&amp;"|"&amp;L520&amp;"|"&amp;N520&amp;"|"&amp;U520</f>
        <v>||||||0</v>
      </c>
      <c r="B520" s="23" t="str">
        <f>D520&amp;"|"&amp;E520&amp;"|"&amp;G520&amp;"|"&amp;H520&amp;"|"&amp;X520</f>
        <v>||||0</v>
      </c>
      <c r="C520" s="28" t="str">
        <f>E520&amp;"|"&amp;X520</f>
        <v>|0</v>
      </c>
      <c r="D520" s="10"/>
      <c r="E520" s="10"/>
      <c r="F520" s="36" t="str">
        <f>G520&amp;"/"&amp;H520</f>
        <v>/</v>
      </c>
      <c r="G520" s="10"/>
      <c r="H520" s="10"/>
      <c r="I520" s="36" t="str">
        <f>J520&amp;"."&amp;K520</f>
        <v>.</v>
      </c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>
        <f>R520-S520-T520</f>
        <v>0</v>
      </c>
      <c r="V520" s="9" t="e">
        <f>IF(X520&lt;&gt;"Liquidação Cancelada",VLOOKUP(B520,'BASE DE DADOS OPS'!$B$4:$P$9650,10,FALSE),"Liquidação Cancelada")</f>
        <v>#N/A</v>
      </c>
      <c r="W520" s="13" t="e">
        <f>IF(X520&lt;&gt;"Liquidação Cancelada",IF(ISBLANK(V520),"AGUARDANDO PAGAMENTO",NETWORKDAYS(P520,V520)-1),"Liquidação Cancelada")</f>
        <v>#N/A</v>
      </c>
      <c r="X520" s="10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>IF(X520&lt;&gt;"Liquidação Cancelada",Y520-Z520,"Liquidação Cancelada")</f>
        <v>#N/A</v>
      </c>
      <c r="AC520" s="3" t="e">
        <f>IF(X520&lt;&gt;"Liquidação Cancelada",(AA520-AB520)+(U520-Z520-AB520),"Liquidação Cancelada")</f>
        <v>#N/A</v>
      </c>
      <c r="AD520" s="29"/>
    </row>
    <row r="521" spans="1:30" ht="24.95" customHeight="1" x14ac:dyDescent="0.2">
      <c r="A521" s="23" t="str">
        <f>D521&amp;"|"&amp;E521&amp;"|"&amp;G521&amp;"|"&amp;H521&amp;"|"&amp;L521&amp;"|"&amp;N521&amp;"|"&amp;U521</f>
        <v>||||||0</v>
      </c>
      <c r="B521" s="23" t="str">
        <f>D521&amp;"|"&amp;E521&amp;"|"&amp;G521&amp;"|"&amp;H521&amp;"|"&amp;X521</f>
        <v>||||0</v>
      </c>
      <c r="C521" s="28" t="str">
        <f>E521&amp;"|"&amp;X521</f>
        <v>|0</v>
      </c>
      <c r="D521" s="10"/>
      <c r="E521" s="10"/>
      <c r="F521" s="36" t="str">
        <f>G521&amp;"/"&amp;H521</f>
        <v>/</v>
      </c>
      <c r="G521" s="10"/>
      <c r="H521" s="10"/>
      <c r="I521" s="36" t="str">
        <f>J521&amp;"."&amp;K521</f>
        <v>.</v>
      </c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>
        <f>R521-S521-T521</f>
        <v>0</v>
      </c>
      <c r="V521" s="9" t="e">
        <f>IF(X521&lt;&gt;"Liquidação Cancelada",VLOOKUP(B521,'BASE DE DADOS OPS'!$B$4:$P$9650,10,FALSE),"Liquidação Cancelada")</f>
        <v>#N/A</v>
      </c>
      <c r="W521" s="13" t="e">
        <f>IF(X521&lt;&gt;"Liquidação Cancelada",IF(ISBLANK(V521),"AGUARDANDO PAGAMENTO",NETWORKDAYS(P521,V521)-1),"Liquidação Cancelada")</f>
        <v>#N/A</v>
      </c>
      <c r="X521" s="10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>IF(X521&lt;&gt;"Liquidação Cancelada",Y521-Z521,"Liquidação Cancelada")</f>
        <v>#N/A</v>
      </c>
      <c r="AC521" s="3" t="e">
        <f>IF(X521&lt;&gt;"Liquidação Cancelada",(AA521-AB521)+(U521-Z521-AB521),"Liquidação Cancelada")</f>
        <v>#N/A</v>
      </c>
      <c r="AD521" s="29"/>
    </row>
    <row r="522" spans="1:30" ht="24.95" customHeight="1" x14ac:dyDescent="0.2">
      <c r="A522" s="23" t="str">
        <f>D522&amp;"|"&amp;E522&amp;"|"&amp;G522&amp;"|"&amp;H522&amp;"|"&amp;L522&amp;"|"&amp;N522&amp;"|"&amp;U522</f>
        <v>||||||0</v>
      </c>
      <c r="B522" s="23" t="str">
        <f>D522&amp;"|"&amp;E522&amp;"|"&amp;G522&amp;"|"&amp;H522&amp;"|"&amp;X522</f>
        <v>||||0</v>
      </c>
      <c r="C522" s="28" t="str">
        <f>E522&amp;"|"&amp;X522</f>
        <v>|0</v>
      </c>
      <c r="D522" s="10"/>
      <c r="E522" s="10"/>
      <c r="F522" s="36" t="str">
        <f>G522&amp;"/"&amp;H522</f>
        <v>/</v>
      </c>
      <c r="G522" s="10"/>
      <c r="H522" s="10"/>
      <c r="I522" s="36" t="str">
        <f>J522&amp;"."&amp;K522</f>
        <v>.</v>
      </c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>
        <f>R522-S522-T522</f>
        <v>0</v>
      </c>
      <c r="V522" s="9" t="e">
        <f>IF(X522&lt;&gt;"Liquidação Cancelada",VLOOKUP(B522,'BASE DE DADOS OPS'!$B$4:$P$9650,10,FALSE),"Liquidação Cancelada")</f>
        <v>#N/A</v>
      </c>
      <c r="W522" s="13" t="e">
        <f>IF(X522&lt;&gt;"Liquidação Cancelada",IF(ISBLANK(V522),"AGUARDANDO PAGAMENTO",NETWORKDAYS(P522,V522)-1),"Liquidação Cancelada")</f>
        <v>#N/A</v>
      </c>
      <c r="X522" s="10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>IF(X522&lt;&gt;"Liquidação Cancelada",Y522-Z522,"Liquidação Cancelada")</f>
        <v>#N/A</v>
      </c>
      <c r="AC522" s="3" t="e">
        <f>IF(X522&lt;&gt;"Liquidação Cancelada",(AA522-AB522)+(U522-Z522-AB522),"Liquidação Cancelada")</f>
        <v>#N/A</v>
      </c>
      <c r="AD522" s="29"/>
    </row>
    <row r="523" spans="1:30" ht="24.95" customHeight="1" x14ac:dyDescent="0.2">
      <c r="A523" s="23" t="str">
        <f>D523&amp;"|"&amp;E523&amp;"|"&amp;G523&amp;"|"&amp;H523&amp;"|"&amp;L523&amp;"|"&amp;N523&amp;"|"&amp;U523</f>
        <v>||||||0</v>
      </c>
      <c r="B523" s="23" t="str">
        <f>D523&amp;"|"&amp;E523&amp;"|"&amp;G523&amp;"|"&amp;H523&amp;"|"&amp;X523</f>
        <v>||||0</v>
      </c>
      <c r="C523" s="28" t="str">
        <f>E523&amp;"|"&amp;X523</f>
        <v>|0</v>
      </c>
      <c r="D523" s="10"/>
      <c r="E523" s="10"/>
      <c r="F523" s="36" t="str">
        <f>G523&amp;"/"&amp;H523</f>
        <v>/</v>
      </c>
      <c r="G523" s="10"/>
      <c r="H523" s="10"/>
      <c r="I523" s="36" t="str">
        <f>J523&amp;"."&amp;K523</f>
        <v>.</v>
      </c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>
        <f>R523-S523-T523</f>
        <v>0</v>
      </c>
      <c r="V523" s="9" t="e">
        <f>IF(X523&lt;&gt;"Liquidação Cancelada",VLOOKUP(B523,'BASE DE DADOS OPS'!$B$4:$P$9650,10,FALSE),"Liquidação Cancelada")</f>
        <v>#N/A</v>
      </c>
      <c r="W523" s="13" t="e">
        <f>IF(X523&lt;&gt;"Liquidação Cancelada",IF(ISBLANK(V523),"AGUARDANDO PAGAMENTO",NETWORKDAYS(P523,V523)-1),"Liquidação Cancelada")</f>
        <v>#N/A</v>
      </c>
      <c r="X523" s="10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>IF(X523&lt;&gt;"Liquidação Cancelada",Y523-Z523,"Liquidação Cancelada")</f>
        <v>#N/A</v>
      </c>
      <c r="AC523" s="3" t="e">
        <f>IF(X523&lt;&gt;"Liquidação Cancelada",(AA523-AB523)+(U523-Z523-AB523),"Liquidação Cancelada")</f>
        <v>#N/A</v>
      </c>
      <c r="AD523" s="29"/>
    </row>
    <row r="524" spans="1:30" ht="24.95" customHeight="1" x14ac:dyDescent="0.2">
      <c r="A524" s="23" t="str">
        <f>D524&amp;"|"&amp;E524&amp;"|"&amp;G524&amp;"|"&amp;H524&amp;"|"&amp;L524&amp;"|"&amp;N524&amp;"|"&amp;U524</f>
        <v>||||||0</v>
      </c>
      <c r="B524" s="23" t="str">
        <f>D524&amp;"|"&amp;E524&amp;"|"&amp;G524&amp;"|"&amp;H524&amp;"|"&amp;X524</f>
        <v>||||0</v>
      </c>
      <c r="C524" s="28" t="str">
        <f>E524&amp;"|"&amp;X524</f>
        <v>|0</v>
      </c>
      <c r="D524" s="10"/>
      <c r="E524" s="10"/>
      <c r="F524" s="36" t="str">
        <f>G524&amp;"/"&amp;H524</f>
        <v>/</v>
      </c>
      <c r="G524" s="10"/>
      <c r="H524" s="10"/>
      <c r="I524" s="36" t="str">
        <f>J524&amp;"."&amp;K524</f>
        <v>.</v>
      </c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>
        <f>R524-S524-T524</f>
        <v>0</v>
      </c>
      <c r="V524" s="9" t="e">
        <f>IF(X524&lt;&gt;"Liquidação Cancelada",VLOOKUP(B524,'BASE DE DADOS OPS'!$B$4:$P$9650,10,FALSE),"Liquidação Cancelada")</f>
        <v>#N/A</v>
      </c>
      <c r="W524" s="13" t="e">
        <f>IF(X524&lt;&gt;"Liquidação Cancelada",IF(ISBLANK(V524),"AGUARDANDO PAGAMENTO",NETWORKDAYS(P524,V524)-1),"Liquidação Cancelada")</f>
        <v>#N/A</v>
      </c>
      <c r="X524" s="10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>IF(X524&lt;&gt;"Liquidação Cancelada",Y524-Z524,"Liquidação Cancelada")</f>
        <v>#N/A</v>
      </c>
      <c r="AC524" s="3" t="e">
        <f>IF(X524&lt;&gt;"Liquidação Cancelada",(AA524-AB524)+(U524-Z524-AB524),"Liquidação Cancelada")</f>
        <v>#N/A</v>
      </c>
      <c r="AD524" s="29"/>
    </row>
    <row r="525" spans="1:30" ht="24.95" customHeight="1" x14ac:dyDescent="0.2">
      <c r="A525" s="23" t="str">
        <f>D525&amp;"|"&amp;E525&amp;"|"&amp;G525&amp;"|"&amp;H525&amp;"|"&amp;L525&amp;"|"&amp;N525&amp;"|"&amp;U525</f>
        <v>||||||0</v>
      </c>
      <c r="B525" s="23" t="str">
        <f>D525&amp;"|"&amp;E525&amp;"|"&amp;G525&amp;"|"&amp;H525&amp;"|"&amp;X525</f>
        <v>||||0</v>
      </c>
      <c r="C525" s="28" t="str">
        <f>E525&amp;"|"&amp;X525</f>
        <v>|0</v>
      </c>
      <c r="D525" s="10"/>
      <c r="E525" s="10"/>
      <c r="F525" s="36" t="str">
        <f>G525&amp;"/"&amp;H525</f>
        <v>/</v>
      </c>
      <c r="G525" s="10"/>
      <c r="H525" s="10"/>
      <c r="I525" s="36" t="str">
        <f>J525&amp;"."&amp;K525</f>
        <v>.</v>
      </c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>
        <f>R525-S525-T525</f>
        <v>0</v>
      </c>
      <c r="V525" s="9" t="e">
        <f>IF(X525&lt;&gt;"Liquidação Cancelada",VLOOKUP(B525,'BASE DE DADOS OPS'!$B$4:$P$9650,10,FALSE),"Liquidação Cancelada")</f>
        <v>#N/A</v>
      </c>
      <c r="W525" s="13" t="e">
        <f>IF(X525&lt;&gt;"Liquidação Cancelada",IF(ISBLANK(V525),"AGUARDANDO PAGAMENTO",NETWORKDAYS(P525,V525)-1),"Liquidação Cancelada")</f>
        <v>#N/A</v>
      </c>
      <c r="X525" s="10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>IF(X525&lt;&gt;"Liquidação Cancelada",Y525-Z525,"Liquidação Cancelada")</f>
        <v>#N/A</v>
      </c>
      <c r="AC525" s="3" t="e">
        <f>IF(X525&lt;&gt;"Liquidação Cancelada",(AA525-AB525)+(U525-Z525-AB525),"Liquidação Cancelada")</f>
        <v>#N/A</v>
      </c>
      <c r="AD525" s="29"/>
    </row>
    <row r="526" spans="1:30" ht="24.95" customHeight="1" x14ac:dyDescent="0.2">
      <c r="A526" s="23" t="str">
        <f>D526&amp;"|"&amp;E526&amp;"|"&amp;G526&amp;"|"&amp;H526&amp;"|"&amp;L526&amp;"|"&amp;N526&amp;"|"&amp;U526</f>
        <v>||||||0</v>
      </c>
      <c r="B526" s="23" t="str">
        <f>D526&amp;"|"&amp;E526&amp;"|"&amp;G526&amp;"|"&amp;H526&amp;"|"&amp;X526</f>
        <v>||||0</v>
      </c>
      <c r="C526" s="28" t="str">
        <f>E526&amp;"|"&amp;X526</f>
        <v>|0</v>
      </c>
      <c r="D526" s="10"/>
      <c r="E526" s="10"/>
      <c r="F526" s="36" t="str">
        <f>G526&amp;"/"&amp;H526</f>
        <v>/</v>
      </c>
      <c r="G526" s="10"/>
      <c r="H526" s="10"/>
      <c r="I526" s="36" t="str">
        <f>J526&amp;"."&amp;K526</f>
        <v>.</v>
      </c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>
        <f>R526-S526-T526</f>
        <v>0</v>
      </c>
      <c r="V526" s="9" t="e">
        <f>IF(X526&lt;&gt;"Liquidação Cancelada",VLOOKUP(B526,'BASE DE DADOS OPS'!$B$4:$P$9650,10,FALSE),"Liquidação Cancelada")</f>
        <v>#N/A</v>
      </c>
      <c r="W526" s="13" t="e">
        <f>IF(X526&lt;&gt;"Liquidação Cancelada",IF(ISBLANK(V526),"AGUARDANDO PAGAMENTO",NETWORKDAYS(P526,V526)-1),"Liquidação Cancelada")</f>
        <v>#N/A</v>
      </c>
      <c r="X526" s="10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>IF(X526&lt;&gt;"Liquidação Cancelada",Y526-Z526,"Liquidação Cancelada")</f>
        <v>#N/A</v>
      </c>
      <c r="AC526" s="3" t="e">
        <f>IF(X526&lt;&gt;"Liquidação Cancelada",(AA526-AB526)+(U526-Z526-AB526),"Liquidação Cancelada")</f>
        <v>#N/A</v>
      </c>
      <c r="AD526" s="29"/>
    </row>
    <row r="527" spans="1:30" ht="24.95" customHeight="1" x14ac:dyDescent="0.2">
      <c r="A527" s="23" t="str">
        <f>D527&amp;"|"&amp;E527&amp;"|"&amp;G527&amp;"|"&amp;H527&amp;"|"&amp;L527&amp;"|"&amp;N527&amp;"|"&amp;U527</f>
        <v>||||||0</v>
      </c>
      <c r="B527" s="23" t="str">
        <f>D527&amp;"|"&amp;E527&amp;"|"&amp;G527&amp;"|"&amp;H527&amp;"|"&amp;X527</f>
        <v>||||0</v>
      </c>
      <c r="C527" s="28" t="str">
        <f>E527&amp;"|"&amp;X527</f>
        <v>|0</v>
      </c>
      <c r="D527" s="10"/>
      <c r="E527" s="10"/>
      <c r="F527" s="36" t="str">
        <f>G527&amp;"/"&amp;H527</f>
        <v>/</v>
      </c>
      <c r="G527" s="10"/>
      <c r="H527" s="10"/>
      <c r="I527" s="36" t="str">
        <f>J527&amp;"."&amp;K527</f>
        <v>.</v>
      </c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>
        <f>R527-S527-T527</f>
        <v>0</v>
      </c>
      <c r="V527" s="9" t="e">
        <f>IF(X527&lt;&gt;"Liquidação Cancelada",VLOOKUP(B527,'BASE DE DADOS OPS'!$B$4:$P$9650,10,FALSE),"Liquidação Cancelada")</f>
        <v>#N/A</v>
      </c>
      <c r="W527" s="13" t="e">
        <f>IF(X527&lt;&gt;"Liquidação Cancelada",IF(ISBLANK(V527),"AGUARDANDO PAGAMENTO",NETWORKDAYS(P527,V527)-1),"Liquidação Cancelada")</f>
        <v>#N/A</v>
      </c>
      <c r="X527" s="10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>IF(X527&lt;&gt;"Liquidação Cancelada",Y527-Z527,"Liquidação Cancelada")</f>
        <v>#N/A</v>
      </c>
      <c r="AC527" s="3" t="e">
        <f>IF(X527&lt;&gt;"Liquidação Cancelada",(AA527-AB527)+(U527-Z527-AB527),"Liquidação Cancelada")</f>
        <v>#N/A</v>
      </c>
      <c r="AD527" s="29"/>
    </row>
    <row r="528" spans="1:30" ht="24.95" customHeight="1" x14ac:dyDescent="0.2">
      <c r="A528" s="23" t="str">
        <f>D528&amp;"|"&amp;E528&amp;"|"&amp;G528&amp;"|"&amp;H528&amp;"|"&amp;L528&amp;"|"&amp;N528&amp;"|"&amp;U528</f>
        <v>||||||0</v>
      </c>
      <c r="B528" s="23" t="str">
        <f>D528&amp;"|"&amp;E528&amp;"|"&amp;G528&amp;"|"&amp;H528&amp;"|"&amp;X528</f>
        <v>||||0</v>
      </c>
      <c r="C528" s="28" t="str">
        <f>E528&amp;"|"&amp;X528</f>
        <v>|0</v>
      </c>
      <c r="D528" s="10"/>
      <c r="E528" s="10"/>
      <c r="F528" s="36" t="str">
        <f>G528&amp;"/"&amp;H528</f>
        <v>/</v>
      </c>
      <c r="G528" s="10"/>
      <c r="H528" s="10"/>
      <c r="I528" s="36" t="str">
        <f>J528&amp;"."&amp;K528</f>
        <v>.</v>
      </c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>
        <f>R528-S528-T528</f>
        <v>0</v>
      </c>
      <c r="V528" s="9" t="e">
        <f>IF(X528&lt;&gt;"Liquidação Cancelada",VLOOKUP(B528,'BASE DE DADOS OPS'!$B$4:$P$9650,10,FALSE),"Liquidação Cancelada")</f>
        <v>#N/A</v>
      </c>
      <c r="W528" s="13" t="e">
        <f>IF(X528&lt;&gt;"Liquidação Cancelada",IF(ISBLANK(V528),"AGUARDANDO PAGAMENTO",NETWORKDAYS(P528,V528)-1),"Liquidação Cancelada")</f>
        <v>#N/A</v>
      </c>
      <c r="X528" s="10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>IF(X528&lt;&gt;"Liquidação Cancelada",Y528-Z528,"Liquidação Cancelada")</f>
        <v>#N/A</v>
      </c>
      <c r="AC528" s="3" t="e">
        <f>IF(X528&lt;&gt;"Liquidação Cancelada",(AA528-AB528)+(U528-Z528-AB528),"Liquidação Cancelada")</f>
        <v>#N/A</v>
      </c>
      <c r="AD528" s="29"/>
    </row>
    <row r="529" spans="1:30" ht="24.95" customHeight="1" x14ac:dyDescent="0.2">
      <c r="A529" s="23" t="str">
        <f>D529&amp;"|"&amp;E529&amp;"|"&amp;G529&amp;"|"&amp;H529&amp;"|"&amp;L529&amp;"|"&amp;N529&amp;"|"&amp;U529</f>
        <v>||||||0</v>
      </c>
      <c r="B529" s="23" t="str">
        <f>D529&amp;"|"&amp;E529&amp;"|"&amp;G529&amp;"|"&amp;H529&amp;"|"&amp;X529</f>
        <v>||||0</v>
      </c>
      <c r="C529" s="28" t="str">
        <f>E529&amp;"|"&amp;X529</f>
        <v>|0</v>
      </c>
      <c r="D529" s="10"/>
      <c r="E529" s="10"/>
      <c r="F529" s="36" t="str">
        <f>G529&amp;"/"&amp;H529</f>
        <v>/</v>
      </c>
      <c r="G529" s="10"/>
      <c r="H529" s="10"/>
      <c r="I529" s="36" t="str">
        <f>J529&amp;"."&amp;K529</f>
        <v>.</v>
      </c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>
        <f>R529-S529-T529</f>
        <v>0</v>
      </c>
      <c r="V529" s="9" t="e">
        <f>IF(X529&lt;&gt;"Liquidação Cancelada",VLOOKUP(B529,'BASE DE DADOS OPS'!$B$4:$P$9650,10,FALSE),"Liquidação Cancelada")</f>
        <v>#N/A</v>
      </c>
      <c r="W529" s="13" t="e">
        <f>IF(X529&lt;&gt;"Liquidação Cancelada",IF(ISBLANK(V529),"AGUARDANDO PAGAMENTO",NETWORKDAYS(P529,V529)-1),"Liquidação Cancelada")</f>
        <v>#N/A</v>
      </c>
      <c r="X529" s="10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>IF(X529&lt;&gt;"Liquidação Cancelada",Y529-Z529,"Liquidação Cancelada")</f>
        <v>#N/A</v>
      </c>
      <c r="AC529" s="3" t="e">
        <f>IF(X529&lt;&gt;"Liquidação Cancelada",(AA529-AB529)+(U529-Z529-AB529),"Liquidação Cancelada")</f>
        <v>#N/A</v>
      </c>
      <c r="AD529" s="29"/>
    </row>
    <row r="530" spans="1:30" ht="24.95" customHeight="1" x14ac:dyDescent="0.2">
      <c r="A530" s="23" t="str">
        <f>D530&amp;"|"&amp;E530&amp;"|"&amp;G530&amp;"|"&amp;H530&amp;"|"&amp;L530&amp;"|"&amp;N530&amp;"|"&amp;U530</f>
        <v>||||||0</v>
      </c>
      <c r="B530" s="23" t="str">
        <f>D530&amp;"|"&amp;E530&amp;"|"&amp;G530&amp;"|"&amp;H530&amp;"|"&amp;X530</f>
        <v>||||0</v>
      </c>
      <c r="C530" s="28" t="str">
        <f>E530&amp;"|"&amp;X530</f>
        <v>|0</v>
      </c>
      <c r="D530" s="10"/>
      <c r="E530" s="10"/>
      <c r="F530" s="36" t="str">
        <f>G530&amp;"/"&amp;H530</f>
        <v>/</v>
      </c>
      <c r="G530" s="10"/>
      <c r="H530" s="10"/>
      <c r="I530" s="36" t="str">
        <f>J530&amp;"."&amp;K530</f>
        <v>.</v>
      </c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>
        <f>R530-S530-T530</f>
        <v>0</v>
      </c>
      <c r="V530" s="9" t="e">
        <f>IF(X530&lt;&gt;"Liquidação Cancelada",VLOOKUP(B530,'BASE DE DADOS OPS'!$B$4:$P$9650,10,FALSE),"Liquidação Cancelada")</f>
        <v>#N/A</v>
      </c>
      <c r="W530" s="13" t="e">
        <f>IF(X530&lt;&gt;"Liquidação Cancelada",IF(ISBLANK(V530),"AGUARDANDO PAGAMENTO",NETWORKDAYS(P530,V530)-1),"Liquidação Cancelada")</f>
        <v>#N/A</v>
      </c>
      <c r="X530" s="10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>IF(X530&lt;&gt;"Liquidação Cancelada",Y530-Z530,"Liquidação Cancelada")</f>
        <v>#N/A</v>
      </c>
      <c r="AC530" s="3" t="e">
        <f>IF(X530&lt;&gt;"Liquidação Cancelada",(AA530-AB530)+(U530-Z530-AB530),"Liquidação Cancelada")</f>
        <v>#N/A</v>
      </c>
      <c r="AD530" s="29"/>
    </row>
    <row r="531" spans="1:30" ht="24.95" customHeight="1" x14ac:dyDescent="0.2">
      <c r="A531" s="23" t="str">
        <f>D531&amp;"|"&amp;E531&amp;"|"&amp;G531&amp;"|"&amp;H531&amp;"|"&amp;L531&amp;"|"&amp;N531&amp;"|"&amp;U531</f>
        <v>||||||0</v>
      </c>
      <c r="B531" s="23" t="str">
        <f>D531&amp;"|"&amp;E531&amp;"|"&amp;G531&amp;"|"&amp;H531&amp;"|"&amp;X531</f>
        <v>||||0</v>
      </c>
      <c r="C531" s="28" t="str">
        <f>E531&amp;"|"&amp;X531</f>
        <v>|0</v>
      </c>
      <c r="D531" s="10"/>
      <c r="E531" s="10"/>
      <c r="F531" s="36" t="str">
        <f>G531&amp;"/"&amp;H531</f>
        <v>/</v>
      </c>
      <c r="G531" s="10"/>
      <c r="H531" s="10"/>
      <c r="I531" s="36" t="str">
        <f>J531&amp;"."&amp;K531</f>
        <v>.</v>
      </c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>
        <f>R531-S531-T531</f>
        <v>0</v>
      </c>
      <c r="V531" s="9" t="e">
        <f>IF(X531&lt;&gt;"Liquidação Cancelada",VLOOKUP(B531,'BASE DE DADOS OPS'!$B$4:$P$9650,10,FALSE),"Liquidação Cancelada")</f>
        <v>#N/A</v>
      </c>
      <c r="W531" s="13" t="e">
        <f>IF(X531&lt;&gt;"Liquidação Cancelada",IF(ISBLANK(V531),"AGUARDANDO PAGAMENTO",NETWORKDAYS(P531,V531)-1),"Liquidação Cancelada")</f>
        <v>#N/A</v>
      </c>
      <c r="X531" s="10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>IF(X531&lt;&gt;"Liquidação Cancelada",Y531-Z531,"Liquidação Cancelada")</f>
        <v>#N/A</v>
      </c>
      <c r="AC531" s="3" t="e">
        <f>IF(X531&lt;&gt;"Liquidação Cancelada",(AA531-AB531)+(U531-Z531-AB531),"Liquidação Cancelada")</f>
        <v>#N/A</v>
      </c>
      <c r="AD531" s="29"/>
    </row>
    <row r="532" spans="1:30" ht="24.95" customHeight="1" x14ac:dyDescent="0.2">
      <c r="A532" s="23" t="str">
        <f>D532&amp;"|"&amp;E532&amp;"|"&amp;G532&amp;"|"&amp;H532&amp;"|"&amp;L532&amp;"|"&amp;N532&amp;"|"&amp;U532</f>
        <v>||||||0</v>
      </c>
      <c r="B532" s="23" t="str">
        <f>D532&amp;"|"&amp;E532&amp;"|"&amp;G532&amp;"|"&amp;H532&amp;"|"&amp;X532</f>
        <v>||||0</v>
      </c>
      <c r="C532" s="28" t="str">
        <f>E532&amp;"|"&amp;X532</f>
        <v>|0</v>
      </c>
      <c r="D532" s="10"/>
      <c r="E532" s="10"/>
      <c r="F532" s="36" t="str">
        <f>G532&amp;"/"&amp;H532</f>
        <v>/</v>
      </c>
      <c r="G532" s="10"/>
      <c r="H532" s="10"/>
      <c r="I532" s="36" t="str">
        <f>J532&amp;"."&amp;K532</f>
        <v>.</v>
      </c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>
        <f>R532-S532-T532</f>
        <v>0</v>
      </c>
      <c r="V532" s="9" t="e">
        <f>IF(X532&lt;&gt;"Liquidação Cancelada",VLOOKUP(B532,'BASE DE DADOS OPS'!$B$4:$P$9650,10,FALSE),"Liquidação Cancelada")</f>
        <v>#N/A</v>
      </c>
      <c r="W532" s="13" t="e">
        <f>IF(X532&lt;&gt;"Liquidação Cancelada",IF(ISBLANK(V532),"AGUARDANDO PAGAMENTO",NETWORKDAYS(P532,V532)-1),"Liquidação Cancelada")</f>
        <v>#N/A</v>
      </c>
      <c r="X532" s="10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>IF(X532&lt;&gt;"Liquidação Cancelada",Y532-Z532,"Liquidação Cancelada")</f>
        <v>#N/A</v>
      </c>
      <c r="AC532" s="3" t="e">
        <f>IF(X532&lt;&gt;"Liquidação Cancelada",(AA532-AB532)+(U532-Z532-AB532),"Liquidação Cancelada")</f>
        <v>#N/A</v>
      </c>
      <c r="AD532" s="29"/>
    </row>
    <row r="533" spans="1:30" ht="24.95" customHeight="1" x14ac:dyDescent="0.2">
      <c r="A533" s="23" t="str">
        <f>D533&amp;"|"&amp;E533&amp;"|"&amp;G533&amp;"|"&amp;H533&amp;"|"&amp;L533&amp;"|"&amp;N533&amp;"|"&amp;U533</f>
        <v>||||||0</v>
      </c>
      <c r="B533" s="23" t="str">
        <f>D533&amp;"|"&amp;E533&amp;"|"&amp;G533&amp;"|"&amp;H533&amp;"|"&amp;X533</f>
        <v>||||0</v>
      </c>
      <c r="C533" s="28" t="str">
        <f>E533&amp;"|"&amp;X533</f>
        <v>|0</v>
      </c>
      <c r="D533" s="10"/>
      <c r="E533" s="10"/>
      <c r="F533" s="36" t="str">
        <f>G533&amp;"/"&amp;H533</f>
        <v>/</v>
      </c>
      <c r="G533" s="10"/>
      <c r="H533" s="10"/>
      <c r="I533" s="36" t="str">
        <f>J533&amp;"."&amp;K533</f>
        <v>.</v>
      </c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>
        <f>R533-S533-T533</f>
        <v>0</v>
      </c>
      <c r="V533" s="9" t="e">
        <f>IF(X533&lt;&gt;"Liquidação Cancelada",VLOOKUP(B533,'BASE DE DADOS OPS'!$B$4:$P$9650,10,FALSE),"Liquidação Cancelada")</f>
        <v>#N/A</v>
      </c>
      <c r="W533" s="13" t="e">
        <f>IF(X533&lt;&gt;"Liquidação Cancelada",IF(ISBLANK(V533),"AGUARDANDO PAGAMENTO",NETWORKDAYS(P533,V533)-1),"Liquidação Cancelada")</f>
        <v>#N/A</v>
      </c>
      <c r="X533" s="10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>IF(X533&lt;&gt;"Liquidação Cancelada",Y533-Z533,"Liquidação Cancelada")</f>
        <v>#N/A</v>
      </c>
      <c r="AC533" s="3" t="e">
        <f>IF(X533&lt;&gt;"Liquidação Cancelada",(AA533-AB533)+(U533-Z533-AB533),"Liquidação Cancelada")</f>
        <v>#N/A</v>
      </c>
      <c r="AD533" s="29"/>
    </row>
    <row r="534" spans="1:30" ht="24.95" customHeight="1" x14ac:dyDescent="0.2">
      <c r="A534" s="23" t="str">
        <f>D534&amp;"|"&amp;E534&amp;"|"&amp;G534&amp;"|"&amp;H534&amp;"|"&amp;L534&amp;"|"&amp;N534&amp;"|"&amp;U534</f>
        <v>||||||0</v>
      </c>
      <c r="B534" s="23" t="str">
        <f>D534&amp;"|"&amp;E534&amp;"|"&amp;G534&amp;"|"&amp;H534&amp;"|"&amp;X534</f>
        <v>||||0</v>
      </c>
      <c r="C534" s="28" t="str">
        <f>E534&amp;"|"&amp;X534</f>
        <v>|0</v>
      </c>
      <c r="D534" s="10"/>
      <c r="E534" s="10"/>
      <c r="F534" s="36" t="str">
        <f>G534&amp;"/"&amp;H534</f>
        <v>/</v>
      </c>
      <c r="G534" s="10"/>
      <c r="H534" s="10"/>
      <c r="I534" s="36" t="str">
        <f>J534&amp;"."&amp;K534</f>
        <v>.</v>
      </c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>
        <f>R534-S534-T534</f>
        <v>0</v>
      </c>
      <c r="V534" s="9" t="e">
        <f>IF(X534&lt;&gt;"Liquidação Cancelada",VLOOKUP(B534,'BASE DE DADOS OPS'!$B$4:$P$9650,10,FALSE),"Liquidação Cancelada")</f>
        <v>#N/A</v>
      </c>
      <c r="W534" s="13" t="e">
        <f>IF(X534&lt;&gt;"Liquidação Cancelada",IF(ISBLANK(V534),"AGUARDANDO PAGAMENTO",NETWORKDAYS(P534,V534)-1),"Liquidação Cancelada")</f>
        <v>#N/A</v>
      </c>
      <c r="X534" s="10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>IF(X534&lt;&gt;"Liquidação Cancelada",Y534-Z534,"Liquidação Cancelada")</f>
        <v>#N/A</v>
      </c>
      <c r="AC534" s="3" t="e">
        <f>IF(X534&lt;&gt;"Liquidação Cancelada",(AA534-AB534)+(U534-Z534-AB534),"Liquidação Cancelada")</f>
        <v>#N/A</v>
      </c>
      <c r="AD534" s="29"/>
    </row>
    <row r="535" spans="1:30" ht="24.95" customHeight="1" x14ac:dyDescent="0.2">
      <c r="A535" s="23" t="str">
        <f>D535&amp;"|"&amp;E535&amp;"|"&amp;G535&amp;"|"&amp;H535&amp;"|"&amp;L535&amp;"|"&amp;N535&amp;"|"&amp;U535</f>
        <v>||||||0</v>
      </c>
      <c r="B535" s="23" t="str">
        <f>D535&amp;"|"&amp;E535&amp;"|"&amp;G535&amp;"|"&amp;H535&amp;"|"&amp;X535</f>
        <v>||||0</v>
      </c>
      <c r="C535" s="28" t="str">
        <f>E535&amp;"|"&amp;X535</f>
        <v>|0</v>
      </c>
      <c r="D535" s="10"/>
      <c r="E535" s="10"/>
      <c r="F535" s="36" t="str">
        <f>G535&amp;"/"&amp;H535</f>
        <v>/</v>
      </c>
      <c r="G535" s="10"/>
      <c r="H535" s="10"/>
      <c r="I535" s="36" t="str">
        <f>J535&amp;"."&amp;K535</f>
        <v>.</v>
      </c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>
        <f>R535-S535-T535</f>
        <v>0</v>
      </c>
      <c r="V535" s="9" t="e">
        <f>IF(X535&lt;&gt;"Liquidação Cancelada",VLOOKUP(B535,'BASE DE DADOS OPS'!$B$4:$P$9650,10,FALSE),"Liquidação Cancelada")</f>
        <v>#N/A</v>
      </c>
      <c r="W535" s="13" t="e">
        <f>IF(X535&lt;&gt;"Liquidação Cancelada",IF(ISBLANK(V535),"AGUARDANDO PAGAMENTO",NETWORKDAYS(P535,V535)-1),"Liquidação Cancelada")</f>
        <v>#N/A</v>
      </c>
      <c r="X535" s="10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>IF(X535&lt;&gt;"Liquidação Cancelada",Y535-Z535,"Liquidação Cancelada")</f>
        <v>#N/A</v>
      </c>
      <c r="AC535" s="3" t="e">
        <f>IF(X535&lt;&gt;"Liquidação Cancelada",(AA535-AB535)+(U535-Z535-AB535),"Liquidação Cancelada")</f>
        <v>#N/A</v>
      </c>
      <c r="AD535" s="29"/>
    </row>
    <row r="536" spans="1:30" ht="24.95" customHeight="1" x14ac:dyDescent="0.2">
      <c r="A536" s="23" t="str">
        <f>D536&amp;"|"&amp;E536&amp;"|"&amp;G536&amp;"|"&amp;H536&amp;"|"&amp;L536&amp;"|"&amp;N536&amp;"|"&amp;U536</f>
        <v>||||||0</v>
      </c>
      <c r="B536" s="23" t="str">
        <f>D536&amp;"|"&amp;E536&amp;"|"&amp;G536&amp;"|"&amp;H536&amp;"|"&amp;X536</f>
        <v>||||0</v>
      </c>
      <c r="C536" s="28" t="str">
        <f>E536&amp;"|"&amp;X536</f>
        <v>|0</v>
      </c>
      <c r="D536" s="10"/>
      <c r="E536" s="10"/>
      <c r="F536" s="36" t="str">
        <f>G536&amp;"/"&amp;H536</f>
        <v>/</v>
      </c>
      <c r="G536" s="10"/>
      <c r="H536" s="10"/>
      <c r="I536" s="36" t="str">
        <f>J536&amp;"."&amp;K536</f>
        <v>.</v>
      </c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>
        <f>R536-S536-T536</f>
        <v>0</v>
      </c>
      <c r="V536" s="9" t="e">
        <f>IF(X536&lt;&gt;"Liquidação Cancelada",VLOOKUP(B536,'BASE DE DADOS OPS'!$B$4:$P$9650,10,FALSE),"Liquidação Cancelada")</f>
        <v>#N/A</v>
      </c>
      <c r="W536" s="13" t="e">
        <f>IF(X536&lt;&gt;"Liquidação Cancelada",IF(ISBLANK(V536),"AGUARDANDO PAGAMENTO",NETWORKDAYS(P536,V536)-1),"Liquidação Cancelada")</f>
        <v>#N/A</v>
      </c>
      <c r="X536" s="10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>IF(X536&lt;&gt;"Liquidação Cancelada",Y536-Z536,"Liquidação Cancelada")</f>
        <v>#N/A</v>
      </c>
      <c r="AC536" s="3" t="e">
        <f>IF(X536&lt;&gt;"Liquidação Cancelada",(AA536-AB536)+(U536-Z536-AB536),"Liquidação Cancelada")</f>
        <v>#N/A</v>
      </c>
      <c r="AD536" s="29"/>
    </row>
    <row r="537" spans="1:30" ht="24.95" customHeight="1" x14ac:dyDescent="0.2">
      <c r="A537" s="23" t="str">
        <f>D537&amp;"|"&amp;E537&amp;"|"&amp;G537&amp;"|"&amp;H537&amp;"|"&amp;L537&amp;"|"&amp;N537&amp;"|"&amp;U537</f>
        <v>||||||0</v>
      </c>
      <c r="B537" s="23" t="str">
        <f>D537&amp;"|"&amp;E537&amp;"|"&amp;G537&amp;"|"&amp;H537&amp;"|"&amp;X537</f>
        <v>||||0</v>
      </c>
      <c r="C537" s="28" t="str">
        <f>E537&amp;"|"&amp;X537</f>
        <v>|0</v>
      </c>
      <c r="D537" s="10"/>
      <c r="E537" s="10"/>
      <c r="F537" s="36" t="str">
        <f>G537&amp;"/"&amp;H537</f>
        <v>/</v>
      </c>
      <c r="G537" s="10"/>
      <c r="H537" s="10"/>
      <c r="I537" s="36" t="str">
        <f>J537&amp;"."&amp;K537</f>
        <v>.</v>
      </c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>
        <f>R537-S537-T537</f>
        <v>0</v>
      </c>
      <c r="V537" s="9" t="e">
        <f>IF(X537&lt;&gt;"Liquidação Cancelada",VLOOKUP(B537,'BASE DE DADOS OPS'!$B$4:$P$9650,10,FALSE),"Liquidação Cancelada")</f>
        <v>#N/A</v>
      </c>
      <c r="W537" s="13" t="e">
        <f>IF(X537&lt;&gt;"Liquidação Cancelada",IF(ISBLANK(V537),"AGUARDANDO PAGAMENTO",NETWORKDAYS(P537,V537)-1),"Liquidação Cancelada")</f>
        <v>#N/A</v>
      </c>
      <c r="X537" s="10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>IF(X537&lt;&gt;"Liquidação Cancelada",Y537-Z537,"Liquidação Cancelada")</f>
        <v>#N/A</v>
      </c>
      <c r="AC537" s="3" t="e">
        <f>IF(X537&lt;&gt;"Liquidação Cancelada",(AA537-AB537)+(U537-Z537-AB537),"Liquidação Cancelada")</f>
        <v>#N/A</v>
      </c>
      <c r="AD537" s="29"/>
    </row>
    <row r="538" spans="1:30" ht="24.95" customHeight="1" x14ac:dyDescent="0.2">
      <c r="A538" s="23" t="str">
        <f>D538&amp;"|"&amp;E538&amp;"|"&amp;G538&amp;"|"&amp;H538&amp;"|"&amp;L538&amp;"|"&amp;N538&amp;"|"&amp;U538</f>
        <v>||||||0</v>
      </c>
      <c r="B538" s="23" t="str">
        <f>D538&amp;"|"&amp;E538&amp;"|"&amp;G538&amp;"|"&amp;H538&amp;"|"&amp;X538</f>
        <v>||||0</v>
      </c>
      <c r="C538" s="28" t="str">
        <f>E538&amp;"|"&amp;X538</f>
        <v>|0</v>
      </c>
      <c r="D538" s="10"/>
      <c r="E538" s="10"/>
      <c r="F538" s="36" t="str">
        <f>G538&amp;"/"&amp;H538</f>
        <v>/</v>
      </c>
      <c r="G538" s="10"/>
      <c r="H538" s="10"/>
      <c r="I538" s="36" t="str">
        <f>J538&amp;"."&amp;K538</f>
        <v>.</v>
      </c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>
        <f>R538-S538-T538</f>
        <v>0</v>
      </c>
      <c r="V538" s="9" t="e">
        <f>IF(X538&lt;&gt;"Liquidação Cancelada",VLOOKUP(B538,'BASE DE DADOS OPS'!$B$4:$P$9650,10,FALSE),"Liquidação Cancelada")</f>
        <v>#N/A</v>
      </c>
      <c r="W538" s="13" t="e">
        <f>IF(X538&lt;&gt;"Liquidação Cancelada",IF(ISBLANK(V538),"AGUARDANDO PAGAMENTO",NETWORKDAYS(P538,V538)-1),"Liquidação Cancelada")</f>
        <v>#N/A</v>
      </c>
      <c r="X538" s="10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>IF(X538&lt;&gt;"Liquidação Cancelada",Y538-Z538,"Liquidação Cancelada")</f>
        <v>#N/A</v>
      </c>
      <c r="AC538" s="3" t="e">
        <f>IF(X538&lt;&gt;"Liquidação Cancelada",(AA538-AB538)+(U538-Z538-AB538),"Liquidação Cancelada")</f>
        <v>#N/A</v>
      </c>
      <c r="AD538" s="29"/>
    </row>
    <row r="539" spans="1:30" ht="24.95" customHeight="1" x14ac:dyDescent="0.2">
      <c r="A539" s="23" t="str">
        <f>D539&amp;"|"&amp;E539&amp;"|"&amp;G539&amp;"|"&amp;H539&amp;"|"&amp;L539&amp;"|"&amp;N539&amp;"|"&amp;U539</f>
        <v>||||||0</v>
      </c>
      <c r="B539" s="23" t="str">
        <f>D539&amp;"|"&amp;E539&amp;"|"&amp;G539&amp;"|"&amp;H539&amp;"|"&amp;X539</f>
        <v>||||0</v>
      </c>
      <c r="C539" s="28" t="str">
        <f>E539&amp;"|"&amp;X539</f>
        <v>|0</v>
      </c>
      <c r="D539" s="10"/>
      <c r="E539" s="10"/>
      <c r="F539" s="36" t="str">
        <f>G539&amp;"/"&amp;H539</f>
        <v>/</v>
      </c>
      <c r="G539" s="10"/>
      <c r="H539" s="10"/>
      <c r="I539" s="36" t="str">
        <f>J539&amp;"."&amp;K539</f>
        <v>.</v>
      </c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>
        <f>R539-S539-T539</f>
        <v>0</v>
      </c>
      <c r="V539" s="9" t="e">
        <f>IF(X539&lt;&gt;"Liquidação Cancelada",VLOOKUP(B539,'BASE DE DADOS OPS'!$B$4:$P$9650,10,FALSE),"Liquidação Cancelada")</f>
        <v>#N/A</v>
      </c>
      <c r="W539" s="13" t="e">
        <f>IF(X539&lt;&gt;"Liquidação Cancelada",IF(ISBLANK(V539),"AGUARDANDO PAGAMENTO",NETWORKDAYS(P539,V539)-1),"Liquidação Cancelada")</f>
        <v>#N/A</v>
      </c>
      <c r="X539" s="10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>IF(X539&lt;&gt;"Liquidação Cancelada",Y539-Z539,"Liquidação Cancelada")</f>
        <v>#N/A</v>
      </c>
      <c r="AC539" s="3" t="e">
        <f>IF(X539&lt;&gt;"Liquidação Cancelada",(AA539-AB539)+(U539-Z539-AB539),"Liquidação Cancelada")</f>
        <v>#N/A</v>
      </c>
      <c r="AD539" s="29"/>
    </row>
    <row r="540" spans="1:30" ht="24.95" customHeight="1" x14ac:dyDescent="0.2">
      <c r="A540" s="23" t="str">
        <f>D540&amp;"|"&amp;E540&amp;"|"&amp;G540&amp;"|"&amp;H540&amp;"|"&amp;L540&amp;"|"&amp;N540&amp;"|"&amp;U540</f>
        <v>||||||0</v>
      </c>
      <c r="B540" s="23" t="str">
        <f>D540&amp;"|"&amp;E540&amp;"|"&amp;G540&amp;"|"&amp;H540&amp;"|"&amp;X540</f>
        <v>||||0</v>
      </c>
      <c r="C540" s="28" t="str">
        <f>E540&amp;"|"&amp;X540</f>
        <v>|0</v>
      </c>
      <c r="D540" s="10"/>
      <c r="E540" s="10"/>
      <c r="F540" s="36" t="str">
        <f>G540&amp;"/"&amp;H540</f>
        <v>/</v>
      </c>
      <c r="G540" s="10"/>
      <c r="H540" s="10"/>
      <c r="I540" s="36" t="str">
        <f>J540&amp;"."&amp;K540</f>
        <v>.</v>
      </c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>
        <f>R540-S540-T540</f>
        <v>0</v>
      </c>
      <c r="V540" s="9" t="e">
        <f>IF(X540&lt;&gt;"Liquidação Cancelada",VLOOKUP(B540,'BASE DE DADOS OPS'!$B$4:$P$9650,10,FALSE),"Liquidação Cancelada")</f>
        <v>#N/A</v>
      </c>
      <c r="W540" s="13" t="e">
        <f>IF(X540&lt;&gt;"Liquidação Cancelada",IF(ISBLANK(V540),"AGUARDANDO PAGAMENTO",NETWORKDAYS(P540,V540)-1),"Liquidação Cancelada")</f>
        <v>#N/A</v>
      </c>
      <c r="X540" s="10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>IF(X540&lt;&gt;"Liquidação Cancelada",Y540-Z540,"Liquidação Cancelada")</f>
        <v>#N/A</v>
      </c>
      <c r="AC540" s="3" t="e">
        <f>IF(X540&lt;&gt;"Liquidação Cancelada",(AA540-AB540)+(U540-Z540-AB540),"Liquidação Cancelada")</f>
        <v>#N/A</v>
      </c>
      <c r="AD540" s="29"/>
    </row>
    <row r="541" spans="1:30" ht="24.95" customHeight="1" x14ac:dyDescent="0.2">
      <c r="A541" s="23" t="str">
        <f>D541&amp;"|"&amp;E541&amp;"|"&amp;G541&amp;"|"&amp;H541&amp;"|"&amp;L541&amp;"|"&amp;N541&amp;"|"&amp;U541</f>
        <v>||||||0</v>
      </c>
      <c r="B541" s="23" t="str">
        <f>D541&amp;"|"&amp;E541&amp;"|"&amp;G541&amp;"|"&amp;H541&amp;"|"&amp;X541</f>
        <v>||||0</v>
      </c>
      <c r="C541" s="28" t="str">
        <f>E541&amp;"|"&amp;X541</f>
        <v>|0</v>
      </c>
      <c r="D541" s="10"/>
      <c r="E541" s="10"/>
      <c r="F541" s="36" t="str">
        <f>G541&amp;"/"&amp;H541</f>
        <v>/</v>
      </c>
      <c r="G541" s="10"/>
      <c r="H541" s="10"/>
      <c r="I541" s="36" t="str">
        <f>J541&amp;"."&amp;K541</f>
        <v>.</v>
      </c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>
        <f>R541-S541-T541</f>
        <v>0</v>
      </c>
      <c r="V541" s="9" t="e">
        <f>IF(X541&lt;&gt;"Liquidação Cancelada",VLOOKUP(B541,'BASE DE DADOS OPS'!$B$4:$P$9650,10,FALSE),"Liquidação Cancelada")</f>
        <v>#N/A</v>
      </c>
      <c r="W541" s="13" t="e">
        <f>IF(X541&lt;&gt;"Liquidação Cancelada",IF(ISBLANK(V541),"AGUARDANDO PAGAMENTO",NETWORKDAYS(P541,V541)-1),"Liquidação Cancelada")</f>
        <v>#N/A</v>
      </c>
      <c r="X541" s="10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>IF(X541&lt;&gt;"Liquidação Cancelada",Y541-Z541,"Liquidação Cancelada")</f>
        <v>#N/A</v>
      </c>
      <c r="AC541" s="3" t="e">
        <f>IF(X541&lt;&gt;"Liquidação Cancelada",(AA541-AB541)+(U541-Z541-AB541),"Liquidação Cancelada")</f>
        <v>#N/A</v>
      </c>
      <c r="AD541" s="29"/>
    </row>
    <row r="542" spans="1:30" ht="24.95" customHeight="1" x14ac:dyDescent="0.2">
      <c r="A542" s="23" t="str">
        <f>D542&amp;"|"&amp;E542&amp;"|"&amp;G542&amp;"|"&amp;H542&amp;"|"&amp;L542&amp;"|"&amp;N542&amp;"|"&amp;U542</f>
        <v>||||||0</v>
      </c>
      <c r="B542" s="23" t="str">
        <f>D542&amp;"|"&amp;E542&amp;"|"&amp;G542&amp;"|"&amp;H542&amp;"|"&amp;X542</f>
        <v>||||0</v>
      </c>
      <c r="C542" s="28" t="str">
        <f>E542&amp;"|"&amp;X542</f>
        <v>|0</v>
      </c>
      <c r="D542" s="10"/>
      <c r="E542" s="10"/>
      <c r="F542" s="36" t="str">
        <f>G542&amp;"/"&amp;H542</f>
        <v>/</v>
      </c>
      <c r="G542" s="10"/>
      <c r="H542" s="10"/>
      <c r="I542" s="36" t="str">
        <f>J542&amp;"."&amp;K542</f>
        <v>.</v>
      </c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>
        <f>R542-S542-T542</f>
        <v>0</v>
      </c>
      <c r="V542" s="9" t="e">
        <f>IF(X542&lt;&gt;"Liquidação Cancelada",VLOOKUP(B542,'BASE DE DADOS OPS'!$B$4:$P$9650,10,FALSE),"Liquidação Cancelada")</f>
        <v>#N/A</v>
      </c>
      <c r="W542" s="13" t="e">
        <f>IF(X542&lt;&gt;"Liquidação Cancelada",IF(ISBLANK(V542),"AGUARDANDO PAGAMENTO",NETWORKDAYS(P542,V542)-1),"Liquidação Cancelada")</f>
        <v>#N/A</v>
      </c>
      <c r="X542" s="10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>IF(X542&lt;&gt;"Liquidação Cancelada",Y542-Z542,"Liquidação Cancelada")</f>
        <v>#N/A</v>
      </c>
      <c r="AC542" s="3" t="e">
        <f>IF(X542&lt;&gt;"Liquidação Cancelada",(AA542-AB542)+(U542-Z542-AB542),"Liquidação Cancelada")</f>
        <v>#N/A</v>
      </c>
      <c r="AD542" s="29"/>
    </row>
    <row r="543" spans="1:30" ht="24.95" customHeight="1" x14ac:dyDescent="0.2">
      <c r="A543" s="23" t="str">
        <f>D543&amp;"|"&amp;E543&amp;"|"&amp;G543&amp;"|"&amp;H543&amp;"|"&amp;L543&amp;"|"&amp;N543&amp;"|"&amp;U543</f>
        <v>||||||0</v>
      </c>
      <c r="B543" s="23" t="str">
        <f>D543&amp;"|"&amp;E543&amp;"|"&amp;G543&amp;"|"&amp;H543&amp;"|"&amp;X543</f>
        <v>||||0</v>
      </c>
      <c r="C543" s="28" t="str">
        <f>E543&amp;"|"&amp;X543</f>
        <v>|0</v>
      </c>
      <c r="D543" s="10"/>
      <c r="E543" s="10"/>
      <c r="F543" s="36" t="str">
        <f>G543&amp;"/"&amp;H543</f>
        <v>/</v>
      </c>
      <c r="G543" s="10"/>
      <c r="H543" s="10"/>
      <c r="I543" s="36" t="str">
        <f>J543&amp;"."&amp;K543</f>
        <v>.</v>
      </c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>
        <f>R543-S543-T543</f>
        <v>0</v>
      </c>
      <c r="V543" s="9" t="e">
        <f>IF(X543&lt;&gt;"Liquidação Cancelada",VLOOKUP(B543,'BASE DE DADOS OPS'!$B$4:$P$9650,10,FALSE),"Liquidação Cancelada")</f>
        <v>#N/A</v>
      </c>
      <c r="W543" s="13" t="e">
        <f>IF(X543&lt;&gt;"Liquidação Cancelada",IF(ISBLANK(V543),"AGUARDANDO PAGAMENTO",NETWORKDAYS(P543,V543)-1),"Liquidação Cancelada")</f>
        <v>#N/A</v>
      </c>
      <c r="X543" s="10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>IF(X543&lt;&gt;"Liquidação Cancelada",Y543-Z543,"Liquidação Cancelada")</f>
        <v>#N/A</v>
      </c>
      <c r="AC543" s="3" t="e">
        <f>IF(X543&lt;&gt;"Liquidação Cancelada",(AA543-AB543)+(U543-Z543-AB543),"Liquidação Cancelada")</f>
        <v>#N/A</v>
      </c>
      <c r="AD543" s="29"/>
    </row>
    <row r="544" spans="1:30" ht="24.95" customHeight="1" x14ac:dyDescent="0.2">
      <c r="A544" s="23" t="str">
        <f>D544&amp;"|"&amp;E544&amp;"|"&amp;G544&amp;"|"&amp;H544&amp;"|"&amp;L544&amp;"|"&amp;N544&amp;"|"&amp;U544</f>
        <v>||||||0</v>
      </c>
      <c r="B544" s="23" t="str">
        <f>D544&amp;"|"&amp;E544&amp;"|"&amp;G544&amp;"|"&amp;H544&amp;"|"&amp;X544</f>
        <v>||||0</v>
      </c>
      <c r="C544" s="28" t="str">
        <f>E544&amp;"|"&amp;X544</f>
        <v>|0</v>
      </c>
      <c r="D544" s="10"/>
      <c r="E544" s="10"/>
      <c r="F544" s="36" t="str">
        <f>G544&amp;"/"&amp;H544</f>
        <v>/</v>
      </c>
      <c r="G544" s="10"/>
      <c r="H544" s="10"/>
      <c r="I544" s="36" t="str">
        <f>J544&amp;"."&amp;K544</f>
        <v>.</v>
      </c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>
        <f>R544-S544-T544</f>
        <v>0</v>
      </c>
      <c r="V544" s="9" t="e">
        <f>IF(X544&lt;&gt;"Liquidação Cancelada",VLOOKUP(B544,'BASE DE DADOS OPS'!$B$4:$P$9650,10,FALSE),"Liquidação Cancelada")</f>
        <v>#N/A</v>
      </c>
      <c r="W544" s="13" t="e">
        <f>IF(X544&lt;&gt;"Liquidação Cancelada",IF(ISBLANK(V544),"AGUARDANDO PAGAMENTO",NETWORKDAYS(P544,V544)-1),"Liquidação Cancelada")</f>
        <v>#N/A</v>
      </c>
      <c r="X544" s="10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>IF(X544&lt;&gt;"Liquidação Cancelada",Y544-Z544,"Liquidação Cancelada")</f>
        <v>#N/A</v>
      </c>
      <c r="AC544" s="3" t="e">
        <f>IF(X544&lt;&gt;"Liquidação Cancelada",(AA544-AB544)+(U544-Z544-AB544),"Liquidação Cancelada")</f>
        <v>#N/A</v>
      </c>
      <c r="AD544" s="29"/>
    </row>
    <row r="545" spans="1:30" ht="24.95" customHeight="1" x14ac:dyDescent="0.2">
      <c r="A545" s="23" t="str">
        <f>D545&amp;"|"&amp;E545&amp;"|"&amp;G545&amp;"|"&amp;H545&amp;"|"&amp;L545&amp;"|"&amp;N545&amp;"|"&amp;U545</f>
        <v>||||||0</v>
      </c>
      <c r="B545" s="23" t="str">
        <f>D545&amp;"|"&amp;E545&amp;"|"&amp;G545&amp;"|"&amp;H545&amp;"|"&amp;X545</f>
        <v>||||0</v>
      </c>
      <c r="C545" s="28" t="str">
        <f>E545&amp;"|"&amp;X545</f>
        <v>|0</v>
      </c>
      <c r="D545" s="10"/>
      <c r="E545" s="10"/>
      <c r="F545" s="36" t="str">
        <f>G545&amp;"/"&amp;H545</f>
        <v>/</v>
      </c>
      <c r="G545" s="10"/>
      <c r="H545" s="10"/>
      <c r="I545" s="36" t="str">
        <f>J545&amp;"."&amp;K545</f>
        <v>.</v>
      </c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>
        <f>R545-S545-T545</f>
        <v>0</v>
      </c>
      <c r="V545" s="9" t="e">
        <f>IF(X545&lt;&gt;"Liquidação Cancelada",VLOOKUP(B545,'BASE DE DADOS OPS'!$B$4:$P$9650,10,FALSE),"Liquidação Cancelada")</f>
        <v>#N/A</v>
      </c>
      <c r="W545" s="13" t="e">
        <f>IF(X545&lt;&gt;"Liquidação Cancelada",IF(ISBLANK(V545),"AGUARDANDO PAGAMENTO",NETWORKDAYS(P545,V545)-1),"Liquidação Cancelada")</f>
        <v>#N/A</v>
      </c>
      <c r="X545" s="10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>IF(X545&lt;&gt;"Liquidação Cancelada",Y545-Z545,"Liquidação Cancelada")</f>
        <v>#N/A</v>
      </c>
      <c r="AC545" s="3" t="e">
        <f>IF(X545&lt;&gt;"Liquidação Cancelada",(AA545-AB545)+(U545-Z545-AB545),"Liquidação Cancelada")</f>
        <v>#N/A</v>
      </c>
      <c r="AD545" s="29"/>
    </row>
    <row r="546" spans="1:30" ht="24.95" customHeight="1" x14ac:dyDescent="0.2">
      <c r="A546" s="23" t="str">
        <f>D546&amp;"|"&amp;E546&amp;"|"&amp;G546&amp;"|"&amp;H546&amp;"|"&amp;L546&amp;"|"&amp;N546&amp;"|"&amp;U546</f>
        <v>||||||0</v>
      </c>
      <c r="B546" s="23" t="str">
        <f>D546&amp;"|"&amp;E546&amp;"|"&amp;G546&amp;"|"&amp;H546&amp;"|"&amp;X546</f>
        <v>||||0</v>
      </c>
      <c r="C546" s="28" t="str">
        <f>E546&amp;"|"&amp;X546</f>
        <v>|0</v>
      </c>
      <c r="D546" s="10"/>
      <c r="E546" s="10"/>
      <c r="F546" s="36" t="str">
        <f>G546&amp;"/"&amp;H546</f>
        <v>/</v>
      </c>
      <c r="G546" s="10"/>
      <c r="H546" s="10"/>
      <c r="I546" s="36" t="str">
        <f>J546&amp;"."&amp;K546</f>
        <v>.</v>
      </c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>
        <f>R546-S546-T546</f>
        <v>0</v>
      </c>
      <c r="V546" s="9" t="e">
        <f>IF(X546&lt;&gt;"Liquidação Cancelada",VLOOKUP(B546,'BASE DE DADOS OPS'!$B$4:$P$9650,10,FALSE),"Liquidação Cancelada")</f>
        <v>#N/A</v>
      </c>
      <c r="W546" s="13" t="e">
        <f>IF(X546&lt;&gt;"Liquidação Cancelada",IF(ISBLANK(V546),"AGUARDANDO PAGAMENTO",NETWORKDAYS(P546,V546)-1),"Liquidação Cancelada")</f>
        <v>#N/A</v>
      </c>
      <c r="X546" s="10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>IF(X546&lt;&gt;"Liquidação Cancelada",Y546-Z546,"Liquidação Cancelada")</f>
        <v>#N/A</v>
      </c>
      <c r="AC546" s="3" t="e">
        <f>IF(X546&lt;&gt;"Liquidação Cancelada",(AA546-AB546)+(U546-Z546-AB546),"Liquidação Cancelada")</f>
        <v>#N/A</v>
      </c>
      <c r="AD546" s="29"/>
    </row>
    <row r="547" spans="1:30" ht="24.95" customHeight="1" x14ac:dyDescent="0.2">
      <c r="A547" s="23" t="str">
        <f>D547&amp;"|"&amp;E547&amp;"|"&amp;G547&amp;"|"&amp;H547&amp;"|"&amp;L547&amp;"|"&amp;N547&amp;"|"&amp;U547</f>
        <v>||||||0</v>
      </c>
      <c r="B547" s="23" t="str">
        <f>D547&amp;"|"&amp;E547&amp;"|"&amp;G547&amp;"|"&amp;H547&amp;"|"&amp;X547</f>
        <v>||||0</v>
      </c>
      <c r="C547" s="28" t="str">
        <f>E547&amp;"|"&amp;X547</f>
        <v>|0</v>
      </c>
      <c r="D547" s="10"/>
      <c r="E547" s="10"/>
      <c r="F547" s="36" t="str">
        <f>G547&amp;"/"&amp;H547</f>
        <v>/</v>
      </c>
      <c r="G547" s="10"/>
      <c r="H547" s="10"/>
      <c r="I547" s="36" t="str">
        <f>J547&amp;"."&amp;K547</f>
        <v>.</v>
      </c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>
        <f>R547-S547-T547</f>
        <v>0</v>
      </c>
      <c r="V547" s="9" t="e">
        <f>IF(X547&lt;&gt;"Liquidação Cancelada",VLOOKUP(B547,'BASE DE DADOS OPS'!$B$4:$P$9650,10,FALSE),"Liquidação Cancelada")</f>
        <v>#N/A</v>
      </c>
      <c r="W547" s="13" t="e">
        <f>IF(X547&lt;&gt;"Liquidação Cancelada",IF(ISBLANK(V547),"AGUARDANDO PAGAMENTO",NETWORKDAYS(P547,V547)-1),"Liquidação Cancelada")</f>
        <v>#N/A</v>
      </c>
      <c r="X547" s="10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>IF(X547&lt;&gt;"Liquidação Cancelada",Y547-Z547,"Liquidação Cancelada")</f>
        <v>#N/A</v>
      </c>
      <c r="AC547" s="3" t="e">
        <f>IF(X547&lt;&gt;"Liquidação Cancelada",(AA547-AB547)+(U547-Z547-AB547),"Liquidação Cancelada")</f>
        <v>#N/A</v>
      </c>
      <c r="AD547" s="29"/>
    </row>
    <row r="548" spans="1:30" ht="24.95" customHeight="1" x14ac:dyDescent="0.2">
      <c r="A548" s="23" t="str">
        <f>D548&amp;"|"&amp;E548&amp;"|"&amp;G548&amp;"|"&amp;H548&amp;"|"&amp;L548&amp;"|"&amp;N548&amp;"|"&amp;U548</f>
        <v>||||||0</v>
      </c>
      <c r="B548" s="23" t="str">
        <f>D548&amp;"|"&amp;E548&amp;"|"&amp;G548&amp;"|"&amp;H548&amp;"|"&amp;X548</f>
        <v>||||0</v>
      </c>
      <c r="C548" s="28" t="str">
        <f>E548&amp;"|"&amp;X548</f>
        <v>|0</v>
      </c>
      <c r="D548" s="10"/>
      <c r="E548" s="10"/>
      <c r="F548" s="36" t="str">
        <f>G548&amp;"/"&amp;H548</f>
        <v>/</v>
      </c>
      <c r="G548" s="10"/>
      <c r="H548" s="10"/>
      <c r="I548" s="36" t="str">
        <f>J548&amp;"."&amp;K548</f>
        <v>.</v>
      </c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>
        <f>R548-S548-T548</f>
        <v>0</v>
      </c>
      <c r="V548" s="9" t="e">
        <f>IF(X548&lt;&gt;"Liquidação Cancelada",VLOOKUP(B548,'BASE DE DADOS OPS'!$B$4:$P$9650,10,FALSE),"Liquidação Cancelada")</f>
        <v>#N/A</v>
      </c>
      <c r="W548" s="13" t="e">
        <f>IF(X548&lt;&gt;"Liquidação Cancelada",IF(ISBLANK(V548),"AGUARDANDO PAGAMENTO",NETWORKDAYS(P548,V548)-1),"Liquidação Cancelada")</f>
        <v>#N/A</v>
      </c>
      <c r="X548" s="10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>IF(X548&lt;&gt;"Liquidação Cancelada",Y548-Z548,"Liquidação Cancelada")</f>
        <v>#N/A</v>
      </c>
      <c r="AC548" s="3" t="e">
        <f>IF(X548&lt;&gt;"Liquidação Cancelada",(AA548-AB548)+(U548-Z548-AB548),"Liquidação Cancelada")</f>
        <v>#N/A</v>
      </c>
      <c r="AD548" s="29"/>
    </row>
    <row r="549" spans="1:30" ht="24.95" customHeight="1" x14ac:dyDescent="0.2">
      <c r="A549" s="23" t="str">
        <f>D549&amp;"|"&amp;E549&amp;"|"&amp;G549&amp;"|"&amp;H549&amp;"|"&amp;L549&amp;"|"&amp;N549&amp;"|"&amp;U549</f>
        <v>||||||0</v>
      </c>
      <c r="B549" s="23" t="str">
        <f>D549&amp;"|"&amp;E549&amp;"|"&amp;G549&amp;"|"&amp;H549&amp;"|"&amp;X549</f>
        <v>||||0</v>
      </c>
      <c r="C549" s="28" t="str">
        <f>E549&amp;"|"&amp;X549</f>
        <v>|0</v>
      </c>
      <c r="D549" s="10"/>
      <c r="E549" s="10"/>
      <c r="F549" s="36" t="str">
        <f>G549&amp;"/"&amp;H549</f>
        <v>/</v>
      </c>
      <c r="G549" s="10"/>
      <c r="H549" s="10"/>
      <c r="I549" s="36" t="str">
        <f>J549&amp;"."&amp;K549</f>
        <v>.</v>
      </c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>
        <f>R549-S549-T549</f>
        <v>0</v>
      </c>
      <c r="V549" s="9" t="e">
        <f>IF(X549&lt;&gt;"Liquidação Cancelada",VLOOKUP(B549,'BASE DE DADOS OPS'!$B$4:$P$9650,10,FALSE),"Liquidação Cancelada")</f>
        <v>#N/A</v>
      </c>
      <c r="W549" s="13" t="e">
        <f>IF(X549&lt;&gt;"Liquidação Cancelada",IF(ISBLANK(V549),"AGUARDANDO PAGAMENTO",NETWORKDAYS(P549,V549)-1),"Liquidação Cancelada")</f>
        <v>#N/A</v>
      </c>
      <c r="X549" s="10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>IF(X549&lt;&gt;"Liquidação Cancelada",Y549-Z549,"Liquidação Cancelada")</f>
        <v>#N/A</v>
      </c>
      <c r="AC549" s="3" t="e">
        <f>IF(X549&lt;&gt;"Liquidação Cancelada",(AA549-AB549)+(U549-Z549-AB549),"Liquidação Cancelada")</f>
        <v>#N/A</v>
      </c>
      <c r="AD549" s="29"/>
    </row>
    <row r="550" spans="1:30" ht="24.95" customHeight="1" x14ac:dyDescent="0.2">
      <c r="A550" s="23" t="str">
        <f>D550&amp;"|"&amp;E550&amp;"|"&amp;G550&amp;"|"&amp;H550&amp;"|"&amp;L550&amp;"|"&amp;N550&amp;"|"&amp;U550</f>
        <v>||||||0</v>
      </c>
      <c r="B550" s="23" t="str">
        <f>D550&amp;"|"&amp;E550&amp;"|"&amp;G550&amp;"|"&amp;H550&amp;"|"&amp;X550</f>
        <v>||||0</v>
      </c>
      <c r="C550" s="28" t="str">
        <f>E550&amp;"|"&amp;X550</f>
        <v>|0</v>
      </c>
      <c r="D550" s="10"/>
      <c r="E550" s="10"/>
      <c r="F550" s="36" t="str">
        <f>G550&amp;"/"&amp;H550</f>
        <v>/</v>
      </c>
      <c r="G550" s="10"/>
      <c r="H550" s="10"/>
      <c r="I550" s="36" t="str">
        <f>J550&amp;"."&amp;K550</f>
        <v>.</v>
      </c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>
        <f>R550-S550-T550</f>
        <v>0</v>
      </c>
      <c r="V550" s="9" t="e">
        <f>IF(X550&lt;&gt;"Liquidação Cancelada",VLOOKUP(B550,'BASE DE DADOS OPS'!$B$4:$P$9650,10,FALSE),"Liquidação Cancelada")</f>
        <v>#N/A</v>
      </c>
      <c r="W550" s="13" t="e">
        <f>IF(X550&lt;&gt;"Liquidação Cancelada",IF(ISBLANK(V550),"AGUARDANDO PAGAMENTO",NETWORKDAYS(P550,V550)-1),"Liquidação Cancelada")</f>
        <v>#N/A</v>
      </c>
      <c r="X550" s="10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>IF(X550&lt;&gt;"Liquidação Cancelada",Y550-Z550,"Liquidação Cancelada")</f>
        <v>#N/A</v>
      </c>
      <c r="AC550" s="3" t="e">
        <f>IF(X550&lt;&gt;"Liquidação Cancelada",(AA550-AB550)+(U550-Z550-AB550),"Liquidação Cancelada")</f>
        <v>#N/A</v>
      </c>
      <c r="AD550" s="29"/>
    </row>
    <row r="551" spans="1:30" ht="24.95" customHeight="1" x14ac:dyDescent="0.2">
      <c r="A551" s="23" t="str">
        <f>D551&amp;"|"&amp;E551&amp;"|"&amp;G551&amp;"|"&amp;H551&amp;"|"&amp;L551&amp;"|"&amp;N551&amp;"|"&amp;U551</f>
        <v>||||||0</v>
      </c>
      <c r="B551" s="23" t="str">
        <f>D551&amp;"|"&amp;E551&amp;"|"&amp;G551&amp;"|"&amp;H551&amp;"|"&amp;X551</f>
        <v>||||0</v>
      </c>
      <c r="C551" s="28" t="str">
        <f>E551&amp;"|"&amp;X551</f>
        <v>|0</v>
      </c>
      <c r="D551" s="10"/>
      <c r="E551" s="10"/>
      <c r="F551" s="36" t="str">
        <f>G551&amp;"/"&amp;H551</f>
        <v>/</v>
      </c>
      <c r="G551" s="10"/>
      <c r="H551" s="10"/>
      <c r="I551" s="36" t="str">
        <f>J551&amp;"."&amp;K551</f>
        <v>.</v>
      </c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>
        <f>R551-S551-T551</f>
        <v>0</v>
      </c>
      <c r="V551" s="9" t="e">
        <f>IF(X551&lt;&gt;"Liquidação Cancelada",VLOOKUP(B551,'BASE DE DADOS OPS'!$B$4:$P$9650,10,FALSE),"Liquidação Cancelada")</f>
        <v>#N/A</v>
      </c>
      <c r="W551" s="13" t="e">
        <f>IF(X551&lt;&gt;"Liquidação Cancelada",IF(ISBLANK(V551),"AGUARDANDO PAGAMENTO",NETWORKDAYS(P551,V551)-1),"Liquidação Cancelada")</f>
        <v>#N/A</v>
      </c>
      <c r="X551" s="10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>IF(X551&lt;&gt;"Liquidação Cancelada",Y551-Z551,"Liquidação Cancelada")</f>
        <v>#N/A</v>
      </c>
      <c r="AC551" s="3" t="e">
        <f>IF(X551&lt;&gt;"Liquidação Cancelada",(AA551-AB551)+(U551-Z551-AB551),"Liquidação Cancelada")</f>
        <v>#N/A</v>
      </c>
      <c r="AD551" s="29"/>
    </row>
    <row r="552" spans="1:30" ht="24.95" customHeight="1" x14ac:dyDescent="0.2">
      <c r="A552" s="23" t="str">
        <f>D552&amp;"|"&amp;E552&amp;"|"&amp;G552&amp;"|"&amp;H552&amp;"|"&amp;L552&amp;"|"&amp;N552&amp;"|"&amp;U552</f>
        <v>||||||0</v>
      </c>
      <c r="B552" s="23" t="str">
        <f>D552&amp;"|"&amp;E552&amp;"|"&amp;G552&amp;"|"&amp;H552&amp;"|"&amp;X552</f>
        <v>||||0</v>
      </c>
      <c r="C552" s="28" t="str">
        <f>E552&amp;"|"&amp;X552</f>
        <v>|0</v>
      </c>
      <c r="D552" s="10"/>
      <c r="E552" s="10"/>
      <c r="F552" s="36" t="str">
        <f>G552&amp;"/"&amp;H552</f>
        <v>/</v>
      </c>
      <c r="G552" s="10"/>
      <c r="H552" s="10"/>
      <c r="I552" s="36" t="str">
        <f>J552&amp;"."&amp;K552</f>
        <v>.</v>
      </c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>
        <f>R552-S552-T552</f>
        <v>0</v>
      </c>
      <c r="V552" s="9" t="e">
        <f>IF(X552&lt;&gt;"Liquidação Cancelada",VLOOKUP(B552,'BASE DE DADOS OPS'!$B$4:$P$9650,10,FALSE),"Liquidação Cancelada")</f>
        <v>#N/A</v>
      </c>
      <c r="W552" s="13" t="e">
        <f>IF(X552&lt;&gt;"Liquidação Cancelada",IF(ISBLANK(V552),"AGUARDANDO PAGAMENTO",NETWORKDAYS(P552,V552)-1),"Liquidação Cancelada")</f>
        <v>#N/A</v>
      </c>
      <c r="X552" s="10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>IF(X552&lt;&gt;"Liquidação Cancelada",Y552-Z552,"Liquidação Cancelada")</f>
        <v>#N/A</v>
      </c>
      <c r="AC552" s="3" t="e">
        <f>IF(X552&lt;&gt;"Liquidação Cancelada",(AA552-AB552)+(U552-Z552-AB552),"Liquidação Cancelada")</f>
        <v>#N/A</v>
      </c>
      <c r="AD552" s="29"/>
    </row>
    <row r="553" spans="1:30" ht="24.95" customHeight="1" x14ac:dyDescent="0.2">
      <c r="A553" s="23" t="str">
        <f>D553&amp;"|"&amp;E553&amp;"|"&amp;G553&amp;"|"&amp;H553&amp;"|"&amp;L553&amp;"|"&amp;N553&amp;"|"&amp;U553</f>
        <v>||||||0</v>
      </c>
      <c r="B553" s="23" t="str">
        <f>D553&amp;"|"&amp;E553&amp;"|"&amp;G553&amp;"|"&amp;H553&amp;"|"&amp;X553</f>
        <v>||||0</v>
      </c>
      <c r="C553" s="28" t="str">
        <f>E553&amp;"|"&amp;X553</f>
        <v>|0</v>
      </c>
      <c r="D553" s="10"/>
      <c r="E553" s="10"/>
      <c r="F553" s="36" t="str">
        <f>G553&amp;"/"&amp;H553</f>
        <v>/</v>
      </c>
      <c r="G553" s="10"/>
      <c r="H553" s="10"/>
      <c r="I553" s="36" t="str">
        <f>J553&amp;"."&amp;K553</f>
        <v>.</v>
      </c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>
        <f>R553-S553-T553</f>
        <v>0</v>
      </c>
      <c r="V553" s="9" t="e">
        <f>IF(X553&lt;&gt;"Liquidação Cancelada",VLOOKUP(B553,'BASE DE DADOS OPS'!$B$4:$P$9650,10,FALSE),"Liquidação Cancelada")</f>
        <v>#N/A</v>
      </c>
      <c r="W553" s="13" t="e">
        <f>IF(X553&lt;&gt;"Liquidação Cancelada",IF(ISBLANK(V553),"AGUARDANDO PAGAMENTO",NETWORKDAYS(P553,V553)-1),"Liquidação Cancelada")</f>
        <v>#N/A</v>
      </c>
      <c r="X553" s="10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>IF(X553&lt;&gt;"Liquidação Cancelada",Y553-Z553,"Liquidação Cancelada")</f>
        <v>#N/A</v>
      </c>
      <c r="AC553" s="3" t="e">
        <f>IF(X553&lt;&gt;"Liquidação Cancelada",(AA553-AB553)+(U553-Z553-AB553),"Liquidação Cancelada")</f>
        <v>#N/A</v>
      </c>
      <c r="AD553" s="29"/>
    </row>
    <row r="554" spans="1:30" ht="24.95" customHeight="1" x14ac:dyDescent="0.2">
      <c r="A554" s="23" t="str">
        <f>D554&amp;"|"&amp;E554&amp;"|"&amp;G554&amp;"|"&amp;H554&amp;"|"&amp;L554&amp;"|"&amp;N554&amp;"|"&amp;U554</f>
        <v>||||||0</v>
      </c>
      <c r="B554" s="23" t="str">
        <f>D554&amp;"|"&amp;E554&amp;"|"&amp;G554&amp;"|"&amp;H554&amp;"|"&amp;X554</f>
        <v>||||0</v>
      </c>
      <c r="C554" s="28" t="str">
        <f>E554&amp;"|"&amp;X554</f>
        <v>|0</v>
      </c>
      <c r="D554" s="10"/>
      <c r="E554" s="10"/>
      <c r="F554" s="36" t="str">
        <f>G554&amp;"/"&amp;H554</f>
        <v>/</v>
      </c>
      <c r="G554" s="10"/>
      <c r="H554" s="10"/>
      <c r="I554" s="36" t="str">
        <f>J554&amp;"."&amp;K554</f>
        <v>.</v>
      </c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>
        <f>R554-S554-T554</f>
        <v>0</v>
      </c>
      <c r="V554" s="9" t="e">
        <f>IF(X554&lt;&gt;"Liquidação Cancelada",VLOOKUP(B554,'BASE DE DADOS OPS'!$B$4:$P$9650,10,FALSE),"Liquidação Cancelada")</f>
        <v>#N/A</v>
      </c>
      <c r="W554" s="13" t="e">
        <f>IF(X554&lt;&gt;"Liquidação Cancelada",IF(ISBLANK(V554),"AGUARDANDO PAGAMENTO",NETWORKDAYS(P554,V554)-1),"Liquidação Cancelada")</f>
        <v>#N/A</v>
      </c>
      <c r="X554" s="10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>IF(X554&lt;&gt;"Liquidação Cancelada",Y554-Z554,"Liquidação Cancelada")</f>
        <v>#N/A</v>
      </c>
      <c r="AC554" s="3" t="e">
        <f>IF(X554&lt;&gt;"Liquidação Cancelada",(AA554-AB554)+(U554-Z554-AB554),"Liquidação Cancelada")</f>
        <v>#N/A</v>
      </c>
      <c r="AD554" s="29"/>
    </row>
    <row r="555" spans="1:30" ht="24.95" customHeight="1" x14ac:dyDescent="0.2">
      <c r="A555" s="23" t="str">
        <f>D555&amp;"|"&amp;E555&amp;"|"&amp;G555&amp;"|"&amp;H555&amp;"|"&amp;L555&amp;"|"&amp;N555&amp;"|"&amp;U555</f>
        <v>||||||0</v>
      </c>
      <c r="B555" s="23" t="str">
        <f>D555&amp;"|"&amp;E555&amp;"|"&amp;G555&amp;"|"&amp;H555&amp;"|"&amp;X555</f>
        <v>||||0</v>
      </c>
      <c r="C555" s="28" t="str">
        <f>E555&amp;"|"&amp;X555</f>
        <v>|0</v>
      </c>
      <c r="D555" s="10"/>
      <c r="E555" s="10"/>
      <c r="F555" s="36" t="str">
        <f>G555&amp;"/"&amp;H555</f>
        <v>/</v>
      </c>
      <c r="G555" s="10"/>
      <c r="H555" s="10"/>
      <c r="I555" s="36" t="str">
        <f>J555&amp;"."&amp;K555</f>
        <v>.</v>
      </c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>
        <f>R555-S555-T555</f>
        <v>0</v>
      </c>
      <c r="V555" s="9" t="e">
        <f>IF(X555&lt;&gt;"Liquidação Cancelada",VLOOKUP(B555,'BASE DE DADOS OPS'!$B$4:$P$9650,10,FALSE),"Liquidação Cancelada")</f>
        <v>#N/A</v>
      </c>
      <c r="W555" s="13" t="e">
        <f>IF(X555&lt;&gt;"Liquidação Cancelada",IF(ISBLANK(V555),"AGUARDANDO PAGAMENTO",NETWORKDAYS(P555,V555)-1),"Liquidação Cancelada")</f>
        <v>#N/A</v>
      </c>
      <c r="X555" s="10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>IF(X555&lt;&gt;"Liquidação Cancelada",Y555-Z555,"Liquidação Cancelada")</f>
        <v>#N/A</v>
      </c>
      <c r="AC555" s="3" t="e">
        <f>IF(X555&lt;&gt;"Liquidação Cancelada",(AA555-AB555)+(U555-Z555-AB555),"Liquidação Cancelada")</f>
        <v>#N/A</v>
      </c>
      <c r="AD555" s="29"/>
    </row>
    <row r="556" spans="1:30" ht="24.95" customHeight="1" x14ac:dyDescent="0.2">
      <c r="A556" s="23" t="str">
        <f>D556&amp;"|"&amp;E556&amp;"|"&amp;G556&amp;"|"&amp;H556&amp;"|"&amp;L556&amp;"|"&amp;N556&amp;"|"&amp;U556</f>
        <v>||||||0</v>
      </c>
      <c r="B556" s="23" t="str">
        <f>D556&amp;"|"&amp;E556&amp;"|"&amp;G556&amp;"|"&amp;H556&amp;"|"&amp;X556</f>
        <v>||||0</v>
      </c>
      <c r="C556" s="28" t="str">
        <f>E556&amp;"|"&amp;X556</f>
        <v>|0</v>
      </c>
      <c r="D556" s="10"/>
      <c r="E556" s="10"/>
      <c r="F556" s="36" t="str">
        <f>G556&amp;"/"&amp;H556</f>
        <v>/</v>
      </c>
      <c r="G556" s="10"/>
      <c r="H556" s="10"/>
      <c r="I556" s="36" t="str">
        <f>J556&amp;"."&amp;K556</f>
        <v>.</v>
      </c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>
        <f>R556-S556-T556</f>
        <v>0</v>
      </c>
      <c r="V556" s="9" t="e">
        <f>IF(X556&lt;&gt;"Liquidação Cancelada",VLOOKUP(B556,'BASE DE DADOS OPS'!$B$4:$P$9650,10,FALSE),"Liquidação Cancelada")</f>
        <v>#N/A</v>
      </c>
      <c r="W556" s="13" t="e">
        <f>IF(X556&lt;&gt;"Liquidação Cancelada",IF(ISBLANK(V556),"AGUARDANDO PAGAMENTO",NETWORKDAYS(P556,V556)-1),"Liquidação Cancelada")</f>
        <v>#N/A</v>
      </c>
      <c r="X556" s="10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>IF(X556&lt;&gt;"Liquidação Cancelada",Y556-Z556,"Liquidação Cancelada")</f>
        <v>#N/A</v>
      </c>
      <c r="AC556" s="3" t="e">
        <f>IF(X556&lt;&gt;"Liquidação Cancelada",(AA556-AB556)+(U556-Z556-AB556),"Liquidação Cancelada")</f>
        <v>#N/A</v>
      </c>
      <c r="AD556" s="29"/>
    </row>
    <row r="557" spans="1:30" ht="24.95" customHeight="1" x14ac:dyDescent="0.2">
      <c r="A557" s="23" t="str">
        <f>D557&amp;"|"&amp;E557&amp;"|"&amp;G557&amp;"|"&amp;H557&amp;"|"&amp;L557&amp;"|"&amp;N557&amp;"|"&amp;U557</f>
        <v>||||||0</v>
      </c>
      <c r="B557" s="23" t="str">
        <f>D557&amp;"|"&amp;E557&amp;"|"&amp;G557&amp;"|"&amp;H557&amp;"|"&amp;X557</f>
        <v>||||0</v>
      </c>
      <c r="C557" s="28" t="str">
        <f>E557&amp;"|"&amp;X557</f>
        <v>|0</v>
      </c>
      <c r="D557" s="10"/>
      <c r="E557" s="10"/>
      <c r="F557" s="36" t="str">
        <f>G557&amp;"/"&amp;H557</f>
        <v>/</v>
      </c>
      <c r="G557" s="10"/>
      <c r="H557" s="10"/>
      <c r="I557" s="36" t="str">
        <f>J557&amp;"."&amp;K557</f>
        <v>.</v>
      </c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>
        <f>R557-S557-T557</f>
        <v>0</v>
      </c>
      <c r="V557" s="9" t="e">
        <f>IF(X557&lt;&gt;"Liquidação Cancelada",VLOOKUP(B557,'BASE DE DADOS OPS'!$B$4:$P$9650,10,FALSE),"Liquidação Cancelada")</f>
        <v>#N/A</v>
      </c>
      <c r="W557" s="13" t="e">
        <f>IF(X557&lt;&gt;"Liquidação Cancelada",IF(ISBLANK(V557),"AGUARDANDO PAGAMENTO",NETWORKDAYS(P557,V557)-1),"Liquidação Cancelada")</f>
        <v>#N/A</v>
      </c>
      <c r="X557" s="10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>IF(X557&lt;&gt;"Liquidação Cancelada",Y557-Z557,"Liquidação Cancelada")</f>
        <v>#N/A</v>
      </c>
      <c r="AC557" s="3" t="e">
        <f>IF(X557&lt;&gt;"Liquidação Cancelada",(AA557-AB557)+(U557-Z557-AB557),"Liquidação Cancelada")</f>
        <v>#N/A</v>
      </c>
      <c r="AD557" s="29"/>
    </row>
    <row r="558" spans="1:30" ht="24.95" customHeight="1" x14ac:dyDescent="0.2">
      <c r="A558" s="23" t="str">
        <f>D558&amp;"|"&amp;E558&amp;"|"&amp;G558&amp;"|"&amp;H558&amp;"|"&amp;L558&amp;"|"&amp;N558&amp;"|"&amp;U558</f>
        <v>||||||0</v>
      </c>
      <c r="B558" s="23" t="str">
        <f>D558&amp;"|"&amp;E558&amp;"|"&amp;G558&amp;"|"&amp;H558&amp;"|"&amp;X558</f>
        <v>||||0</v>
      </c>
      <c r="C558" s="28" t="str">
        <f>E558&amp;"|"&amp;X558</f>
        <v>|0</v>
      </c>
      <c r="D558" s="10"/>
      <c r="E558" s="10"/>
      <c r="F558" s="36" t="str">
        <f>G558&amp;"/"&amp;H558</f>
        <v>/</v>
      </c>
      <c r="G558" s="10"/>
      <c r="H558" s="10"/>
      <c r="I558" s="36" t="str">
        <f>J558&amp;"."&amp;K558</f>
        <v>.</v>
      </c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>
        <f>R558-S558-T558</f>
        <v>0</v>
      </c>
      <c r="V558" s="9" t="e">
        <f>IF(X558&lt;&gt;"Liquidação Cancelada",VLOOKUP(B558,'BASE DE DADOS OPS'!$B$4:$P$9650,10,FALSE),"Liquidação Cancelada")</f>
        <v>#N/A</v>
      </c>
      <c r="W558" s="13" t="e">
        <f>IF(X558&lt;&gt;"Liquidação Cancelada",IF(ISBLANK(V558),"AGUARDANDO PAGAMENTO",NETWORKDAYS(P558,V558)-1),"Liquidação Cancelada")</f>
        <v>#N/A</v>
      </c>
      <c r="X558" s="10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>IF(X558&lt;&gt;"Liquidação Cancelada",Y558-Z558,"Liquidação Cancelada")</f>
        <v>#N/A</v>
      </c>
      <c r="AC558" s="3" t="e">
        <f>IF(X558&lt;&gt;"Liquidação Cancelada",(AA558-AB558)+(U558-Z558-AB558),"Liquidação Cancelada")</f>
        <v>#N/A</v>
      </c>
      <c r="AD558" s="29"/>
    </row>
    <row r="559" spans="1:30" ht="24.95" customHeight="1" x14ac:dyDescent="0.2">
      <c r="A559" s="23" t="str">
        <f>D559&amp;"|"&amp;E559&amp;"|"&amp;G559&amp;"|"&amp;H559&amp;"|"&amp;L559&amp;"|"&amp;N559&amp;"|"&amp;U559</f>
        <v>||||||0</v>
      </c>
      <c r="B559" s="23" t="str">
        <f>D559&amp;"|"&amp;E559&amp;"|"&amp;G559&amp;"|"&amp;H559&amp;"|"&amp;X559</f>
        <v>||||0</v>
      </c>
      <c r="C559" s="28" t="str">
        <f>E559&amp;"|"&amp;X559</f>
        <v>|0</v>
      </c>
      <c r="D559" s="10"/>
      <c r="E559" s="10"/>
      <c r="F559" s="36" t="str">
        <f>G559&amp;"/"&amp;H559</f>
        <v>/</v>
      </c>
      <c r="G559" s="10"/>
      <c r="H559" s="10"/>
      <c r="I559" s="36" t="str">
        <f>J559&amp;"."&amp;K559</f>
        <v>.</v>
      </c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>
        <f>R559-S559-T559</f>
        <v>0</v>
      </c>
      <c r="V559" s="9" t="e">
        <f>IF(X559&lt;&gt;"Liquidação Cancelada",VLOOKUP(B559,'BASE DE DADOS OPS'!$B$4:$P$9650,10,FALSE),"Liquidação Cancelada")</f>
        <v>#N/A</v>
      </c>
      <c r="W559" s="13" t="e">
        <f>IF(X559&lt;&gt;"Liquidação Cancelada",IF(ISBLANK(V559),"AGUARDANDO PAGAMENTO",NETWORKDAYS(P559,V559)-1),"Liquidação Cancelada")</f>
        <v>#N/A</v>
      </c>
      <c r="X559" s="10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>IF(X559&lt;&gt;"Liquidação Cancelada",Y559-Z559,"Liquidação Cancelada")</f>
        <v>#N/A</v>
      </c>
      <c r="AC559" s="3" t="e">
        <f>IF(X559&lt;&gt;"Liquidação Cancelada",(AA559-AB559)+(U559-Z559-AB559),"Liquidação Cancelada")</f>
        <v>#N/A</v>
      </c>
      <c r="AD559" s="29"/>
    </row>
    <row r="560" spans="1:30" ht="24.95" customHeight="1" x14ac:dyDescent="0.2">
      <c r="A560" s="23" t="str">
        <f>D560&amp;"|"&amp;E560&amp;"|"&amp;G560&amp;"|"&amp;H560&amp;"|"&amp;L560&amp;"|"&amp;N560&amp;"|"&amp;U560</f>
        <v>||||||0</v>
      </c>
      <c r="B560" s="23" t="str">
        <f>D560&amp;"|"&amp;E560&amp;"|"&amp;G560&amp;"|"&amp;H560&amp;"|"&amp;X560</f>
        <v>||||0</v>
      </c>
      <c r="C560" s="28" t="str">
        <f>E560&amp;"|"&amp;X560</f>
        <v>|0</v>
      </c>
      <c r="D560" s="10"/>
      <c r="E560" s="10"/>
      <c r="F560" s="36" t="str">
        <f>G560&amp;"/"&amp;H560</f>
        <v>/</v>
      </c>
      <c r="G560" s="10"/>
      <c r="H560" s="10"/>
      <c r="I560" s="36" t="str">
        <f>J560&amp;"."&amp;K560</f>
        <v>.</v>
      </c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>
        <f>R560-S560-T560</f>
        <v>0</v>
      </c>
      <c r="V560" s="9" t="e">
        <f>IF(X560&lt;&gt;"Liquidação Cancelada",VLOOKUP(B560,'BASE DE DADOS OPS'!$B$4:$P$9650,10,FALSE),"Liquidação Cancelada")</f>
        <v>#N/A</v>
      </c>
      <c r="W560" s="13" t="e">
        <f>IF(X560&lt;&gt;"Liquidação Cancelada",IF(ISBLANK(V560),"AGUARDANDO PAGAMENTO",NETWORKDAYS(P560,V560)-1),"Liquidação Cancelada")</f>
        <v>#N/A</v>
      </c>
      <c r="X560" s="10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>IF(X560&lt;&gt;"Liquidação Cancelada",Y560-Z560,"Liquidação Cancelada")</f>
        <v>#N/A</v>
      </c>
      <c r="AC560" s="3" t="e">
        <f>IF(X560&lt;&gt;"Liquidação Cancelada",(AA560-AB560)+(U560-Z560-AB560),"Liquidação Cancelada")</f>
        <v>#N/A</v>
      </c>
      <c r="AD560" s="29"/>
    </row>
    <row r="561" spans="1:30" ht="24.95" customHeight="1" x14ac:dyDescent="0.2">
      <c r="A561" s="23" t="str">
        <f>D561&amp;"|"&amp;E561&amp;"|"&amp;G561&amp;"|"&amp;H561&amp;"|"&amp;L561&amp;"|"&amp;N561&amp;"|"&amp;U561</f>
        <v>||||||0</v>
      </c>
      <c r="B561" s="23" t="str">
        <f>D561&amp;"|"&amp;E561&amp;"|"&amp;G561&amp;"|"&amp;H561&amp;"|"&amp;X561</f>
        <v>||||0</v>
      </c>
      <c r="C561" s="28" t="str">
        <f>E561&amp;"|"&amp;X561</f>
        <v>|0</v>
      </c>
      <c r="D561" s="10"/>
      <c r="E561" s="10"/>
      <c r="F561" s="36" t="str">
        <f>G561&amp;"/"&amp;H561</f>
        <v>/</v>
      </c>
      <c r="G561" s="10"/>
      <c r="H561" s="10"/>
      <c r="I561" s="36" t="str">
        <f>J561&amp;"."&amp;K561</f>
        <v>.</v>
      </c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>
        <f>R561-S561-T561</f>
        <v>0</v>
      </c>
      <c r="V561" s="9" t="e">
        <f>IF(X561&lt;&gt;"Liquidação Cancelada",VLOOKUP(B561,'BASE DE DADOS OPS'!$B$4:$P$9650,10,FALSE),"Liquidação Cancelada")</f>
        <v>#N/A</v>
      </c>
      <c r="W561" s="13" t="e">
        <f>IF(X561&lt;&gt;"Liquidação Cancelada",IF(ISBLANK(V561),"AGUARDANDO PAGAMENTO",NETWORKDAYS(P561,V561)-1),"Liquidação Cancelada")</f>
        <v>#N/A</v>
      </c>
      <c r="X561" s="10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>IF(X561&lt;&gt;"Liquidação Cancelada",Y561-Z561,"Liquidação Cancelada")</f>
        <v>#N/A</v>
      </c>
      <c r="AC561" s="3" t="e">
        <f>IF(X561&lt;&gt;"Liquidação Cancelada",(AA561-AB561)+(U561-Z561-AB561),"Liquidação Cancelada")</f>
        <v>#N/A</v>
      </c>
      <c r="AD561" s="29"/>
    </row>
    <row r="562" spans="1:30" ht="24.95" customHeight="1" x14ac:dyDescent="0.2">
      <c r="A562" s="23" t="str">
        <f>D562&amp;"|"&amp;E562&amp;"|"&amp;G562&amp;"|"&amp;H562&amp;"|"&amp;L562&amp;"|"&amp;N562&amp;"|"&amp;U562</f>
        <v>||||||0</v>
      </c>
      <c r="B562" s="23" t="str">
        <f>D562&amp;"|"&amp;E562&amp;"|"&amp;G562&amp;"|"&amp;H562&amp;"|"&amp;X562</f>
        <v>||||0</v>
      </c>
      <c r="C562" s="28" t="str">
        <f>E562&amp;"|"&amp;X562</f>
        <v>|0</v>
      </c>
      <c r="D562" s="10"/>
      <c r="E562" s="10"/>
      <c r="F562" s="36" t="str">
        <f>G562&amp;"/"&amp;H562</f>
        <v>/</v>
      </c>
      <c r="G562" s="10"/>
      <c r="H562" s="10"/>
      <c r="I562" s="36" t="str">
        <f>J562&amp;"."&amp;K562</f>
        <v>.</v>
      </c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>
        <f>R562-S562-T562</f>
        <v>0</v>
      </c>
      <c r="V562" s="9" t="e">
        <f>IF(X562&lt;&gt;"Liquidação Cancelada",VLOOKUP(B562,'BASE DE DADOS OPS'!$B$4:$P$9650,10,FALSE),"Liquidação Cancelada")</f>
        <v>#N/A</v>
      </c>
      <c r="W562" s="13" t="e">
        <f>IF(X562&lt;&gt;"Liquidação Cancelada",IF(ISBLANK(V562),"AGUARDANDO PAGAMENTO",NETWORKDAYS(P562,V562)-1),"Liquidação Cancelada")</f>
        <v>#N/A</v>
      </c>
      <c r="X562" s="10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>IF(X562&lt;&gt;"Liquidação Cancelada",Y562-Z562,"Liquidação Cancelada")</f>
        <v>#N/A</v>
      </c>
      <c r="AC562" s="3" t="e">
        <f>IF(X562&lt;&gt;"Liquidação Cancelada",(AA562-AB562)+(U562-Z562-AB562),"Liquidação Cancelada")</f>
        <v>#N/A</v>
      </c>
      <c r="AD562" s="29"/>
    </row>
    <row r="563" spans="1:30" ht="24.95" customHeight="1" x14ac:dyDescent="0.2">
      <c r="A563" s="23" t="str">
        <f>D563&amp;"|"&amp;E563&amp;"|"&amp;G563&amp;"|"&amp;H563&amp;"|"&amp;L563&amp;"|"&amp;N563&amp;"|"&amp;U563</f>
        <v>||||||0</v>
      </c>
      <c r="B563" s="23" t="str">
        <f>D563&amp;"|"&amp;E563&amp;"|"&amp;G563&amp;"|"&amp;H563&amp;"|"&amp;X563</f>
        <v>||||0</v>
      </c>
      <c r="C563" s="28" t="str">
        <f>E563&amp;"|"&amp;X563</f>
        <v>|0</v>
      </c>
      <c r="D563" s="10"/>
      <c r="E563" s="10"/>
      <c r="F563" s="36" t="str">
        <f>G563&amp;"/"&amp;H563</f>
        <v>/</v>
      </c>
      <c r="G563" s="10"/>
      <c r="H563" s="10"/>
      <c r="I563" s="36" t="str">
        <f>J563&amp;"."&amp;K563</f>
        <v>.</v>
      </c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>
        <f>R563-S563-T563</f>
        <v>0</v>
      </c>
      <c r="V563" s="9" t="e">
        <f>IF(X563&lt;&gt;"Liquidação Cancelada",VLOOKUP(B563,'BASE DE DADOS OPS'!$B$4:$P$9650,10,FALSE),"Liquidação Cancelada")</f>
        <v>#N/A</v>
      </c>
      <c r="W563" s="13" t="e">
        <f>IF(X563&lt;&gt;"Liquidação Cancelada",IF(ISBLANK(V563),"AGUARDANDO PAGAMENTO",NETWORKDAYS(P563,V563)-1),"Liquidação Cancelada")</f>
        <v>#N/A</v>
      </c>
      <c r="X563" s="10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>IF(X563&lt;&gt;"Liquidação Cancelada",Y563-Z563,"Liquidação Cancelada")</f>
        <v>#N/A</v>
      </c>
      <c r="AC563" s="3" t="e">
        <f>IF(X563&lt;&gt;"Liquidação Cancelada",(AA563-AB563)+(U563-Z563-AB563),"Liquidação Cancelada")</f>
        <v>#N/A</v>
      </c>
      <c r="AD563" s="29"/>
    </row>
    <row r="564" spans="1:30" ht="24.95" customHeight="1" x14ac:dyDescent="0.2">
      <c r="A564" s="23" t="str">
        <f>D564&amp;"|"&amp;E564&amp;"|"&amp;G564&amp;"|"&amp;H564&amp;"|"&amp;L564&amp;"|"&amp;N564&amp;"|"&amp;U564</f>
        <v>||||||0</v>
      </c>
      <c r="B564" s="23" t="str">
        <f>D564&amp;"|"&amp;E564&amp;"|"&amp;G564&amp;"|"&amp;H564&amp;"|"&amp;X564</f>
        <v>||||0</v>
      </c>
      <c r="C564" s="28" t="str">
        <f>E564&amp;"|"&amp;X564</f>
        <v>|0</v>
      </c>
      <c r="D564" s="10"/>
      <c r="E564" s="10"/>
      <c r="F564" s="36" t="str">
        <f>G564&amp;"/"&amp;H564</f>
        <v>/</v>
      </c>
      <c r="G564" s="10"/>
      <c r="H564" s="10"/>
      <c r="I564" s="36" t="str">
        <f>J564&amp;"."&amp;K564</f>
        <v>.</v>
      </c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>
        <f>R564-S564-T564</f>
        <v>0</v>
      </c>
      <c r="V564" s="9" t="e">
        <f>IF(X564&lt;&gt;"Liquidação Cancelada",VLOOKUP(B564,'BASE DE DADOS OPS'!$B$4:$P$9650,10,FALSE),"Liquidação Cancelada")</f>
        <v>#N/A</v>
      </c>
      <c r="W564" s="13" t="e">
        <f>IF(X564&lt;&gt;"Liquidação Cancelada",IF(ISBLANK(V564),"AGUARDANDO PAGAMENTO",NETWORKDAYS(P564,V564)-1),"Liquidação Cancelada")</f>
        <v>#N/A</v>
      </c>
      <c r="X564" s="10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>IF(X564&lt;&gt;"Liquidação Cancelada",Y564-Z564,"Liquidação Cancelada")</f>
        <v>#N/A</v>
      </c>
      <c r="AC564" s="3" t="e">
        <f>IF(X564&lt;&gt;"Liquidação Cancelada",(AA564-AB564)+(U564-Z564-AB564),"Liquidação Cancelada")</f>
        <v>#N/A</v>
      </c>
      <c r="AD564" s="29"/>
    </row>
    <row r="565" spans="1:30" ht="24.95" customHeight="1" x14ac:dyDescent="0.2">
      <c r="A565" s="23" t="str">
        <f>D565&amp;"|"&amp;E565&amp;"|"&amp;G565&amp;"|"&amp;H565&amp;"|"&amp;L565&amp;"|"&amp;N565&amp;"|"&amp;U565</f>
        <v>||||||0</v>
      </c>
      <c r="B565" s="23" t="str">
        <f>D565&amp;"|"&amp;E565&amp;"|"&amp;G565&amp;"|"&amp;H565&amp;"|"&amp;X565</f>
        <v>||||0</v>
      </c>
      <c r="C565" s="28" t="str">
        <f>E565&amp;"|"&amp;X565</f>
        <v>|0</v>
      </c>
      <c r="D565" s="10"/>
      <c r="E565" s="10"/>
      <c r="F565" s="36" t="str">
        <f>G565&amp;"/"&amp;H565</f>
        <v>/</v>
      </c>
      <c r="G565" s="10"/>
      <c r="H565" s="10"/>
      <c r="I565" s="36" t="str">
        <f>J565&amp;"."&amp;K565</f>
        <v>.</v>
      </c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>
        <f>R565-S565-T565</f>
        <v>0</v>
      </c>
      <c r="V565" s="9" t="e">
        <f>IF(X565&lt;&gt;"Liquidação Cancelada",VLOOKUP(B565,'BASE DE DADOS OPS'!$B$4:$P$9650,10,FALSE),"Liquidação Cancelada")</f>
        <v>#N/A</v>
      </c>
      <c r="W565" s="13" t="e">
        <f>IF(X565&lt;&gt;"Liquidação Cancelada",IF(ISBLANK(V565),"AGUARDANDO PAGAMENTO",NETWORKDAYS(P565,V565)-1),"Liquidação Cancelada")</f>
        <v>#N/A</v>
      </c>
      <c r="X565" s="10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>IF(X565&lt;&gt;"Liquidação Cancelada",Y565-Z565,"Liquidação Cancelada")</f>
        <v>#N/A</v>
      </c>
      <c r="AC565" s="3" t="e">
        <f>IF(X565&lt;&gt;"Liquidação Cancelada",(AA565-AB565)+(U565-Z565-AB565),"Liquidação Cancelada")</f>
        <v>#N/A</v>
      </c>
      <c r="AD565" s="29"/>
    </row>
    <row r="566" spans="1:30" ht="24.95" customHeight="1" x14ac:dyDescent="0.2">
      <c r="A566" s="23" t="str">
        <f>D566&amp;"|"&amp;E566&amp;"|"&amp;G566&amp;"|"&amp;H566&amp;"|"&amp;L566&amp;"|"&amp;N566&amp;"|"&amp;U566</f>
        <v>||||||0</v>
      </c>
      <c r="B566" s="23" t="str">
        <f>D566&amp;"|"&amp;E566&amp;"|"&amp;G566&amp;"|"&amp;H566&amp;"|"&amp;X566</f>
        <v>||||0</v>
      </c>
      <c r="C566" s="28" t="str">
        <f>E566&amp;"|"&amp;X566</f>
        <v>|0</v>
      </c>
      <c r="D566" s="10"/>
      <c r="E566" s="10"/>
      <c r="F566" s="36" t="str">
        <f>G566&amp;"/"&amp;H566</f>
        <v>/</v>
      </c>
      <c r="G566" s="10"/>
      <c r="H566" s="10"/>
      <c r="I566" s="36" t="str">
        <f>J566&amp;"."&amp;K566</f>
        <v>.</v>
      </c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>
        <f>R566-S566-T566</f>
        <v>0</v>
      </c>
      <c r="V566" s="9" t="e">
        <f>IF(X566&lt;&gt;"Liquidação Cancelada",VLOOKUP(B566,'BASE DE DADOS OPS'!$B$4:$P$9650,10,FALSE),"Liquidação Cancelada")</f>
        <v>#N/A</v>
      </c>
      <c r="W566" s="13" t="e">
        <f>IF(X566&lt;&gt;"Liquidação Cancelada",IF(ISBLANK(V566),"AGUARDANDO PAGAMENTO",NETWORKDAYS(P566,V566)-1),"Liquidação Cancelada")</f>
        <v>#N/A</v>
      </c>
      <c r="X566" s="10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>IF(X566&lt;&gt;"Liquidação Cancelada",Y566-Z566,"Liquidação Cancelada")</f>
        <v>#N/A</v>
      </c>
      <c r="AC566" s="3" t="e">
        <f>IF(X566&lt;&gt;"Liquidação Cancelada",(AA566-AB566)+(U566-Z566-AB566),"Liquidação Cancelada")</f>
        <v>#N/A</v>
      </c>
      <c r="AD566" s="29"/>
    </row>
    <row r="567" spans="1:30" ht="24.95" customHeight="1" x14ac:dyDescent="0.2">
      <c r="A567" s="23" t="str">
        <f>D567&amp;"|"&amp;E567&amp;"|"&amp;G567&amp;"|"&amp;H567&amp;"|"&amp;L567&amp;"|"&amp;N567&amp;"|"&amp;U567</f>
        <v>||||||0</v>
      </c>
      <c r="B567" s="23" t="str">
        <f>D567&amp;"|"&amp;E567&amp;"|"&amp;G567&amp;"|"&amp;H567&amp;"|"&amp;X567</f>
        <v>||||0</v>
      </c>
      <c r="C567" s="28" t="str">
        <f>E567&amp;"|"&amp;X567</f>
        <v>|0</v>
      </c>
      <c r="D567" s="10"/>
      <c r="E567" s="10"/>
      <c r="F567" s="36" t="str">
        <f>G567&amp;"/"&amp;H567</f>
        <v>/</v>
      </c>
      <c r="G567" s="10"/>
      <c r="H567" s="10"/>
      <c r="I567" s="36" t="str">
        <f>J567&amp;"."&amp;K567</f>
        <v>.</v>
      </c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>
        <f>R567-S567-T567</f>
        <v>0</v>
      </c>
      <c r="V567" s="9" t="e">
        <f>IF(X567&lt;&gt;"Liquidação Cancelada",VLOOKUP(B567,'BASE DE DADOS OPS'!$B$4:$P$9650,10,FALSE),"Liquidação Cancelada")</f>
        <v>#N/A</v>
      </c>
      <c r="W567" s="13" t="e">
        <f>IF(X567&lt;&gt;"Liquidação Cancelada",IF(ISBLANK(V567),"AGUARDANDO PAGAMENTO",NETWORKDAYS(P567,V567)-1),"Liquidação Cancelada")</f>
        <v>#N/A</v>
      </c>
      <c r="X567" s="10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>IF(X567&lt;&gt;"Liquidação Cancelada",Y567-Z567,"Liquidação Cancelada")</f>
        <v>#N/A</v>
      </c>
      <c r="AC567" s="3" t="e">
        <f>IF(X567&lt;&gt;"Liquidação Cancelada",(AA567-AB567)+(U567-Z567-AB567),"Liquidação Cancelada")</f>
        <v>#N/A</v>
      </c>
      <c r="AD567" s="29"/>
    </row>
    <row r="568" spans="1:30" ht="24.95" customHeight="1" x14ac:dyDescent="0.2">
      <c r="A568" s="23" t="str">
        <f>D568&amp;"|"&amp;E568&amp;"|"&amp;G568&amp;"|"&amp;H568&amp;"|"&amp;L568&amp;"|"&amp;N568&amp;"|"&amp;U568</f>
        <v>||||||0</v>
      </c>
      <c r="B568" s="23" t="str">
        <f>D568&amp;"|"&amp;E568&amp;"|"&amp;G568&amp;"|"&amp;H568&amp;"|"&amp;X568</f>
        <v>||||0</v>
      </c>
      <c r="C568" s="28" t="str">
        <f>E568&amp;"|"&amp;X568</f>
        <v>|0</v>
      </c>
      <c r="D568" s="10"/>
      <c r="E568" s="10"/>
      <c r="F568" s="36" t="str">
        <f>G568&amp;"/"&amp;H568</f>
        <v>/</v>
      </c>
      <c r="G568" s="10"/>
      <c r="H568" s="10"/>
      <c r="I568" s="36" t="str">
        <f>J568&amp;"."&amp;K568</f>
        <v>.</v>
      </c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>
        <f>R568-S568-T568</f>
        <v>0</v>
      </c>
      <c r="V568" s="9" t="e">
        <f>IF(X568&lt;&gt;"Liquidação Cancelada",VLOOKUP(B568,'BASE DE DADOS OPS'!$B$4:$P$9650,10,FALSE),"Liquidação Cancelada")</f>
        <v>#N/A</v>
      </c>
      <c r="W568" s="13" t="e">
        <f>IF(X568&lt;&gt;"Liquidação Cancelada",IF(ISBLANK(V568),"AGUARDANDO PAGAMENTO",NETWORKDAYS(P568,V568)-1),"Liquidação Cancelada")</f>
        <v>#N/A</v>
      </c>
      <c r="X568" s="10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>IF(X568&lt;&gt;"Liquidação Cancelada",Y568-Z568,"Liquidação Cancelada")</f>
        <v>#N/A</v>
      </c>
      <c r="AC568" s="3" t="e">
        <f>IF(X568&lt;&gt;"Liquidação Cancelada",(AA568-AB568)+(U568-Z568-AB568),"Liquidação Cancelada")</f>
        <v>#N/A</v>
      </c>
      <c r="AD568" s="29"/>
    </row>
    <row r="569" spans="1:30" ht="24.95" customHeight="1" x14ac:dyDescent="0.2">
      <c r="A569" s="23" t="str">
        <f>D569&amp;"|"&amp;E569&amp;"|"&amp;G569&amp;"|"&amp;H569&amp;"|"&amp;L569&amp;"|"&amp;N569&amp;"|"&amp;U569</f>
        <v>||||||0</v>
      </c>
      <c r="B569" s="23" t="str">
        <f>D569&amp;"|"&amp;E569&amp;"|"&amp;G569&amp;"|"&amp;H569&amp;"|"&amp;X569</f>
        <v>||||0</v>
      </c>
      <c r="C569" s="28" t="str">
        <f>E569&amp;"|"&amp;X569</f>
        <v>|0</v>
      </c>
      <c r="D569" s="10"/>
      <c r="E569" s="10"/>
      <c r="F569" s="36" t="str">
        <f>G569&amp;"/"&amp;H569</f>
        <v>/</v>
      </c>
      <c r="G569" s="10"/>
      <c r="H569" s="10"/>
      <c r="I569" s="36" t="str">
        <f>J569&amp;"."&amp;K569</f>
        <v>.</v>
      </c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>
        <f>R569-S569-T569</f>
        <v>0</v>
      </c>
      <c r="V569" s="9" t="e">
        <f>IF(X569&lt;&gt;"Liquidação Cancelada",VLOOKUP(B569,'BASE DE DADOS OPS'!$B$4:$P$9650,10,FALSE),"Liquidação Cancelada")</f>
        <v>#N/A</v>
      </c>
      <c r="W569" s="13" t="e">
        <f>IF(X569&lt;&gt;"Liquidação Cancelada",IF(ISBLANK(V569),"AGUARDANDO PAGAMENTO",NETWORKDAYS(P569,V569)-1),"Liquidação Cancelada")</f>
        <v>#N/A</v>
      </c>
      <c r="X569" s="10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>IF(X569&lt;&gt;"Liquidação Cancelada",Y569-Z569,"Liquidação Cancelada")</f>
        <v>#N/A</v>
      </c>
      <c r="AC569" s="3" t="e">
        <f>IF(X569&lt;&gt;"Liquidação Cancelada",(AA569-AB569)+(U569-Z569-AB569),"Liquidação Cancelada")</f>
        <v>#N/A</v>
      </c>
      <c r="AD569" s="29"/>
    </row>
    <row r="570" spans="1:30" ht="24.95" customHeight="1" x14ac:dyDescent="0.2">
      <c r="A570" s="23" t="str">
        <f>D570&amp;"|"&amp;E570&amp;"|"&amp;G570&amp;"|"&amp;H570&amp;"|"&amp;L570&amp;"|"&amp;N570&amp;"|"&amp;U570</f>
        <v>||||||0</v>
      </c>
      <c r="B570" s="23" t="str">
        <f>D570&amp;"|"&amp;E570&amp;"|"&amp;G570&amp;"|"&amp;H570&amp;"|"&amp;X570</f>
        <v>||||0</v>
      </c>
      <c r="C570" s="28" t="str">
        <f>E570&amp;"|"&amp;X570</f>
        <v>|0</v>
      </c>
      <c r="D570" s="10"/>
      <c r="E570" s="10"/>
      <c r="F570" s="36" t="str">
        <f>G570&amp;"/"&amp;H570</f>
        <v>/</v>
      </c>
      <c r="G570" s="10"/>
      <c r="H570" s="10"/>
      <c r="I570" s="36" t="str">
        <f>J570&amp;"."&amp;K570</f>
        <v>.</v>
      </c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>
        <f>R570-S570-T570</f>
        <v>0</v>
      </c>
      <c r="V570" s="9" t="e">
        <f>IF(X570&lt;&gt;"Liquidação Cancelada",VLOOKUP(B570,'BASE DE DADOS OPS'!$B$4:$P$9650,10,FALSE),"Liquidação Cancelada")</f>
        <v>#N/A</v>
      </c>
      <c r="W570" s="13" t="e">
        <f>IF(X570&lt;&gt;"Liquidação Cancelada",IF(ISBLANK(V570),"AGUARDANDO PAGAMENTO",NETWORKDAYS(P570,V570)-1),"Liquidação Cancelada")</f>
        <v>#N/A</v>
      </c>
      <c r="X570" s="10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>IF(X570&lt;&gt;"Liquidação Cancelada",Y570-Z570,"Liquidação Cancelada")</f>
        <v>#N/A</v>
      </c>
      <c r="AC570" s="3" t="e">
        <f>IF(X570&lt;&gt;"Liquidação Cancelada",(AA570-AB570)+(U570-Z570-AB570),"Liquidação Cancelada")</f>
        <v>#N/A</v>
      </c>
      <c r="AD570" s="29"/>
    </row>
    <row r="571" spans="1:30" ht="24.95" customHeight="1" x14ac:dyDescent="0.2">
      <c r="A571" s="23" t="str">
        <f>D571&amp;"|"&amp;E571&amp;"|"&amp;G571&amp;"|"&amp;H571&amp;"|"&amp;L571&amp;"|"&amp;N571&amp;"|"&amp;U571</f>
        <v>||||||0</v>
      </c>
      <c r="B571" s="23" t="str">
        <f>D571&amp;"|"&amp;E571&amp;"|"&amp;G571&amp;"|"&amp;H571&amp;"|"&amp;X571</f>
        <v>||||0</v>
      </c>
      <c r="C571" s="28" t="str">
        <f>E571&amp;"|"&amp;X571</f>
        <v>|0</v>
      </c>
      <c r="D571" s="10"/>
      <c r="E571" s="10"/>
      <c r="F571" s="36" t="str">
        <f>G571&amp;"/"&amp;H571</f>
        <v>/</v>
      </c>
      <c r="G571" s="10"/>
      <c r="H571" s="10"/>
      <c r="I571" s="36" t="str">
        <f>J571&amp;"."&amp;K571</f>
        <v>.</v>
      </c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>
        <f>R571-S571-T571</f>
        <v>0</v>
      </c>
      <c r="V571" s="9" t="e">
        <f>IF(X571&lt;&gt;"Liquidação Cancelada",VLOOKUP(B571,'BASE DE DADOS OPS'!$B$4:$P$9650,10,FALSE),"Liquidação Cancelada")</f>
        <v>#N/A</v>
      </c>
      <c r="W571" s="13" t="e">
        <f>IF(X571&lt;&gt;"Liquidação Cancelada",IF(ISBLANK(V571),"AGUARDANDO PAGAMENTO",NETWORKDAYS(P571,V571)-1),"Liquidação Cancelada")</f>
        <v>#N/A</v>
      </c>
      <c r="X571" s="10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>IF(X571&lt;&gt;"Liquidação Cancelada",Y571-Z571,"Liquidação Cancelada")</f>
        <v>#N/A</v>
      </c>
      <c r="AC571" s="3" t="e">
        <f>IF(X571&lt;&gt;"Liquidação Cancelada",(AA571-AB571)+(U571-Z571-AB571),"Liquidação Cancelada")</f>
        <v>#N/A</v>
      </c>
      <c r="AD571" s="29"/>
    </row>
    <row r="572" spans="1:30" ht="24.95" customHeight="1" x14ac:dyDescent="0.2">
      <c r="A572" s="23" t="str">
        <f>D572&amp;"|"&amp;E572&amp;"|"&amp;G572&amp;"|"&amp;H572&amp;"|"&amp;L572&amp;"|"&amp;N572&amp;"|"&amp;U572</f>
        <v>||||||0</v>
      </c>
      <c r="B572" s="23" t="str">
        <f>D572&amp;"|"&amp;E572&amp;"|"&amp;G572&amp;"|"&amp;H572&amp;"|"&amp;X572</f>
        <v>||||0</v>
      </c>
      <c r="C572" s="28" t="str">
        <f>E572&amp;"|"&amp;X572</f>
        <v>|0</v>
      </c>
      <c r="D572" s="10"/>
      <c r="E572" s="10"/>
      <c r="F572" s="36" t="str">
        <f>G572&amp;"/"&amp;H572</f>
        <v>/</v>
      </c>
      <c r="G572" s="10"/>
      <c r="H572" s="10"/>
      <c r="I572" s="36" t="str">
        <f>J572&amp;"."&amp;K572</f>
        <v>.</v>
      </c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>
        <f>R572-S572-T572</f>
        <v>0</v>
      </c>
      <c r="V572" s="9" t="e">
        <f>IF(X572&lt;&gt;"Liquidação Cancelada",VLOOKUP(B572,'BASE DE DADOS OPS'!$B$4:$P$9650,10,FALSE),"Liquidação Cancelada")</f>
        <v>#N/A</v>
      </c>
      <c r="W572" s="13" t="e">
        <f>IF(X572&lt;&gt;"Liquidação Cancelada",IF(ISBLANK(V572),"AGUARDANDO PAGAMENTO",NETWORKDAYS(P572,V572)-1),"Liquidação Cancelada")</f>
        <v>#N/A</v>
      </c>
      <c r="X572" s="10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>IF(X572&lt;&gt;"Liquidação Cancelada",Y572-Z572,"Liquidação Cancelada")</f>
        <v>#N/A</v>
      </c>
      <c r="AC572" s="3" t="e">
        <f>IF(X572&lt;&gt;"Liquidação Cancelada",(AA572-AB572)+(U572-Z572-AB572),"Liquidação Cancelada")</f>
        <v>#N/A</v>
      </c>
      <c r="AD572" s="29"/>
    </row>
    <row r="573" spans="1:30" ht="24.95" customHeight="1" x14ac:dyDescent="0.2">
      <c r="A573" s="23" t="str">
        <f>D573&amp;"|"&amp;E573&amp;"|"&amp;G573&amp;"|"&amp;H573&amp;"|"&amp;L573&amp;"|"&amp;N573&amp;"|"&amp;U573</f>
        <v>||||||0</v>
      </c>
      <c r="B573" s="23" t="str">
        <f>D573&amp;"|"&amp;E573&amp;"|"&amp;G573&amp;"|"&amp;H573&amp;"|"&amp;X573</f>
        <v>||||0</v>
      </c>
      <c r="C573" s="28" t="str">
        <f>E573&amp;"|"&amp;X573</f>
        <v>|0</v>
      </c>
      <c r="D573" s="10"/>
      <c r="E573" s="10"/>
      <c r="F573" s="36" t="str">
        <f>G573&amp;"/"&amp;H573</f>
        <v>/</v>
      </c>
      <c r="G573" s="10"/>
      <c r="H573" s="10"/>
      <c r="I573" s="36" t="str">
        <f>J573&amp;"."&amp;K573</f>
        <v>.</v>
      </c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>
        <f>R573-S573-T573</f>
        <v>0</v>
      </c>
      <c r="V573" s="9" t="e">
        <f>IF(X573&lt;&gt;"Liquidação Cancelada",VLOOKUP(B573,'BASE DE DADOS OPS'!$B$4:$P$9650,10,FALSE),"Liquidação Cancelada")</f>
        <v>#N/A</v>
      </c>
      <c r="W573" s="13" t="e">
        <f>IF(X573&lt;&gt;"Liquidação Cancelada",IF(ISBLANK(V573),"AGUARDANDO PAGAMENTO",NETWORKDAYS(P573,V573)-1),"Liquidação Cancelada")</f>
        <v>#N/A</v>
      </c>
      <c r="X573" s="10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>IF(X573&lt;&gt;"Liquidação Cancelada",Y573-Z573,"Liquidação Cancelada")</f>
        <v>#N/A</v>
      </c>
      <c r="AC573" s="3" t="e">
        <f>IF(X573&lt;&gt;"Liquidação Cancelada",(AA573-AB573)+(U573-Z573-AB573),"Liquidação Cancelada")</f>
        <v>#N/A</v>
      </c>
      <c r="AD573" s="29"/>
    </row>
    <row r="574" spans="1:30" ht="24.95" customHeight="1" x14ac:dyDescent="0.2">
      <c r="A574" s="23" t="str">
        <f>D574&amp;"|"&amp;E574&amp;"|"&amp;G574&amp;"|"&amp;H574&amp;"|"&amp;L574&amp;"|"&amp;N574&amp;"|"&amp;U574</f>
        <v>||||||0</v>
      </c>
      <c r="B574" s="23" t="str">
        <f>D574&amp;"|"&amp;E574&amp;"|"&amp;G574&amp;"|"&amp;H574&amp;"|"&amp;X574</f>
        <v>||||0</v>
      </c>
      <c r="C574" s="28" t="str">
        <f>E574&amp;"|"&amp;X574</f>
        <v>|0</v>
      </c>
      <c r="D574" s="10"/>
      <c r="E574" s="10"/>
      <c r="F574" s="36" t="str">
        <f>G574&amp;"/"&amp;H574</f>
        <v>/</v>
      </c>
      <c r="G574" s="10"/>
      <c r="H574" s="10"/>
      <c r="I574" s="36" t="str">
        <f>J574&amp;"."&amp;K574</f>
        <v>.</v>
      </c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>
        <f>R574-S574-T574</f>
        <v>0</v>
      </c>
      <c r="V574" s="9" t="e">
        <f>IF(X574&lt;&gt;"Liquidação Cancelada",VLOOKUP(B574,'BASE DE DADOS OPS'!$B$4:$P$9650,10,FALSE),"Liquidação Cancelada")</f>
        <v>#N/A</v>
      </c>
      <c r="W574" s="13" t="e">
        <f>IF(X574&lt;&gt;"Liquidação Cancelada",IF(ISBLANK(V574),"AGUARDANDO PAGAMENTO",NETWORKDAYS(P574,V574)-1),"Liquidação Cancelada")</f>
        <v>#N/A</v>
      </c>
      <c r="X574" s="10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>IF(X574&lt;&gt;"Liquidação Cancelada",Y574-Z574,"Liquidação Cancelada")</f>
        <v>#N/A</v>
      </c>
      <c r="AC574" s="3" t="e">
        <f>IF(X574&lt;&gt;"Liquidação Cancelada",(AA574-AB574)+(U574-Z574-AB574),"Liquidação Cancelada")</f>
        <v>#N/A</v>
      </c>
      <c r="AD574" s="29"/>
    </row>
    <row r="575" spans="1:30" ht="24.95" customHeight="1" x14ac:dyDescent="0.2">
      <c r="A575" s="23" t="str">
        <f>D575&amp;"|"&amp;E575&amp;"|"&amp;G575&amp;"|"&amp;H575&amp;"|"&amp;L575&amp;"|"&amp;N575&amp;"|"&amp;U575</f>
        <v>||||||0</v>
      </c>
      <c r="B575" s="23" t="str">
        <f>D575&amp;"|"&amp;E575&amp;"|"&amp;G575&amp;"|"&amp;H575&amp;"|"&amp;X575</f>
        <v>||||0</v>
      </c>
      <c r="C575" s="28" t="str">
        <f>E575&amp;"|"&amp;X575</f>
        <v>|0</v>
      </c>
      <c r="D575" s="10"/>
      <c r="E575" s="10"/>
      <c r="F575" s="36" t="str">
        <f>G575&amp;"/"&amp;H575</f>
        <v>/</v>
      </c>
      <c r="G575" s="10"/>
      <c r="H575" s="10"/>
      <c r="I575" s="36" t="str">
        <f>J575&amp;"."&amp;K575</f>
        <v>.</v>
      </c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>
        <f>R575-S575-T575</f>
        <v>0</v>
      </c>
      <c r="V575" s="9" t="e">
        <f>IF(X575&lt;&gt;"Liquidação Cancelada",VLOOKUP(B575,'BASE DE DADOS OPS'!$B$4:$P$9650,10,FALSE),"Liquidação Cancelada")</f>
        <v>#N/A</v>
      </c>
      <c r="W575" s="13" t="e">
        <f>IF(X575&lt;&gt;"Liquidação Cancelada",IF(ISBLANK(V575),"AGUARDANDO PAGAMENTO",NETWORKDAYS(P575,V575)-1),"Liquidação Cancelada")</f>
        <v>#N/A</v>
      </c>
      <c r="X575" s="10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>IF(X575&lt;&gt;"Liquidação Cancelada",Y575-Z575,"Liquidação Cancelada")</f>
        <v>#N/A</v>
      </c>
      <c r="AC575" s="3" t="e">
        <f>IF(X575&lt;&gt;"Liquidação Cancelada",(AA575-AB575)+(U575-Z575-AB575),"Liquidação Cancelada")</f>
        <v>#N/A</v>
      </c>
      <c r="AD575" s="29"/>
    </row>
    <row r="576" spans="1:30" ht="24.95" customHeight="1" x14ac:dyDescent="0.2">
      <c r="A576" s="23" t="str">
        <f>D576&amp;"|"&amp;E576&amp;"|"&amp;G576&amp;"|"&amp;H576&amp;"|"&amp;L576&amp;"|"&amp;N576&amp;"|"&amp;U576</f>
        <v>||||||0</v>
      </c>
      <c r="B576" s="23" t="str">
        <f>D576&amp;"|"&amp;E576&amp;"|"&amp;G576&amp;"|"&amp;H576&amp;"|"&amp;X576</f>
        <v>||||0</v>
      </c>
      <c r="C576" s="28" t="str">
        <f>E576&amp;"|"&amp;X576</f>
        <v>|0</v>
      </c>
      <c r="D576" s="10"/>
      <c r="E576" s="10"/>
      <c r="F576" s="36" t="str">
        <f>G576&amp;"/"&amp;H576</f>
        <v>/</v>
      </c>
      <c r="G576" s="10"/>
      <c r="H576" s="10"/>
      <c r="I576" s="36" t="str">
        <f>J576&amp;"."&amp;K576</f>
        <v>.</v>
      </c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>
        <f>R576-S576-T576</f>
        <v>0</v>
      </c>
      <c r="V576" s="9" t="e">
        <f>IF(X576&lt;&gt;"Liquidação Cancelada",VLOOKUP(B576,'BASE DE DADOS OPS'!$B$4:$P$9650,10,FALSE),"Liquidação Cancelada")</f>
        <v>#N/A</v>
      </c>
      <c r="W576" s="13" t="e">
        <f>IF(X576&lt;&gt;"Liquidação Cancelada",IF(ISBLANK(V576),"AGUARDANDO PAGAMENTO",NETWORKDAYS(P576,V576)-1),"Liquidação Cancelada")</f>
        <v>#N/A</v>
      </c>
      <c r="X576" s="10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>IF(X576&lt;&gt;"Liquidação Cancelada",Y576-Z576,"Liquidação Cancelada")</f>
        <v>#N/A</v>
      </c>
      <c r="AC576" s="3" t="e">
        <f>IF(X576&lt;&gt;"Liquidação Cancelada",(AA576-AB576)+(U576-Z576-AB576),"Liquidação Cancelada")</f>
        <v>#N/A</v>
      </c>
      <c r="AD576" s="29"/>
    </row>
    <row r="577" spans="1:30" ht="24.95" customHeight="1" x14ac:dyDescent="0.2">
      <c r="A577" s="23" t="str">
        <f>D577&amp;"|"&amp;E577&amp;"|"&amp;G577&amp;"|"&amp;H577&amp;"|"&amp;L577&amp;"|"&amp;N577&amp;"|"&amp;U577</f>
        <v>||||||0</v>
      </c>
      <c r="B577" s="23" t="str">
        <f>D577&amp;"|"&amp;E577&amp;"|"&amp;G577&amp;"|"&amp;H577&amp;"|"&amp;X577</f>
        <v>||||0</v>
      </c>
      <c r="C577" s="28" t="str">
        <f>E577&amp;"|"&amp;X577</f>
        <v>|0</v>
      </c>
      <c r="D577" s="10"/>
      <c r="E577" s="10"/>
      <c r="F577" s="36" t="str">
        <f>G577&amp;"/"&amp;H577</f>
        <v>/</v>
      </c>
      <c r="G577" s="10"/>
      <c r="H577" s="10"/>
      <c r="I577" s="36" t="str">
        <f>J577&amp;"."&amp;K577</f>
        <v>.</v>
      </c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>
        <f>R577-S577-T577</f>
        <v>0</v>
      </c>
      <c r="V577" s="9" t="e">
        <f>IF(X577&lt;&gt;"Liquidação Cancelada",VLOOKUP(B577,'BASE DE DADOS OPS'!$B$4:$P$9650,10,FALSE),"Liquidação Cancelada")</f>
        <v>#N/A</v>
      </c>
      <c r="W577" s="13" t="e">
        <f>IF(X577&lt;&gt;"Liquidação Cancelada",IF(ISBLANK(V577),"AGUARDANDO PAGAMENTO",NETWORKDAYS(P577,V577)-1),"Liquidação Cancelada")</f>
        <v>#N/A</v>
      </c>
      <c r="X577" s="10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>IF(X577&lt;&gt;"Liquidação Cancelada",Y577-Z577,"Liquidação Cancelada")</f>
        <v>#N/A</v>
      </c>
      <c r="AC577" s="3" t="e">
        <f>IF(X577&lt;&gt;"Liquidação Cancelada",(AA577-AB577)+(U577-Z577-AB577),"Liquidação Cancelada")</f>
        <v>#N/A</v>
      </c>
      <c r="AD577" s="29"/>
    </row>
    <row r="578" spans="1:30" ht="24.95" customHeight="1" x14ac:dyDescent="0.2">
      <c r="A578" s="23" t="str">
        <f>D578&amp;"|"&amp;E578&amp;"|"&amp;G578&amp;"|"&amp;H578&amp;"|"&amp;L578&amp;"|"&amp;N578&amp;"|"&amp;U578</f>
        <v>||||||0</v>
      </c>
      <c r="B578" s="23" t="str">
        <f>D578&amp;"|"&amp;E578&amp;"|"&amp;G578&amp;"|"&amp;H578&amp;"|"&amp;X578</f>
        <v>||||0</v>
      </c>
      <c r="C578" s="28" t="str">
        <f>E578&amp;"|"&amp;X578</f>
        <v>|0</v>
      </c>
      <c r="D578" s="10"/>
      <c r="E578" s="10"/>
      <c r="F578" s="36" t="str">
        <f>G578&amp;"/"&amp;H578</f>
        <v>/</v>
      </c>
      <c r="G578" s="10"/>
      <c r="H578" s="10"/>
      <c r="I578" s="36" t="str">
        <f>J578&amp;"."&amp;K578</f>
        <v>.</v>
      </c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>
        <f>R578-S578-T578</f>
        <v>0</v>
      </c>
      <c r="V578" s="9" t="e">
        <f>IF(X578&lt;&gt;"Liquidação Cancelada",VLOOKUP(B578,'BASE DE DADOS OPS'!$B$4:$P$9650,10,FALSE),"Liquidação Cancelada")</f>
        <v>#N/A</v>
      </c>
      <c r="W578" s="13" t="e">
        <f>IF(X578&lt;&gt;"Liquidação Cancelada",IF(ISBLANK(V578),"AGUARDANDO PAGAMENTO",NETWORKDAYS(P578,V578)-1),"Liquidação Cancelada")</f>
        <v>#N/A</v>
      </c>
      <c r="X578" s="10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>IF(X578&lt;&gt;"Liquidação Cancelada",Y578-Z578,"Liquidação Cancelada")</f>
        <v>#N/A</v>
      </c>
      <c r="AC578" s="3" t="e">
        <f>IF(X578&lt;&gt;"Liquidação Cancelada",(AA578-AB578)+(U578-Z578-AB578),"Liquidação Cancelada")</f>
        <v>#N/A</v>
      </c>
      <c r="AD578" s="29"/>
    </row>
    <row r="579" spans="1:30" ht="24.95" customHeight="1" x14ac:dyDescent="0.2">
      <c r="A579" s="23" t="str">
        <f>D579&amp;"|"&amp;E579&amp;"|"&amp;G579&amp;"|"&amp;H579&amp;"|"&amp;L579&amp;"|"&amp;N579&amp;"|"&amp;U579</f>
        <v>||||||0</v>
      </c>
      <c r="B579" s="23" t="str">
        <f>D579&amp;"|"&amp;E579&amp;"|"&amp;G579&amp;"|"&amp;H579&amp;"|"&amp;X579</f>
        <v>||||0</v>
      </c>
      <c r="C579" s="28" t="str">
        <f>E579&amp;"|"&amp;X579</f>
        <v>|0</v>
      </c>
      <c r="D579" s="10"/>
      <c r="E579" s="10"/>
      <c r="F579" s="36" t="str">
        <f>G579&amp;"/"&amp;H579</f>
        <v>/</v>
      </c>
      <c r="G579" s="10"/>
      <c r="H579" s="10"/>
      <c r="I579" s="36" t="str">
        <f>J579&amp;"."&amp;K579</f>
        <v>.</v>
      </c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>
        <f>R579-S579-T579</f>
        <v>0</v>
      </c>
      <c r="V579" s="9" t="e">
        <f>IF(X579&lt;&gt;"Liquidação Cancelada",VLOOKUP(B579,'BASE DE DADOS OPS'!$B$4:$P$9650,10,FALSE),"Liquidação Cancelada")</f>
        <v>#N/A</v>
      </c>
      <c r="W579" s="13" t="e">
        <f>IF(X579&lt;&gt;"Liquidação Cancelada",IF(ISBLANK(V579),"AGUARDANDO PAGAMENTO",NETWORKDAYS(P579,V579)-1),"Liquidação Cancelada")</f>
        <v>#N/A</v>
      </c>
      <c r="X579" s="10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>IF(X579&lt;&gt;"Liquidação Cancelada",Y579-Z579,"Liquidação Cancelada")</f>
        <v>#N/A</v>
      </c>
      <c r="AC579" s="3" t="e">
        <f>IF(X579&lt;&gt;"Liquidação Cancelada",(AA579-AB579)+(U579-Z579-AB579),"Liquidação Cancelada")</f>
        <v>#N/A</v>
      </c>
      <c r="AD579" s="29"/>
    </row>
    <row r="580" spans="1:30" ht="24.95" customHeight="1" x14ac:dyDescent="0.2">
      <c r="A580" s="23" t="str">
        <f>D580&amp;"|"&amp;E580&amp;"|"&amp;G580&amp;"|"&amp;H580&amp;"|"&amp;L580&amp;"|"&amp;N580&amp;"|"&amp;U580</f>
        <v>||||||0</v>
      </c>
      <c r="B580" s="23" t="str">
        <f>D580&amp;"|"&amp;E580&amp;"|"&amp;G580&amp;"|"&amp;H580&amp;"|"&amp;X580</f>
        <v>||||0</v>
      </c>
      <c r="C580" s="28" t="str">
        <f>E580&amp;"|"&amp;X580</f>
        <v>|0</v>
      </c>
      <c r="D580" s="10"/>
      <c r="E580" s="10"/>
      <c r="F580" s="36" t="str">
        <f>G580&amp;"/"&amp;H580</f>
        <v>/</v>
      </c>
      <c r="G580" s="10"/>
      <c r="H580" s="10"/>
      <c r="I580" s="36" t="str">
        <f>J580&amp;"."&amp;K580</f>
        <v>.</v>
      </c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>
        <f>R580-S580-T580</f>
        <v>0</v>
      </c>
      <c r="V580" s="9" t="e">
        <f>IF(X580&lt;&gt;"Liquidação Cancelada",VLOOKUP(B580,'BASE DE DADOS OPS'!$B$4:$P$9650,10,FALSE),"Liquidação Cancelada")</f>
        <v>#N/A</v>
      </c>
      <c r="W580" s="13" t="e">
        <f>IF(X580&lt;&gt;"Liquidação Cancelada",IF(ISBLANK(V580),"AGUARDANDO PAGAMENTO",NETWORKDAYS(P580,V580)-1),"Liquidação Cancelada")</f>
        <v>#N/A</v>
      </c>
      <c r="X580" s="10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>IF(X580&lt;&gt;"Liquidação Cancelada",Y580-Z580,"Liquidação Cancelada")</f>
        <v>#N/A</v>
      </c>
      <c r="AC580" s="3" t="e">
        <f>IF(X580&lt;&gt;"Liquidação Cancelada",(AA580-AB580)+(U580-Z580-AB580),"Liquidação Cancelada")</f>
        <v>#N/A</v>
      </c>
      <c r="AD580" s="29"/>
    </row>
    <row r="581" spans="1:30" ht="24.95" customHeight="1" x14ac:dyDescent="0.2">
      <c r="A581" s="23" t="str">
        <f>D581&amp;"|"&amp;E581&amp;"|"&amp;G581&amp;"|"&amp;H581&amp;"|"&amp;L581&amp;"|"&amp;N581&amp;"|"&amp;U581</f>
        <v>||||||0</v>
      </c>
      <c r="B581" s="23" t="str">
        <f>D581&amp;"|"&amp;E581&amp;"|"&amp;G581&amp;"|"&amp;H581&amp;"|"&amp;X581</f>
        <v>||||0</v>
      </c>
      <c r="C581" s="28" t="str">
        <f>E581&amp;"|"&amp;X581</f>
        <v>|0</v>
      </c>
      <c r="D581" s="10"/>
      <c r="E581" s="10"/>
      <c r="F581" s="36" t="str">
        <f>G581&amp;"/"&amp;H581</f>
        <v>/</v>
      </c>
      <c r="G581" s="10"/>
      <c r="H581" s="10"/>
      <c r="I581" s="36" t="str">
        <f>J581&amp;"."&amp;K581</f>
        <v>.</v>
      </c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>
        <f>R581-S581-T581</f>
        <v>0</v>
      </c>
      <c r="V581" s="9" t="e">
        <f>IF(X581&lt;&gt;"Liquidação Cancelada",VLOOKUP(B581,'BASE DE DADOS OPS'!$B$4:$P$9650,10,FALSE),"Liquidação Cancelada")</f>
        <v>#N/A</v>
      </c>
      <c r="W581" s="13" t="e">
        <f>IF(X581&lt;&gt;"Liquidação Cancelada",IF(ISBLANK(V581),"AGUARDANDO PAGAMENTO",NETWORKDAYS(P581,V581)-1),"Liquidação Cancelada")</f>
        <v>#N/A</v>
      </c>
      <c r="X581" s="10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>IF(X581&lt;&gt;"Liquidação Cancelada",Y581-Z581,"Liquidação Cancelada")</f>
        <v>#N/A</v>
      </c>
      <c r="AC581" s="3" t="e">
        <f>IF(X581&lt;&gt;"Liquidação Cancelada",(AA581-AB581)+(U581-Z581-AB581),"Liquidação Cancelada")</f>
        <v>#N/A</v>
      </c>
      <c r="AD581" s="29"/>
    </row>
    <row r="582" spans="1:30" ht="24.95" customHeight="1" x14ac:dyDescent="0.2">
      <c r="A582" s="23" t="str">
        <f>D582&amp;"|"&amp;E582&amp;"|"&amp;G582&amp;"|"&amp;H582&amp;"|"&amp;L582&amp;"|"&amp;N582&amp;"|"&amp;U582</f>
        <v>||||||0</v>
      </c>
      <c r="B582" s="23" t="str">
        <f>D582&amp;"|"&amp;E582&amp;"|"&amp;G582&amp;"|"&amp;H582&amp;"|"&amp;X582</f>
        <v>||||0</v>
      </c>
      <c r="C582" s="28" t="str">
        <f>E582&amp;"|"&amp;X582</f>
        <v>|0</v>
      </c>
      <c r="D582" s="10"/>
      <c r="E582" s="10"/>
      <c r="F582" s="36" t="str">
        <f>G582&amp;"/"&amp;H582</f>
        <v>/</v>
      </c>
      <c r="G582" s="10"/>
      <c r="H582" s="10"/>
      <c r="I582" s="36" t="str">
        <f>J582&amp;"."&amp;K582</f>
        <v>.</v>
      </c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>
        <f>R582-S582-T582</f>
        <v>0</v>
      </c>
      <c r="V582" s="9" t="e">
        <f>IF(X582&lt;&gt;"Liquidação Cancelada",VLOOKUP(B582,'BASE DE DADOS OPS'!$B$4:$P$9650,10,FALSE),"Liquidação Cancelada")</f>
        <v>#N/A</v>
      </c>
      <c r="W582" s="13" t="e">
        <f>IF(X582&lt;&gt;"Liquidação Cancelada",IF(ISBLANK(V582),"AGUARDANDO PAGAMENTO",NETWORKDAYS(P582,V582)-1),"Liquidação Cancelada")</f>
        <v>#N/A</v>
      </c>
      <c r="X582" s="10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>IF(X582&lt;&gt;"Liquidação Cancelada",Y582-Z582,"Liquidação Cancelada")</f>
        <v>#N/A</v>
      </c>
      <c r="AC582" s="3" t="e">
        <f>IF(X582&lt;&gt;"Liquidação Cancelada",(AA582-AB582)+(U582-Z582-AB582),"Liquidação Cancelada")</f>
        <v>#N/A</v>
      </c>
      <c r="AD582" s="29"/>
    </row>
    <row r="583" spans="1:30" ht="24.95" customHeight="1" x14ac:dyDescent="0.2">
      <c r="A583" s="23" t="str">
        <f>D583&amp;"|"&amp;E583&amp;"|"&amp;G583&amp;"|"&amp;H583&amp;"|"&amp;L583&amp;"|"&amp;N583&amp;"|"&amp;U583</f>
        <v>||||||0</v>
      </c>
      <c r="B583" s="23" t="str">
        <f>D583&amp;"|"&amp;E583&amp;"|"&amp;G583&amp;"|"&amp;H583&amp;"|"&amp;X583</f>
        <v>||||0</v>
      </c>
      <c r="C583" s="28" t="str">
        <f>E583&amp;"|"&amp;X583</f>
        <v>|0</v>
      </c>
      <c r="D583" s="10"/>
      <c r="E583" s="10"/>
      <c r="F583" s="36" t="str">
        <f>G583&amp;"/"&amp;H583</f>
        <v>/</v>
      </c>
      <c r="G583" s="10"/>
      <c r="H583" s="10"/>
      <c r="I583" s="36" t="str">
        <f>J583&amp;"."&amp;K583</f>
        <v>.</v>
      </c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>
        <f>R583-S583-T583</f>
        <v>0</v>
      </c>
      <c r="V583" s="9" t="e">
        <f>IF(X583&lt;&gt;"Liquidação Cancelada",VLOOKUP(B583,'BASE DE DADOS OPS'!$B$4:$P$9650,10,FALSE),"Liquidação Cancelada")</f>
        <v>#N/A</v>
      </c>
      <c r="W583" s="13" t="e">
        <f>IF(X583&lt;&gt;"Liquidação Cancelada",IF(ISBLANK(V583),"AGUARDANDO PAGAMENTO",NETWORKDAYS(P583,V583)-1),"Liquidação Cancelada")</f>
        <v>#N/A</v>
      </c>
      <c r="X583" s="10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>IF(X583&lt;&gt;"Liquidação Cancelada",Y583-Z583,"Liquidação Cancelada")</f>
        <v>#N/A</v>
      </c>
      <c r="AC583" s="3" t="e">
        <f>IF(X583&lt;&gt;"Liquidação Cancelada",(AA583-AB583)+(U583-Z583-AB583),"Liquidação Cancelada")</f>
        <v>#N/A</v>
      </c>
      <c r="AD583" s="29"/>
    </row>
    <row r="584" spans="1:30" ht="24.95" customHeight="1" x14ac:dyDescent="0.2">
      <c r="A584" s="23" t="str">
        <f>D584&amp;"|"&amp;E584&amp;"|"&amp;G584&amp;"|"&amp;H584&amp;"|"&amp;L584&amp;"|"&amp;N584&amp;"|"&amp;U584</f>
        <v>||||||0</v>
      </c>
      <c r="B584" s="23" t="str">
        <f>D584&amp;"|"&amp;E584&amp;"|"&amp;G584&amp;"|"&amp;H584&amp;"|"&amp;X584</f>
        <v>||||0</v>
      </c>
      <c r="C584" s="28" t="str">
        <f>E584&amp;"|"&amp;X584</f>
        <v>|0</v>
      </c>
      <c r="D584" s="10"/>
      <c r="E584" s="10"/>
      <c r="F584" s="36" t="str">
        <f>G584&amp;"/"&amp;H584</f>
        <v>/</v>
      </c>
      <c r="G584" s="10"/>
      <c r="H584" s="10"/>
      <c r="I584" s="36" t="str">
        <f>J584&amp;"."&amp;K584</f>
        <v>.</v>
      </c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>
        <f>R584-S584-T584</f>
        <v>0</v>
      </c>
      <c r="V584" s="9" t="e">
        <f>IF(X584&lt;&gt;"Liquidação Cancelada",VLOOKUP(B584,'BASE DE DADOS OPS'!$B$4:$P$9650,10,FALSE),"Liquidação Cancelada")</f>
        <v>#N/A</v>
      </c>
      <c r="W584" s="13" t="e">
        <f>IF(X584&lt;&gt;"Liquidação Cancelada",IF(ISBLANK(V584),"AGUARDANDO PAGAMENTO",NETWORKDAYS(P584,V584)-1),"Liquidação Cancelada")</f>
        <v>#N/A</v>
      </c>
      <c r="X584" s="10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>IF(X584&lt;&gt;"Liquidação Cancelada",Y584-Z584,"Liquidação Cancelada")</f>
        <v>#N/A</v>
      </c>
      <c r="AC584" s="3" t="e">
        <f>IF(X584&lt;&gt;"Liquidação Cancelada",(AA584-AB584)+(U584-Z584-AB584),"Liquidação Cancelada")</f>
        <v>#N/A</v>
      </c>
      <c r="AD584" s="29"/>
    </row>
    <row r="585" spans="1:30" ht="24.95" customHeight="1" x14ac:dyDescent="0.2">
      <c r="A585" s="23" t="str">
        <f>D585&amp;"|"&amp;E585&amp;"|"&amp;G585&amp;"|"&amp;H585&amp;"|"&amp;L585&amp;"|"&amp;N585&amp;"|"&amp;U585</f>
        <v>||||||0</v>
      </c>
      <c r="B585" s="23" t="str">
        <f>D585&amp;"|"&amp;E585&amp;"|"&amp;G585&amp;"|"&amp;H585&amp;"|"&amp;X585</f>
        <v>||||0</v>
      </c>
      <c r="C585" s="28" t="str">
        <f>E585&amp;"|"&amp;X585</f>
        <v>|0</v>
      </c>
      <c r="D585" s="10"/>
      <c r="E585" s="10"/>
      <c r="F585" s="36" t="str">
        <f>G585&amp;"/"&amp;H585</f>
        <v>/</v>
      </c>
      <c r="G585" s="10"/>
      <c r="H585" s="10"/>
      <c r="I585" s="36" t="str">
        <f>J585&amp;"."&amp;K585</f>
        <v>.</v>
      </c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>
        <f>R585-S585-T585</f>
        <v>0</v>
      </c>
      <c r="V585" s="9" t="e">
        <f>IF(X585&lt;&gt;"Liquidação Cancelada",VLOOKUP(B585,'BASE DE DADOS OPS'!$B$4:$P$9650,10,FALSE),"Liquidação Cancelada")</f>
        <v>#N/A</v>
      </c>
      <c r="W585" s="13" t="e">
        <f>IF(X585&lt;&gt;"Liquidação Cancelada",IF(ISBLANK(V585),"AGUARDANDO PAGAMENTO",NETWORKDAYS(P585,V585)-1),"Liquidação Cancelada")</f>
        <v>#N/A</v>
      </c>
      <c r="X585" s="10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>IF(X585&lt;&gt;"Liquidação Cancelada",Y585-Z585,"Liquidação Cancelada")</f>
        <v>#N/A</v>
      </c>
      <c r="AC585" s="3" t="e">
        <f>IF(X585&lt;&gt;"Liquidação Cancelada",(AA585-AB585)+(U585-Z585-AB585),"Liquidação Cancelada")</f>
        <v>#N/A</v>
      </c>
      <c r="AD585" s="29"/>
    </row>
    <row r="586" spans="1:30" ht="24.95" customHeight="1" x14ac:dyDescent="0.2">
      <c r="A586" s="23" t="str">
        <f>D586&amp;"|"&amp;E586&amp;"|"&amp;G586&amp;"|"&amp;H586&amp;"|"&amp;L586&amp;"|"&amp;N586&amp;"|"&amp;U586</f>
        <v>||||||0</v>
      </c>
      <c r="B586" s="23" t="str">
        <f>D586&amp;"|"&amp;E586&amp;"|"&amp;G586&amp;"|"&amp;H586&amp;"|"&amp;X586</f>
        <v>||||0</v>
      </c>
      <c r="C586" s="28" t="str">
        <f>E586&amp;"|"&amp;X586</f>
        <v>|0</v>
      </c>
      <c r="D586" s="10"/>
      <c r="E586" s="10"/>
      <c r="F586" s="36" t="str">
        <f>G586&amp;"/"&amp;H586</f>
        <v>/</v>
      </c>
      <c r="G586" s="10"/>
      <c r="H586" s="10"/>
      <c r="I586" s="36" t="str">
        <f>J586&amp;"."&amp;K586</f>
        <v>.</v>
      </c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>
        <f>R586-S586-T586</f>
        <v>0</v>
      </c>
      <c r="V586" s="9" t="e">
        <f>IF(X586&lt;&gt;"Liquidação Cancelada",VLOOKUP(B586,'BASE DE DADOS OPS'!$B$4:$P$9650,10,FALSE),"Liquidação Cancelada")</f>
        <v>#N/A</v>
      </c>
      <c r="W586" s="13" t="e">
        <f>IF(X586&lt;&gt;"Liquidação Cancelada",IF(ISBLANK(V586),"AGUARDANDO PAGAMENTO",NETWORKDAYS(P586,V586)-1),"Liquidação Cancelada")</f>
        <v>#N/A</v>
      </c>
      <c r="X586" s="10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>IF(X586&lt;&gt;"Liquidação Cancelada",Y586-Z586,"Liquidação Cancelada")</f>
        <v>#N/A</v>
      </c>
      <c r="AC586" s="3" t="e">
        <f>IF(X586&lt;&gt;"Liquidação Cancelada",(AA586-AB586)+(U586-Z586-AB586),"Liquidação Cancelada")</f>
        <v>#N/A</v>
      </c>
      <c r="AD586" s="29"/>
    </row>
    <row r="587" spans="1:30" ht="24.95" customHeight="1" x14ac:dyDescent="0.2">
      <c r="A587" s="23" t="str">
        <f>D587&amp;"|"&amp;E587&amp;"|"&amp;G587&amp;"|"&amp;H587&amp;"|"&amp;L587&amp;"|"&amp;N587&amp;"|"&amp;U587</f>
        <v>||||||0</v>
      </c>
      <c r="B587" s="23" t="str">
        <f>D587&amp;"|"&amp;E587&amp;"|"&amp;G587&amp;"|"&amp;H587&amp;"|"&amp;X587</f>
        <v>||||0</v>
      </c>
      <c r="C587" s="28" t="str">
        <f>E587&amp;"|"&amp;X587</f>
        <v>|0</v>
      </c>
      <c r="D587" s="10"/>
      <c r="E587" s="10"/>
      <c r="F587" s="36" t="str">
        <f>G587&amp;"/"&amp;H587</f>
        <v>/</v>
      </c>
      <c r="G587" s="10"/>
      <c r="H587" s="10"/>
      <c r="I587" s="36" t="str">
        <f>J587&amp;"."&amp;K587</f>
        <v>.</v>
      </c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>
        <f>R587-S587-T587</f>
        <v>0</v>
      </c>
      <c r="V587" s="9" t="e">
        <f>IF(X587&lt;&gt;"Liquidação Cancelada",VLOOKUP(B587,'BASE DE DADOS OPS'!$B$4:$P$9650,10,FALSE),"Liquidação Cancelada")</f>
        <v>#N/A</v>
      </c>
      <c r="W587" s="13" t="e">
        <f>IF(X587&lt;&gt;"Liquidação Cancelada",IF(ISBLANK(V587),"AGUARDANDO PAGAMENTO",NETWORKDAYS(P587,V587)-1),"Liquidação Cancelada")</f>
        <v>#N/A</v>
      </c>
      <c r="X587" s="10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>IF(X587&lt;&gt;"Liquidação Cancelada",Y587-Z587,"Liquidação Cancelada")</f>
        <v>#N/A</v>
      </c>
      <c r="AC587" s="3" t="e">
        <f>IF(X587&lt;&gt;"Liquidação Cancelada",(AA587-AB587)+(U587-Z587-AB587),"Liquidação Cancelada")</f>
        <v>#N/A</v>
      </c>
      <c r="AD587" s="29"/>
    </row>
    <row r="588" spans="1:30" ht="24.95" customHeight="1" x14ac:dyDescent="0.2">
      <c r="A588" s="23" t="str">
        <f>D588&amp;"|"&amp;E588&amp;"|"&amp;G588&amp;"|"&amp;H588&amp;"|"&amp;L588&amp;"|"&amp;N588&amp;"|"&amp;U588</f>
        <v>||||||0</v>
      </c>
      <c r="B588" s="23" t="str">
        <f>D588&amp;"|"&amp;E588&amp;"|"&amp;G588&amp;"|"&amp;H588&amp;"|"&amp;X588</f>
        <v>||||0</v>
      </c>
      <c r="C588" s="28" t="str">
        <f>E588&amp;"|"&amp;X588</f>
        <v>|0</v>
      </c>
      <c r="D588" s="10"/>
      <c r="E588" s="10"/>
      <c r="F588" s="36" t="str">
        <f>G588&amp;"/"&amp;H588</f>
        <v>/</v>
      </c>
      <c r="G588" s="10"/>
      <c r="H588" s="10"/>
      <c r="I588" s="36" t="str">
        <f>J588&amp;"."&amp;K588</f>
        <v>.</v>
      </c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>
        <f>R588-S588-T588</f>
        <v>0</v>
      </c>
      <c r="V588" s="9" t="e">
        <f>IF(X588&lt;&gt;"Liquidação Cancelada",VLOOKUP(B588,'BASE DE DADOS OPS'!$B$4:$P$9650,10,FALSE),"Liquidação Cancelada")</f>
        <v>#N/A</v>
      </c>
      <c r="W588" s="13" t="e">
        <f>IF(X588&lt;&gt;"Liquidação Cancelada",IF(ISBLANK(V588),"AGUARDANDO PAGAMENTO",NETWORKDAYS(P588,V588)-1),"Liquidação Cancelada")</f>
        <v>#N/A</v>
      </c>
      <c r="X588" s="10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>IF(X588&lt;&gt;"Liquidação Cancelada",Y588-Z588,"Liquidação Cancelada")</f>
        <v>#N/A</v>
      </c>
      <c r="AC588" s="3" t="e">
        <f>IF(X588&lt;&gt;"Liquidação Cancelada",(AA588-AB588)+(U588-Z588-AB588),"Liquidação Cancelada")</f>
        <v>#N/A</v>
      </c>
      <c r="AD588" s="29"/>
    </row>
    <row r="589" spans="1:30" ht="24.95" customHeight="1" x14ac:dyDescent="0.2">
      <c r="A589" s="23" t="str">
        <f>D589&amp;"|"&amp;E589&amp;"|"&amp;G589&amp;"|"&amp;H589&amp;"|"&amp;L589&amp;"|"&amp;N589&amp;"|"&amp;U589</f>
        <v>||||||0</v>
      </c>
      <c r="B589" s="23" t="str">
        <f>D589&amp;"|"&amp;E589&amp;"|"&amp;G589&amp;"|"&amp;H589&amp;"|"&amp;X589</f>
        <v>||||0</v>
      </c>
      <c r="C589" s="28" t="str">
        <f>E589&amp;"|"&amp;X589</f>
        <v>|0</v>
      </c>
      <c r="D589" s="10"/>
      <c r="E589" s="10"/>
      <c r="F589" s="36" t="str">
        <f>G589&amp;"/"&amp;H589</f>
        <v>/</v>
      </c>
      <c r="G589" s="10"/>
      <c r="H589" s="10"/>
      <c r="I589" s="36" t="str">
        <f>J589&amp;"."&amp;K589</f>
        <v>.</v>
      </c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>
        <f>R589-S589-T589</f>
        <v>0</v>
      </c>
      <c r="V589" s="9" t="e">
        <f>IF(X589&lt;&gt;"Liquidação Cancelada",VLOOKUP(B589,'BASE DE DADOS OPS'!$B$4:$P$9650,10,FALSE),"Liquidação Cancelada")</f>
        <v>#N/A</v>
      </c>
      <c r="W589" s="13" t="e">
        <f>IF(X589&lt;&gt;"Liquidação Cancelada",IF(ISBLANK(V589),"AGUARDANDO PAGAMENTO",NETWORKDAYS(P589,V589)-1),"Liquidação Cancelada")</f>
        <v>#N/A</v>
      </c>
      <c r="X589" s="10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>IF(X589&lt;&gt;"Liquidação Cancelada",Y589-Z589,"Liquidação Cancelada")</f>
        <v>#N/A</v>
      </c>
      <c r="AC589" s="3" t="e">
        <f>IF(X589&lt;&gt;"Liquidação Cancelada",(AA589-AB589)+(U589-Z589-AB589),"Liquidação Cancelada")</f>
        <v>#N/A</v>
      </c>
      <c r="AD589" s="29"/>
    </row>
    <row r="590" spans="1:30" ht="24.95" customHeight="1" x14ac:dyDescent="0.2">
      <c r="A590" s="23" t="str">
        <f>D590&amp;"|"&amp;E590&amp;"|"&amp;G590&amp;"|"&amp;H590&amp;"|"&amp;L590&amp;"|"&amp;N590&amp;"|"&amp;U590</f>
        <v>||||||0</v>
      </c>
      <c r="B590" s="23" t="str">
        <f>D590&amp;"|"&amp;E590&amp;"|"&amp;G590&amp;"|"&amp;H590&amp;"|"&amp;X590</f>
        <v>||||0</v>
      </c>
      <c r="C590" s="28" t="str">
        <f>E590&amp;"|"&amp;X590</f>
        <v>|0</v>
      </c>
      <c r="D590" s="10"/>
      <c r="E590" s="10"/>
      <c r="F590" s="36" t="str">
        <f>G590&amp;"/"&amp;H590</f>
        <v>/</v>
      </c>
      <c r="G590" s="10"/>
      <c r="H590" s="10"/>
      <c r="I590" s="36" t="str">
        <f>J590&amp;"."&amp;K590</f>
        <v>.</v>
      </c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>
        <f>R590-S590-T590</f>
        <v>0</v>
      </c>
      <c r="V590" s="9" t="e">
        <f>IF(X590&lt;&gt;"Liquidação Cancelada",VLOOKUP(B590,'BASE DE DADOS OPS'!$B$4:$P$9650,10,FALSE),"Liquidação Cancelada")</f>
        <v>#N/A</v>
      </c>
      <c r="W590" s="13" t="e">
        <f>IF(X590&lt;&gt;"Liquidação Cancelada",IF(ISBLANK(V590),"AGUARDANDO PAGAMENTO",NETWORKDAYS(P590,V590)-1),"Liquidação Cancelada")</f>
        <v>#N/A</v>
      </c>
      <c r="X590" s="10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>IF(X590&lt;&gt;"Liquidação Cancelada",Y590-Z590,"Liquidação Cancelada")</f>
        <v>#N/A</v>
      </c>
      <c r="AC590" s="3" t="e">
        <f>IF(X590&lt;&gt;"Liquidação Cancelada",(AA590-AB590)+(U590-Z590-AB590),"Liquidação Cancelada")</f>
        <v>#N/A</v>
      </c>
      <c r="AD590" s="29"/>
    </row>
    <row r="591" spans="1:30" ht="24.95" customHeight="1" x14ac:dyDescent="0.2">
      <c r="A591" s="23" t="str">
        <f>D591&amp;"|"&amp;E591&amp;"|"&amp;G591&amp;"|"&amp;H591&amp;"|"&amp;L591&amp;"|"&amp;N591&amp;"|"&amp;U591</f>
        <v>||||||0</v>
      </c>
      <c r="B591" s="23" t="str">
        <f>D591&amp;"|"&amp;E591&amp;"|"&amp;G591&amp;"|"&amp;H591&amp;"|"&amp;X591</f>
        <v>||||0</v>
      </c>
      <c r="C591" s="28" t="str">
        <f>E591&amp;"|"&amp;X591</f>
        <v>|0</v>
      </c>
      <c r="D591" s="10"/>
      <c r="E591" s="10"/>
      <c r="F591" s="36" t="str">
        <f>G591&amp;"/"&amp;H591</f>
        <v>/</v>
      </c>
      <c r="G591" s="10"/>
      <c r="H591" s="10"/>
      <c r="I591" s="36" t="str">
        <f>J591&amp;"."&amp;K591</f>
        <v>.</v>
      </c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>
        <f>R591-S591-T591</f>
        <v>0</v>
      </c>
      <c r="V591" s="9" t="e">
        <f>IF(X591&lt;&gt;"Liquidação Cancelada",VLOOKUP(B591,'BASE DE DADOS OPS'!$B$4:$P$9650,10,FALSE),"Liquidação Cancelada")</f>
        <v>#N/A</v>
      </c>
      <c r="W591" s="13" t="e">
        <f>IF(X591&lt;&gt;"Liquidação Cancelada",IF(ISBLANK(V591),"AGUARDANDO PAGAMENTO",NETWORKDAYS(P591,V591)-1),"Liquidação Cancelada")</f>
        <v>#N/A</v>
      </c>
      <c r="X591" s="10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>IF(X591&lt;&gt;"Liquidação Cancelada",Y591-Z591,"Liquidação Cancelada")</f>
        <v>#N/A</v>
      </c>
      <c r="AC591" s="3" t="e">
        <f>IF(X591&lt;&gt;"Liquidação Cancelada",(AA591-AB591)+(U591-Z591-AB591),"Liquidação Cancelada")</f>
        <v>#N/A</v>
      </c>
      <c r="AD591" s="29"/>
    </row>
    <row r="592" spans="1:30" ht="24.95" customHeight="1" x14ac:dyDescent="0.2">
      <c r="A592" s="23" t="str">
        <f>D592&amp;"|"&amp;E592&amp;"|"&amp;G592&amp;"|"&amp;H592&amp;"|"&amp;L592&amp;"|"&amp;N592&amp;"|"&amp;U592</f>
        <v>||||||0</v>
      </c>
      <c r="B592" s="23" t="str">
        <f>D592&amp;"|"&amp;E592&amp;"|"&amp;G592&amp;"|"&amp;H592&amp;"|"&amp;X592</f>
        <v>||||0</v>
      </c>
      <c r="C592" s="28" t="str">
        <f>E592&amp;"|"&amp;X592</f>
        <v>|0</v>
      </c>
      <c r="D592" s="10"/>
      <c r="E592" s="10"/>
      <c r="F592" s="36" t="str">
        <f>G592&amp;"/"&amp;H592</f>
        <v>/</v>
      </c>
      <c r="G592" s="10"/>
      <c r="H592" s="10"/>
      <c r="I592" s="36" t="str">
        <f>J592&amp;"."&amp;K592</f>
        <v>.</v>
      </c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>
        <f>R592-S592-T592</f>
        <v>0</v>
      </c>
      <c r="V592" s="9" t="e">
        <f>IF(X592&lt;&gt;"Liquidação Cancelada",VLOOKUP(B592,'BASE DE DADOS OPS'!$B$4:$P$9650,10,FALSE),"Liquidação Cancelada")</f>
        <v>#N/A</v>
      </c>
      <c r="W592" s="13" t="e">
        <f>IF(X592&lt;&gt;"Liquidação Cancelada",IF(ISBLANK(V592),"AGUARDANDO PAGAMENTO",NETWORKDAYS(P592,V592)-1),"Liquidação Cancelada")</f>
        <v>#N/A</v>
      </c>
      <c r="X592" s="10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>IF(X592&lt;&gt;"Liquidação Cancelada",Y592-Z592,"Liquidação Cancelada")</f>
        <v>#N/A</v>
      </c>
      <c r="AC592" s="3" t="e">
        <f>IF(X592&lt;&gt;"Liquidação Cancelada",(AA592-AB592)+(U592-Z592-AB592),"Liquidação Cancelada")</f>
        <v>#N/A</v>
      </c>
      <c r="AD592" s="29"/>
    </row>
    <row r="593" spans="1:30" ht="24.95" customHeight="1" x14ac:dyDescent="0.2">
      <c r="A593" s="23" t="str">
        <f>D593&amp;"|"&amp;E593&amp;"|"&amp;G593&amp;"|"&amp;H593&amp;"|"&amp;L593&amp;"|"&amp;N593&amp;"|"&amp;U593</f>
        <v>||||||0</v>
      </c>
      <c r="B593" s="23" t="str">
        <f>D593&amp;"|"&amp;E593&amp;"|"&amp;G593&amp;"|"&amp;H593&amp;"|"&amp;X593</f>
        <v>||||0</v>
      </c>
      <c r="C593" s="28" t="str">
        <f>E593&amp;"|"&amp;X593</f>
        <v>|0</v>
      </c>
      <c r="D593" s="10"/>
      <c r="E593" s="10"/>
      <c r="F593" s="36" t="str">
        <f>G593&amp;"/"&amp;H593</f>
        <v>/</v>
      </c>
      <c r="G593" s="10"/>
      <c r="H593" s="10"/>
      <c r="I593" s="36" t="str">
        <f>J593&amp;"."&amp;K593</f>
        <v>.</v>
      </c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>
        <f>R593-S593-T593</f>
        <v>0</v>
      </c>
      <c r="V593" s="9" t="e">
        <f>IF(X593&lt;&gt;"Liquidação Cancelada",VLOOKUP(B593,'BASE DE DADOS OPS'!$B$4:$P$9650,10,FALSE),"Liquidação Cancelada")</f>
        <v>#N/A</v>
      </c>
      <c r="W593" s="13" t="e">
        <f>IF(X593&lt;&gt;"Liquidação Cancelada",IF(ISBLANK(V593),"AGUARDANDO PAGAMENTO",NETWORKDAYS(P593,V593)-1),"Liquidação Cancelada")</f>
        <v>#N/A</v>
      </c>
      <c r="X593" s="10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>IF(X593&lt;&gt;"Liquidação Cancelada",Y593-Z593,"Liquidação Cancelada")</f>
        <v>#N/A</v>
      </c>
      <c r="AC593" s="3" t="e">
        <f>IF(X593&lt;&gt;"Liquidação Cancelada",(AA593-AB593)+(U593-Z593-AB593),"Liquidação Cancelada")</f>
        <v>#N/A</v>
      </c>
      <c r="AD593" s="29"/>
    </row>
    <row r="594" spans="1:30" ht="24.95" customHeight="1" x14ac:dyDescent="0.2">
      <c r="A594" s="23" t="str">
        <f>D594&amp;"|"&amp;E594&amp;"|"&amp;G594&amp;"|"&amp;H594&amp;"|"&amp;L594&amp;"|"&amp;N594&amp;"|"&amp;U594</f>
        <v>||||||0</v>
      </c>
      <c r="B594" s="23" t="str">
        <f>D594&amp;"|"&amp;E594&amp;"|"&amp;G594&amp;"|"&amp;H594&amp;"|"&amp;X594</f>
        <v>||||0</v>
      </c>
      <c r="C594" s="28" t="str">
        <f>E594&amp;"|"&amp;X594</f>
        <v>|0</v>
      </c>
      <c r="D594" s="10"/>
      <c r="E594" s="10"/>
      <c r="F594" s="36" t="str">
        <f>G594&amp;"/"&amp;H594</f>
        <v>/</v>
      </c>
      <c r="G594" s="10"/>
      <c r="H594" s="10"/>
      <c r="I594" s="36" t="str">
        <f>J594&amp;"."&amp;K594</f>
        <v>.</v>
      </c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>
        <f>R594-S594-T594</f>
        <v>0</v>
      </c>
      <c r="V594" s="9" t="e">
        <f>IF(X594&lt;&gt;"Liquidação Cancelada",VLOOKUP(B594,'BASE DE DADOS OPS'!$B$4:$P$9650,10,FALSE),"Liquidação Cancelada")</f>
        <v>#N/A</v>
      </c>
      <c r="W594" s="13" t="e">
        <f>IF(X594&lt;&gt;"Liquidação Cancelada",IF(ISBLANK(V594),"AGUARDANDO PAGAMENTO",NETWORKDAYS(P594,V594)-1),"Liquidação Cancelada")</f>
        <v>#N/A</v>
      </c>
      <c r="X594" s="10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>IF(X594&lt;&gt;"Liquidação Cancelada",Y594-Z594,"Liquidação Cancelada")</f>
        <v>#N/A</v>
      </c>
      <c r="AC594" s="3" t="e">
        <f>IF(X594&lt;&gt;"Liquidação Cancelada",(AA594-AB594)+(U594-Z594-AB594),"Liquidação Cancelada")</f>
        <v>#N/A</v>
      </c>
      <c r="AD594" s="29"/>
    </row>
    <row r="595" spans="1:30" ht="24.95" customHeight="1" x14ac:dyDescent="0.2">
      <c r="A595" s="23" t="str">
        <f>D595&amp;"|"&amp;E595&amp;"|"&amp;G595&amp;"|"&amp;H595&amp;"|"&amp;L595&amp;"|"&amp;N595&amp;"|"&amp;U595</f>
        <v>||||||0</v>
      </c>
      <c r="B595" s="23" t="str">
        <f>D595&amp;"|"&amp;E595&amp;"|"&amp;G595&amp;"|"&amp;H595&amp;"|"&amp;X595</f>
        <v>||||0</v>
      </c>
      <c r="C595" s="28" t="str">
        <f>E595&amp;"|"&amp;X595</f>
        <v>|0</v>
      </c>
      <c r="D595" s="10"/>
      <c r="E595" s="10"/>
      <c r="F595" s="36" t="str">
        <f>G595&amp;"/"&amp;H595</f>
        <v>/</v>
      </c>
      <c r="G595" s="10"/>
      <c r="H595" s="10"/>
      <c r="I595" s="36" t="str">
        <f>J595&amp;"."&amp;K595</f>
        <v>.</v>
      </c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>
        <f>R595-S595-T595</f>
        <v>0</v>
      </c>
      <c r="V595" s="9" t="e">
        <f>IF(X595&lt;&gt;"Liquidação Cancelada",VLOOKUP(B595,'BASE DE DADOS OPS'!$B$4:$P$9650,10,FALSE),"Liquidação Cancelada")</f>
        <v>#N/A</v>
      </c>
      <c r="W595" s="13" t="e">
        <f>IF(X595&lt;&gt;"Liquidação Cancelada",IF(ISBLANK(V595),"AGUARDANDO PAGAMENTO",NETWORKDAYS(P595,V595)-1),"Liquidação Cancelada")</f>
        <v>#N/A</v>
      </c>
      <c r="X595" s="10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>IF(X595&lt;&gt;"Liquidação Cancelada",Y595-Z595,"Liquidação Cancelada")</f>
        <v>#N/A</v>
      </c>
      <c r="AC595" s="3" t="e">
        <f>IF(X595&lt;&gt;"Liquidação Cancelada",(AA595-AB595)+(U595-Z595-AB595),"Liquidação Cancelada")</f>
        <v>#N/A</v>
      </c>
      <c r="AD595" s="29"/>
    </row>
    <row r="596" spans="1:30" ht="24.95" customHeight="1" x14ac:dyDescent="0.2">
      <c r="A596" s="23" t="str">
        <f>D596&amp;"|"&amp;E596&amp;"|"&amp;G596&amp;"|"&amp;H596&amp;"|"&amp;L596&amp;"|"&amp;N596&amp;"|"&amp;U596</f>
        <v>||||||0</v>
      </c>
      <c r="B596" s="23" t="str">
        <f>D596&amp;"|"&amp;E596&amp;"|"&amp;G596&amp;"|"&amp;H596&amp;"|"&amp;X596</f>
        <v>||||0</v>
      </c>
      <c r="C596" s="28" t="str">
        <f>E596&amp;"|"&amp;X596</f>
        <v>|0</v>
      </c>
      <c r="D596" s="10"/>
      <c r="E596" s="10"/>
      <c r="F596" s="36" t="str">
        <f>G596&amp;"/"&amp;H596</f>
        <v>/</v>
      </c>
      <c r="G596" s="10"/>
      <c r="H596" s="10"/>
      <c r="I596" s="36" t="str">
        <f>J596&amp;"."&amp;K596</f>
        <v>.</v>
      </c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>
        <f>R596-S596-T596</f>
        <v>0</v>
      </c>
      <c r="V596" s="9" t="e">
        <f>IF(X596&lt;&gt;"Liquidação Cancelada",VLOOKUP(B596,'BASE DE DADOS OPS'!$B$4:$P$9650,10,FALSE),"Liquidação Cancelada")</f>
        <v>#N/A</v>
      </c>
      <c r="W596" s="13" t="e">
        <f>IF(X596&lt;&gt;"Liquidação Cancelada",IF(ISBLANK(V596),"AGUARDANDO PAGAMENTO",NETWORKDAYS(P596,V596)-1),"Liquidação Cancelada")</f>
        <v>#N/A</v>
      </c>
      <c r="X596" s="10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>IF(X596&lt;&gt;"Liquidação Cancelada",Y596-Z596,"Liquidação Cancelada")</f>
        <v>#N/A</v>
      </c>
      <c r="AC596" s="3" t="e">
        <f>IF(X596&lt;&gt;"Liquidação Cancelada",(AA596-AB596)+(U596-Z596-AB596),"Liquidação Cancelada")</f>
        <v>#N/A</v>
      </c>
      <c r="AD596" s="29"/>
    </row>
    <row r="597" spans="1:30" ht="24.95" customHeight="1" x14ac:dyDescent="0.2">
      <c r="A597" s="23" t="str">
        <f>D597&amp;"|"&amp;E597&amp;"|"&amp;G597&amp;"|"&amp;H597&amp;"|"&amp;L597&amp;"|"&amp;N597&amp;"|"&amp;U597</f>
        <v>||||||0</v>
      </c>
      <c r="B597" s="23" t="str">
        <f>D597&amp;"|"&amp;E597&amp;"|"&amp;G597&amp;"|"&amp;H597&amp;"|"&amp;X597</f>
        <v>||||0</v>
      </c>
      <c r="C597" s="28" t="str">
        <f>E597&amp;"|"&amp;X597</f>
        <v>|0</v>
      </c>
      <c r="D597" s="10"/>
      <c r="E597" s="10"/>
      <c r="F597" s="36" t="str">
        <f>G597&amp;"/"&amp;H597</f>
        <v>/</v>
      </c>
      <c r="G597" s="10"/>
      <c r="H597" s="10"/>
      <c r="I597" s="36" t="str">
        <f>J597&amp;"."&amp;K597</f>
        <v>.</v>
      </c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>
        <f>R597-S597-T597</f>
        <v>0</v>
      </c>
      <c r="V597" s="9" t="e">
        <f>IF(X597&lt;&gt;"Liquidação Cancelada",VLOOKUP(B597,'BASE DE DADOS OPS'!$B$4:$P$9650,10,FALSE),"Liquidação Cancelada")</f>
        <v>#N/A</v>
      </c>
      <c r="W597" s="13" t="e">
        <f>IF(X597&lt;&gt;"Liquidação Cancelada",IF(ISBLANK(V597),"AGUARDANDO PAGAMENTO",NETWORKDAYS(P597,V597)-1),"Liquidação Cancelada")</f>
        <v>#N/A</v>
      </c>
      <c r="X597" s="10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>IF(X597&lt;&gt;"Liquidação Cancelada",Y597-Z597,"Liquidação Cancelada")</f>
        <v>#N/A</v>
      </c>
      <c r="AC597" s="3" t="e">
        <f>IF(X597&lt;&gt;"Liquidação Cancelada",(AA597-AB597)+(U597-Z597-AB597),"Liquidação Cancelada")</f>
        <v>#N/A</v>
      </c>
      <c r="AD597" s="29"/>
    </row>
    <row r="598" spans="1:30" ht="24.95" customHeight="1" x14ac:dyDescent="0.2">
      <c r="A598" s="23" t="str">
        <f>D598&amp;"|"&amp;E598&amp;"|"&amp;G598&amp;"|"&amp;H598&amp;"|"&amp;L598&amp;"|"&amp;N598&amp;"|"&amp;U598</f>
        <v>||||||0</v>
      </c>
      <c r="B598" s="23" t="str">
        <f>D598&amp;"|"&amp;E598&amp;"|"&amp;G598&amp;"|"&amp;H598&amp;"|"&amp;X598</f>
        <v>||||0</v>
      </c>
      <c r="C598" s="28" t="str">
        <f>E598&amp;"|"&amp;X598</f>
        <v>|0</v>
      </c>
      <c r="D598" s="10"/>
      <c r="E598" s="10"/>
      <c r="F598" s="36" t="str">
        <f>G598&amp;"/"&amp;H598</f>
        <v>/</v>
      </c>
      <c r="G598" s="10"/>
      <c r="H598" s="10"/>
      <c r="I598" s="36" t="str">
        <f>J598&amp;"."&amp;K598</f>
        <v>.</v>
      </c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>
        <f>R598-S598-T598</f>
        <v>0</v>
      </c>
      <c r="V598" s="9" t="e">
        <f>IF(X598&lt;&gt;"Liquidação Cancelada",VLOOKUP(B598,'BASE DE DADOS OPS'!$B$4:$P$9650,10,FALSE),"Liquidação Cancelada")</f>
        <v>#N/A</v>
      </c>
      <c r="W598" s="13" t="e">
        <f>IF(X598&lt;&gt;"Liquidação Cancelada",IF(ISBLANK(V598),"AGUARDANDO PAGAMENTO",NETWORKDAYS(P598,V598)-1),"Liquidação Cancelada")</f>
        <v>#N/A</v>
      </c>
      <c r="X598" s="10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>IF(X598&lt;&gt;"Liquidação Cancelada",Y598-Z598,"Liquidação Cancelada")</f>
        <v>#N/A</v>
      </c>
      <c r="AC598" s="3" t="e">
        <f>IF(X598&lt;&gt;"Liquidação Cancelada",(AA598-AB598)+(U598-Z598-AB598),"Liquidação Cancelada")</f>
        <v>#N/A</v>
      </c>
      <c r="AD598" s="29"/>
    </row>
    <row r="599" spans="1:30" ht="24.95" customHeight="1" x14ac:dyDescent="0.2">
      <c r="A599" s="23" t="str">
        <f>D599&amp;"|"&amp;E599&amp;"|"&amp;G599&amp;"|"&amp;H599&amp;"|"&amp;L599&amp;"|"&amp;N599&amp;"|"&amp;U599</f>
        <v>||||||0</v>
      </c>
      <c r="B599" s="23" t="str">
        <f>D599&amp;"|"&amp;E599&amp;"|"&amp;G599&amp;"|"&amp;H599&amp;"|"&amp;X599</f>
        <v>||||0</v>
      </c>
      <c r="C599" s="28" t="str">
        <f>E599&amp;"|"&amp;X599</f>
        <v>|0</v>
      </c>
      <c r="D599" s="10"/>
      <c r="E599" s="10"/>
      <c r="F599" s="36" t="str">
        <f>G599&amp;"/"&amp;H599</f>
        <v>/</v>
      </c>
      <c r="G599" s="10"/>
      <c r="H599" s="10"/>
      <c r="I599" s="36" t="str">
        <f>J599&amp;"."&amp;K599</f>
        <v>.</v>
      </c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>
        <f>R599-S599-T599</f>
        <v>0</v>
      </c>
      <c r="V599" s="9" t="e">
        <f>IF(X599&lt;&gt;"Liquidação Cancelada",VLOOKUP(B599,'BASE DE DADOS OPS'!$B$4:$P$9650,10,FALSE),"Liquidação Cancelada")</f>
        <v>#N/A</v>
      </c>
      <c r="W599" s="13" t="e">
        <f>IF(X599&lt;&gt;"Liquidação Cancelada",IF(ISBLANK(V599),"AGUARDANDO PAGAMENTO",NETWORKDAYS(P599,V599)-1),"Liquidação Cancelada")</f>
        <v>#N/A</v>
      </c>
      <c r="X599" s="10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>IF(X599&lt;&gt;"Liquidação Cancelada",Y599-Z599,"Liquidação Cancelada")</f>
        <v>#N/A</v>
      </c>
      <c r="AC599" s="3" t="e">
        <f>IF(X599&lt;&gt;"Liquidação Cancelada",(AA599-AB599)+(U599-Z599-AB599),"Liquidação Cancelada")</f>
        <v>#N/A</v>
      </c>
      <c r="AD599" s="29"/>
    </row>
    <row r="600" spans="1:30" ht="24.95" customHeight="1" x14ac:dyDescent="0.2">
      <c r="A600" s="23" t="str">
        <f>D600&amp;"|"&amp;E600&amp;"|"&amp;G600&amp;"|"&amp;H600&amp;"|"&amp;L600&amp;"|"&amp;N600&amp;"|"&amp;U600</f>
        <v>||||||0</v>
      </c>
      <c r="B600" s="23" t="str">
        <f>D600&amp;"|"&amp;E600&amp;"|"&amp;G600&amp;"|"&amp;H600&amp;"|"&amp;X600</f>
        <v>||||0</v>
      </c>
      <c r="C600" s="28" t="str">
        <f>E600&amp;"|"&amp;X600</f>
        <v>|0</v>
      </c>
      <c r="D600" s="10"/>
      <c r="E600" s="10"/>
      <c r="F600" s="36" t="str">
        <f>G600&amp;"/"&amp;H600</f>
        <v>/</v>
      </c>
      <c r="G600" s="10"/>
      <c r="H600" s="10"/>
      <c r="I600" s="36" t="str">
        <f>J600&amp;"."&amp;K600</f>
        <v>.</v>
      </c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>
        <f>R600-S600-T600</f>
        <v>0</v>
      </c>
      <c r="V600" s="9" t="e">
        <f>IF(X600&lt;&gt;"Liquidação Cancelada",VLOOKUP(B600,'BASE DE DADOS OPS'!$B$4:$P$9650,10,FALSE),"Liquidação Cancelada")</f>
        <v>#N/A</v>
      </c>
      <c r="W600" s="13" t="e">
        <f>IF(X600&lt;&gt;"Liquidação Cancelada",IF(ISBLANK(V600),"AGUARDANDO PAGAMENTO",NETWORKDAYS(P600,V600)-1),"Liquidação Cancelada")</f>
        <v>#N/A</v>
      </c>
      <c r="X600" s="10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>IF(X600&lt;&gt;"Liquidação Cancelada",Y600-Z600,"Liquidação Cancelada")</f>
        <v>#N/A</v>
      </c>
      <c r="AC600" s="3" t="e">
        <f>IF(X600&lt;&gt;"Liquidação Cancelada",(AA600-AB600)+(U600-Z600-AB600),"Liquidação Cancelada")</f>
        <v>#N/A</v>
      </c>
      <c r="AD600" s="29"/>
    </row>
    <row r="601" spans="1:30" ht="24.95" customHeight="1" x14ac:dyDescent="0.2">
      <c r="A601" s="23" t="str">
        <f>D601&amp;"|"&amp;E601&amp;"|"&amp;G601&amp;"|"&amp;H601&amp;"|"&amp;L601&amp;"|"&amp;N601&amp;"|"&amp;U601</f>
        <v>||||||0</v>
      </c>
      <c r="B601" s="23" t="str">
        <f>D601&amp;"|"&amp;E601&amp;"|"&amp;G601&amp;"|"&amp;H601&amp;"|"&amp;X601</f>
        <v>||||0</v>
      </c>
      <c r="C601" s="28" t="str">
        <f>E601&amp;"|"&amp;X601</f>
        <v>|0</v>
      </c>
      <c r="D601" s="10"/>
      <c r="E601" s="10"/>
      <c r="F601" s="36" t="str">
        <f>G601&amp;"/"&amp;H601</f>
        <v>/</v>
      </c>
      <c r="G601" s="10"/>
      <c r="H601" s="10"/>
      <c r="I601" s="36" t="str">
        <f>J601&amp;"."&amp;K601</f>
        <v>.</v>
      </c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>
        <f>R601-S601-T601</f>
        <v>0</v>
      </c>
      <c r="V601" s="9" t="e">
        <f>IF(X601&lt;&gt;"Liquidação Cancelada",VLOOKUP(B601,'BASE DE DADOS OPS'!$B$4:$P$9650,10,FALSE),"Liquidação Cancelada")</f>
        <v>#N/A</v>
      </c>
      <c r="W601" s="13" t="e">
        <f>IF(X601&lt;&gt;"Liquidação Cancelada",IF(ISBLANK(V601),"AGUARDANDO PAGAMENTO",NETWORKDAYS(P601,V601)-1),"Liquidação Cancelada")</f>
        <v>#N/A</v>
      </c>
      <c r="X601" s="10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>IF(X601&lt;&gt;"Liquidação Cancelada",Y601-Z601,"Liquidação Cancelada")</f>
        <v>#N/A</v>
      </c>
      <c r="AC601" s="3" t="e">
        <f>IF(X601&lt;&gt;"Liquidação Cancelada",(AA601-AB601)+(U601-Z601-AB601),"Liquidação Cancelada")</f>
        <v>#N/A</v>
      </c>
      <c r="AD601" s="29"/>
    </row>
    <row r="602" spans="1:30" ht="24.95" customHeight="1" x14ac:dyDescent="0.2">
      <c r="A602" s="23" t="str">
        <f>D602&amp;"|"&amp;E602&amp;"|"&amp;G602&amp;"|"&amp;H602&amp;"|"&amp;L602&amp;"|"&amp;N602&amp;"|"&amp;U602</f>
        <v>||||||0</v>
      </c>
      <c r="B602" s="23" t="str">
        <f>D602&amp;"|"&amp;E602&amp;"|"&amp;G602&amp;"|"&amp;H602&amp;"|"&amp;X602</f>
        <v>||||0</v>
      </c>
      <c r="C602" s="28" t="str">
        <f>E602&amp;"|"&amp;X602</f>
        <v>|0</v>
      </c>
      <c r="D602" s="10"/>
      <c r="E602" s="10"/>
      <c r="F602" s="36" t="str">
        <f>G602&amp;"/"&amp;H602</f>
        <v>/</v>
      </c>
      <c r="G602" s="10"/>
      <c r="H602" s="10"/>
      <c r="I602" s="36" t="str">
        <f>J602&amp;"."&amp;K602</f>
        <v>.</v>
      </c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>
        <f>R602-S602-T602</f>
        <v>0</v>
      </c>
      <c r="V602" s="9" t="e">
        <f>IF(X602&lt;&gt;"Liquidação Cancelada",VLOOKUP(B602,'BASE DE DADOS OPS'!$B$4:$P$9650,10,FALSE),"Liquidação Cancelada")</f>
        <v>#N/A</v>
      </c>
      <c r="W602" s="13" t="e">
        <f>IF(X602&lt;&gt;"Liquidação Cancelada",IF(ISBLANK(V602),"AGUARDANDO PAGAMENTO",NETWORKDAYS(P602,V602)-1),"Liquidação Cancelada")</f>
        <v>#N/A</v>
      </c>
      <c r="X602" s="10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>IF(X602&lt;&gt;"Liquidação Cancelada",Y602-Z602,"Liquidação Cancelada")</f>
        <v>#N/A</v>
      </c>
      <c r="AC602" s="3" t="e">
        <f>IF(X602&lt;&gt;"Liquidação Cancelada",(AA602-AB602)+(U602-Z602-AB602),"Liquidação Cancelada")</f>
        <v>#N/A</v>
      </c>
      <c r="AD602" s="29"/>
    </row>
    <row r="603" spans="1:30" ht="24.95" customHeight="1" x14ac:dyDescent="0.2">
      <c r="A603" s="23" t="str">
        <f>D603&amp;"|"&amp;E603&amp;"|"&amp;G603&amp;"|"&amp;H603&amp;"|"&amp;L603&amp;"|"&amp;N603&amp;"|"&amp;U603</f>
        <v>||||||0</v>
      </c>
      <c r="B603" s="23" t="str">
        <f>D603&amp;"|"&amp;E603&amp;"|"&amp;G603&amp;"|"&amp;H603&amp;"|"&amp;X603</f>
        <v>||||0</v>
      </c>
      <c r="C603" s="28" t="str">
        <f>E603&amp;"|"&amp;X603</f>
        <v>|0</v>
      </c>
      <c r="D603" s="10"/>
      <c r="E603" s="10"/>
      <c r="F603" s="36" t="str">
        <f>G603&amp;"/"&amp;H603</f>
        <v>/</v>
      </c>
      <c r="G603" s="10"/>
      <c r="H603" s="10"/>
      <c r="I603" s="36" t="str">
        <f>J603&amp;"."&amp;K603</f>
        <v>.</v>
      </c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>
        <f>R603-S603-T603</f>
        <v>0</v>
      </c>
      <c r="V603" s="9" t="e">
        <f>IF(X603&lt;&gt;"Liquidação Cancelada",VLOOKUP(B603,'BASE DE DADOS OPS'!$B$4:$P$9650,10,FALSE),"Liquidação Cancelada")</f>
        <v>#N/A</v>
      </c>
      <c r="W603" s="13" t="e">
        <f>IF(X603&lt;&gt;"Liquidação Cancelada",IF(ISBLANK(V603),"AGUARDANDO PAGAMENTO",NETWORKDAYS(P603,V603)-1),"Liquidação Cancelada")</f>
        <v>#N/A</v>
      </c>
      <c r="X603" s="10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>IF(X603&lt;&gt;"Liquidação Cancelada",Y603-Z603,"Liquidação Cancelada")</f>
        <v>#N/A</v>
      </c>
      <c r="AC603" s="3" t="e">
        <f>IF(X603&lt;&gt;"Liquidação Cancelada",(AA603-AB603)+(U603-Z603-AB603),"Liquidação Cancelada")</f>
        <v>#N/A</v>
      </c>
      <c r="AD603" s="29"/>
    </row>
    <row r="604" spans="1:30" ht="24.95" customHeight="1" x14ac:dyDescent="0.2">
      <c r="A604" s="23" t="str">
        <f>D604&amp;"|"&amp;E604&amp;"|"&amp;G604&amp;"|"&amp;H604&amp;"|"&amp;L604&amp;"|"&amp;N604&amp;"|"&amp;U604</f>
        <v>||||||0</v>
      </c>
      <c r="B604" s="23" t="str">
        <f>D604&amp;"|"&amp;E604&amp;"|"&amp;G604&amp;"|"&amp;H604&amp;"|"&amp;X604</f>
        <v>||||0</v>
      </c>
      <c r="C604" s="28" t="str">
        <f>E604&amp;"|"&amp;X604</f>
        <v>|0</v>
      </c>
      <c r="D604" s="10"/>
      <c r="E604" s="10"/>
      <c r="F604" s="36" t="str">
        <f>G604&amp;"/"&amp;H604</f>
        <v>/</v>
      </c>
      <c r="G604" s="10"/>
      <c r="H604" s="10"/>
      <c r="I604" s="36" t="str">
        <f>J604&amp;"."&amp;K604</f>
        <v>.</v>
      </c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>
        <f>R604-S604-T604</f>
        <v>0</v>
      </c>
      <c r="V604" s="9" t="e">
        <f>IF(X604&lt;&gt;"Liquidação Cancelada",VLOOKUP(B604,'BASE DE DADOS OPS'!$B$4:$P$9650,10,FALSE),"Liquidação Cancelada")</f>
        <v>#N/A</v>
      </c>
      <c r="W604" s="13" t="e">
        <f>IF(X604&lt;&gt;"Liquidação Cancelada",IF(ISBLANK(V604),"AGUARDANDO PAGAMENTO",NETWORKDAYS(P604,V604)-1),"Liquidação Cancelada")</f>
        <v>#N/A</v>
      </c>
      <c r="X604" s="10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>IF(X604&lt;&gt;"Liquidação Cancelada",Y604-Z604,"Liquidação Cancelada")</f>
        <v>#N/A</v>
      </c>
      <c r="AC604" s="3" t="e">
        <f>IF(X604&lt;&gt;"Liquidação Cancelada",(AA604-AB604)+(U604-Z604-AB604),"Liquidação Cancelada")</f>
        <v>#N/A</v>
      </c>
      <c r="AD604" s="29"/>
    </row>
    <row r="605" spans="1:30" ht="24.95" customHeight="1" x14ac:dyDescent="0.2">
      <c r="A605" s="23" t="str">
        <f>D605&amp;"|"&amp;E605&amp;"|"&amp;G605&amp;"|"&amp;H605&amp;"|"&amp;L605&amp;"|"&amp;N605&amp;"|"&amp;U605</f>
        <v>||||||0</v>
      </c>
      <c r="B605" s="23" t="str">
        <f>D605&amp;"|"&amp;E605&amp;"|"&amp;G605&amp;"|"&amp;H605&amp;"|"&amp;X605</f>
        <v>||||0</v>
      </c>
      <c r="C605" s="28" t="str">
        <f>E605&amp;"|"&amp;X605</f>
        <v>|0</v>
      </c>
      <c r="D605" s="10"/>
      <c r="E605" s="10"/>
      <c r="F605" s="36" t="str">
        <f>G605&amp;"/"&amp;H605</f>
        <v>/</v>
      </c>
      <c r="G605" s="10"/>
      <c r="H605" s="10"/>
      <c r="I605" s="36" t="str">
        <f>J605&amp;"."&amp;K605</f>
        <v>.</v>
      </c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>
        <f>R605-S605-T605</f>
        <v>0</v>
      </c>
      <c r="V605" s="9" t="e">
        <f>IF(X605&lt;&gt;"Liquidação Cancelada",VLOOKUP(B605,'BASE DE DADOS OPS'!$B$4:$P$9650,10,FALSE),"Liquidação Cancelada")</f>
        <v>#N/A</v>
      </c>
      <c r="W605" s="13" t="e">
        <f>IF(X605&lt;&gt;"Liquidação Cancelada",IF(ISBLANK(V605),"AGUARDANDO PAGAMENTO",NETWORKDAYS(P605,V605)-1),"Liquidação Cancelada")</f>
        <v>#N/A</v>
      </c>
      <c r="X605" s="10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>IF(X605&lt;&gt;"Liquidação Cancelada",Y605-Z605,"Liquidação Cancelada")</f>
        <v>#N/A</v>
      </c>
      <c r="AC605" s="3" t="e">
        <f>IF(X605&lt;&gt;"Liquidação Cancelada",(AA605-AB605)+(U605-Z605-AB605),"Liquidação Cancelada")</f>
        <v>#N/A</v>
      </c>
      <c r="AD605" s="29"/>
    </row>
    <row r="606" spans="1:30" ht="24.95" customHeight="1" x14ac:dyDescent="0.2">
      <c r="A606" s="23" t="str">
        <f>D606&amp;"|"&amp;E606&amp;"|"&amp;G606&amp;"|"&amp;H606&amp;"|"&amp;L606&amp;"|"&amp;N606&amp;"|"&amp;U606</f>
        <v>||||||0</v>
      </c>
      <c r="B606" s="23" t="str">
        <f>D606&amp;"|"&amp;E606&amp;"|"&amp;G606&amp;"|"&amp;H606&amp;"|"&amp;X606</f>
        <v>||||0</v>
      </c>
      <c r="C606" s="28" t="str">
        <f>E606&amp;"|"&amp;X606</f>
        <v>|0</v>
      </c>
      <c r="D606" s="10"/>
      <c r="E606" s="10"/>
      <c r="F606" s="36" t="str">
        <f>G606&amp;"/"&amp;H606</f>
        <v>/</v>
      </c>
      <c r="G606" s="10"/>
      <c r="H606" s="10"/>
      <c r="I606" s="36" t="str">
        <f>J606&amp;"."&amp;K606</f>
        <v>.</v>
      </c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>
        <f>R606-S606-T606</f>
        <v>0</v>
      </c>
      <c r="V606" s="9" t="e">
        <f>IF(X606&lt;&gt;"Liquidação Cancelada",VLOOKUP(B606,'BASE DE DADOS OPS'!$B$4:$P$9650,10,FALSE),"Liquidação Cancelada")</f>
        <v>#N/A</v>
      </c>
      <c r="W606" s="13" t="e">
        <f>IF(X606&lt;&gt;"Liquidação Cancelada",IF(ISBLANK(V606),"AGUARDANDO PAGAMENTO",NETWORKDAYS(P606,V606)-1),"Liquidação Cancelada")</f>
        <v>#N/A</v>
      </c>
      <c r="X606" s="10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>IF(X606&lt;&gt;"Liquidação Cancelada",Y606-Z606,"Liquidação Cancelada")</f>
        <v>#N/A</v>
      </c>
      <c r="AC606" s="3" t="e">
        <f>IF(X606&lt;&gt;"Liquidação Cancelada",(AA606-AB606)+(U606-Z606-AB606),"Liquidação Cancelada")</f>
        <v>#N/A</v>
      </c>
      <c r="AD606" s="29"/>
    </row>
    <row r="607" spans="1:30" ht="24.95" customHeight="1" x14ac:dyDescent="0.2">
      <c r="A607" s="23" t="str">
        <f>D607&amp;"|"&amp;E607&amp;"|"&amp;G607&amp;"|"&amp;H607&amp;"|"&amp;L607&amp;"|"&amp;N607&amp;"|"&amp;U607</f>
        <v>||||||0</v>
      </c>
      <c r="B607" s="23" t="str">
        <f>D607&amp;"|"&amp;E607&amp;"|"&amp;G607&amp;"|"&amp;H607&amp;"|"&amp;X607</f>
        <v>||||0</v>
      </c>
      <c r="C607" s="28" t="str">
        <f>E607&amp;"|"&amp;X607</f>
        <v>|0</v>
      </c>
      <c r="D607" s="10"/>
      <c r="E607" s="10"/>
      <c r="F607" s="36" t="str">
        <f>G607&amp;"/"&amp;H607</f>
        <v>/</v>
      </c>
      <c r="G607" s="10"/>
      <c r="H607" s="10"/>
      <c r="I607" s="36" t="str">
        <f>J607&amp;"."&amp;K607</f>
        <v>.</v>
      </c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>
        <f>R607-S607-T607</f>
        <v>0</v>
      </c>
      <c r="V607" s="9" t="e">
        <f>IF(X607&lt;&gt;"Liquidação Cancelada",VLOOKUP(B607,'BASE DE DADOS OPS'!$B$4:$P$9650,10,FALSE),"Liquidação Cancelada")</f>
        <v>#N/A</v>
      </c>
      <c r="W607" s="13" t="e">
        <f>IF(X607&lt;&gt;"Liquidação Cancelada",IF(ISBLANK(V607),"AGUARDANDO PAGAMENTO",NETWORKDAYS(P607,V607)-1),"Liquidação Cancelada")</f>
        <v>#N/A</v>
      </c>
      <c r="X607" s="10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>IF(X607&lt;&gt;"Liquidação Cancelada",Y607-Z607,"Liquidação Cancelada")</f>
        <v>#N/A</v>
      </c>
      <c r="AC607" s="3" t="e">
        <f>IF(X607&lt;&gt;"Liquidação Cancelada",(AA607-AB607)+(U607-Z607-AB607),"Liquidação Cancelada")</f>
        <v>#N/A</v>
      </c>
      <c r="AD607" s="29"/>
    </row>
    <row r="608" spans="1:30" ht="24.95" customHeight="1" x14ac:dyDescent="0.2">
      <c r="A608" s="23" t="str">
        <f>D608&amp;"|"&amp;E608&amp;"|"&amp;G608&amp;"|"&amp;H608&amp;"|"&amp;L608&amp;"|"&amp;N608&amp;"|"&amp;U608</f>
        <v>||||||0</v>
      </c>
      <c r="B608" s="23" t="str">
        <f>D608&amp;"|"&amp;E608&amp;"|"&amp;G608&amp;"|"&amp;H608&amp;"|"&amp;X608</f>
        <v>||||0</v>
      </c>
      <c r="C608" s="28" t="str">
        <f>E608&amp;"|"&amp;X608</f>
        <v>|0</v>
      </c>
      <c r="D608" s="10"/>
      <c r="E608" s="10"/>
      <c r="F608" s="36" t="str">
        <f>G608&amp;"/"&amp;H608</f>
        <v>/</v>
      </c>
      <c r="G608" s="10"/>
      <c r="H608" s="10"/>
      <c r="I608" s="36" t="str">
        <f>J608&amp;"."&amp;K608</f>
        <v>.</v>
      </c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>
        <f>R608-S608-T608</f>
        <v>0</v>
      </c>
      <c r="V608" s="9" t="e">
        <f>IF(X608&lt;&gt;"Liquidação Cancelada",VLOOKUP(B608,'BASE DE DADOS OPS'!$B$4:$P$9650,10,FALSE),"Liquidação Cancelada")</f>
        <v>#N/A</v>
      </c>
      <c r="W608" s="13" t="e">
        <f>IF(X608&lt;&gt;"Liquidação Cancelada",IF(ISBLANK(V608),"AGUARDANDO PAGAMENTO",NETWORKDAYS(P608,V608)-1),"Liquidação Cancelada")</f>
        <v>#N/A</v>
      </c>
      <c r="X608" s="10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>IF(X608&lt;&gt;"Liquidação Cancelada",Y608-Z608,"Liquidação Cancelada")</f>
        <v>#N/A</v>
      </c>
      <c r="AC608" s="3" t="e">
        <f>IF(X608&lt;&gt;"Liquidação Cancelada",(AA608-AB608)+(U608-Z608-AB608),"Liquidação Cancelada")</f>
        <v>#N/A</v>
      </c>
      <c r="AD608" s="29"/>
    </row>
    <row r="609" spans="1:30" ht="24.95" customHeight="1" x14ac:dyDescent="0.2">
      <c r="A609" s="23" t="str">
        <f>D609&amp;"|"&amp;E609&amp;"|"&amp;G609&amp;"|"&amp;H609&amp;"|"&amp;L609&amp;"|"&amp;N609&amp;"|"&amp;U609</f>
        <v>||||||0</v>
      </c>
      <c r="B609" s="23" t="str">
        <f>D609&amp;"|"&amp;E609&amp;"|"&amp;G609&amp;"|"&amp;H609&amp;"|"&amp;X609</f>
        <v>||||0</v>
      </c>
      <c r="C609" s="28" t="str">
        <f>E609&amp;"|"&amp;X609</f>
        <v>|0</v>
      </c>
      <c r="D609" s="10"/>
      <c r="E609" s="10"/>
      <c r="F609" s="36" t="str">
        <f>G609&amp;"/"&amp;H609</f>
        <v>/</v>
      </c>
      <c r="G609" s="10"/>
      <c r="H609" s="10"/>
      <c r="I609" s="36" t="str">
        <f>J609&amp;"."&amp;K609</f>
        <v>.</v>
      </c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>
        <f>R609-S609-T609</f>
        <v>0</v>
      </c>
      <c r="V609" s="9" t="e">
        <f>IF(X609&lt;&gt;"Liquidação Cancelada",VLOOKUP(B609,'BASE DE DADOS OPS'!$B$4:$P$9650,10,FALSE),"Liquidação Cancelada")</f>
        <v>#N/A</v>
      </c>
      <c r="W609" s="13" t="e">
        <f>IF(X609&lt;&gt;"Liquidação Cancelada",IF(ISBLANK(V609),"AGUARDANDO PAGAMENTO",NETWORKDAYS(P609,V609)-1),"Liquidação Cancelada")</f>
        <v>#N/A</v>
      </c>
      <c r="X609" s="10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>IF(X609&lt;&gt;"Liquidação Cancelada",Y609-Z609,"Liquidação Cancelada")</f>
        <v>#N/A</v>
      </c>
      <c r="AC609" s="3" t="e">
        <f>IF(X609&lt;&gt;"Liquidação Cancelada",(AA609-AB609)+(U609-Z609-AB609),"Liquidação Cancelada")</f>
        <v>#N/A</v>
      </c>
      <c r="AD609" s="29"/>
    </row>
    <row r="610" spans="1:30" ht="24.95" customHeight="1" x14ac:dyDescent="0.2">
      <c r="A610" s="23" t="str">
        <f>D610&amp;"|"&amp;E610&amp;"|"&amp;G610&amp;"|"&amp;H610&amp;"|"&amp;L610&amp;"|"&amp;N610&amp;"|"&amp;U610</f>
        <v>||||||0</v>
      </c>
      <c r="B610" s="23" t="str">
        <f>D610&amp;"|"&amp;E610&amp;"|"&amp;G610&amp;"|"&amp;H610&amp;"|"&amp;X610</f>
        <v>||||0</v>
      </c>
      <c r="C610" s="28" t="str">
        <f>E610&amp;"|"&amp;X610</f>
        <v>|0</v>
      </c>
      <c r="D610" s="10"/>
      <c r="E610" s="10"/>
      <c r="F610" s="36" t="str">
        <f>G610&amp;"/"&amp;H610</f>
        <v>/</v>
      </c>
      <c r="G610" s="10"/>
      <c r="H610" s="10"/>
      <c r="I610" s="36" t="str">
        <f>J610&amp;"."&amp;K610</f>
        <v>.</v>
      </c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>
        <f>R610-S610-T610</f>
        <v>0</v>
      </c>
      <c r="V610" s="9" t="e">
        <f>IF(X610&lt;&gt;"Liquidação Cancelada",VLOOKUP(B610,'BASE DE DADOS OPS'!$B$4:$P$9650,10,FALSE),"Liquidação Cancelada")</f>
        <v>#N/A</v>
      </c>
      <c r="W610" s="13" t="e">
        <f>IF(X610&lt;&gt;"Liquidação Cancelada",IF(ISBLANK(V610),"AGUARDANDO PAGAMENTO",NETWORKDAYS(P610,V610)-1),"Liquidação Cancelada")</f>
        <v>#N/A</v>
      </c>
      <c r="X610" s="10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>IF(X610&lt;&gt;"Liquidação Cancelada",Y610-Z610,"Liquidação Cancelada")</f>
        <v>#N/A</v>
      </c>
      <c r="AC610" s="3" t="e">
        <f>IF(X610&lt;&gt;"Liquidação Cancelada",(AA610-AB610)+(U610-Z610-AB610),"Liquidação Cancelada")</f>
        <v>#N/A</v>
      </c>
      <c r="AD610" s="29"/>
    </row>
    <row r="611" spans="1:30" ht="24.95" customHeight="1" x14ac:dyDescent="0.2">
      <c r="A611" s="23" t="str">
        <f>D611&amp;"|"&amp;E611&amp;"|"&amp;G611&amp;"|"&amp;H611&amp;"|"&amp;L611&amp;"|"&amp;N611&amp;"|"&amp;U611</f>
        <v>||||||0</v>
      </c>
      <c r="B611" s="23" t="str">
        <f>D611&amp;"|"&amp;E611&amp;"|"&amp;G611&amp;"|"&amp;H611&amp;"|"&amp;X611</f>
        <v>||||0</v>
      </c>
      <c r="C611" s="28" t="str">
        <f>E611&amp;"|"&amp;X611</f>
        <v>|0</v>
      </c>
      <c r="D611" s="10"/>
      <c r="E611" s="10"/>
      <c r="F611" s="36" t="str">
        <f>G611&amp;"/"&amp;H611</f>
        <v>/</v>
      </c>
      <c r="G611" s="10"/>
      <c r="H611" s="10"/>
      <c r="I611" s="36" t="str">
        <f>J611&amp;"."&amp;K611</f>
        <v>.</v>
      </c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>
        <f>R611-S611-T611</f>
        <v>0</v>
      </c>
      <c r="V611" s="9" t="e">
        <f>IF(X611&lt;&gt;"Liquidação Cancelada",VLOOKUP(B611,'BASE DE DADOS OPS'!$B$4:$P$9650,10,FALSE),"Liquidação Cancelada")</f>
        <v>#N/A</v>
      </c>
      <c r="W611" s="13" t="e">
        <f>IF(X611&lt;&gt;"Liquidação Cancelada",IF(ISBLANK(V611),"AGUARDANDO PAGAMENTO",NETWORKDAYS(P611,V611)-1),"Liquidação Cancelada")</f>
        <v>#N/A</v>
      </c>
      <c r="X611" s="10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>IF(X611&lt;&gt;"Liquidação Cancelada",Y611-Z611,"Liquidação Cancelada")</f>
        <v>#N/A</v>
      </c>
      <c r="AC611" s="3" t="e">
        <f>IF(X611&lt;&gt;"Liquidação Cancelada",(AA611-AB611)+(U611-Z611-AB611),"Liquidação Cancelada")</f>
        <v>#N/A</v>
      </c>
      <c r="AD611" s="29"/>
    </row>
    <row r="612" spans="1:30" ht="24.95" customHeight="1" x14ac:dyDescent="0.2">
      <c r="A612" s="23" t="str">
        <f>D612&amp;"|"&amp;E612&amp;"|"&amp;G612&amp;"|"&amp;H612&amp;"|"&amp;L612&amp;"|"&amp;N612&amp;"|"&amp;U612</f>
        <v>||||||0</v>
      </c>
      <c r="B612" s="23" t="str">
        <f>D612&amp;"|"&amp;E612&amp;"|"&amp;G612&amp;"|"&amp;H612&amp;"|"&amp;X612</f>
        <v>||||0</v>
      </c>
      <c r="C612" s="28" t="str">
        <f>E612&amp;"|"&amp;X612</f>
        <v>|0</v>
      </c>
      <c r="D612" s="10"/>
      <c r="E612" s="10"/>
      <c r="F612" s="36" t="str">
        <f>G612&amp;"/"&amp;H612</f>
        <v>/</v>
      </c>
      <c r="G612" s="10"/>
      <c r="H612" s="10"/>
      <c r="I612" s="36" t="str">
        <f>J612&amp;"."&amp;K612</f>
        <v>.</v>
      </c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>
        <f>R612-S612-T612</f>
        <v>0</v>
      </c>
      <c r="V612" s="9" t="e">
        <f>IF(X612&lt;&gt;"Liquidação Cancelada",VLOOKUP(B612,'BASE DE DADOS OPS'!$B$4:$P$9650,10,FALSE),"Liquidação Cancelada")</f>
        <v>#N/A</v>
      </c>
      <c r="W612" s="13" t="e">
        <f>IF(X612&lt;&gt;"Liquidação Cancelada",IF(ISBLANK(V612),"AGUARDANDO PAGAMENTO",NETWORKDAYS(P612,V612)-1),"Liquidação Cancelada")</f>
        <v>#N/A</v>
      </c>
      <c r="X612" s="10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>IF(X612&lt;&gt;"Liquidação Cancelada",Y612-Z612,"Liquidação Cancelada")</f>
        <v>#N/A</v>
      </c>
      <c r="AC612" s="3" t="e">
        <f>IF(X612&lt;&gt;"Liquidação Cancelada",(AA612-AB612)+(U612-Z612-AB612),"Liquidação Cancelada")</f>
        <v>#N/A</v>
      </c>
      <c r="AD612" s="29"/>
    </row>
    <row r="613" spans="1:30" ht="24.95" customHeight="1" x14ac:dyDescent="0.2">
      <c r="A613" s="23" t="str">
        <f>D613&amp;"|"&amp;E613&amp;"|"&amp;G613&amp;"|"&amp;H613&amp;"|"&amp;L613&amp;"|"&amp;N613&amp;"|"&amp;U613</f>
        <v>||||||0</v>
      </c>
      <c r="B613" s="23" t="str">
        <f>D613&amp;"|"&amp;E613&amp;"|"&amp;G613&amp;"|"&amp;H613&amp;"|"&amp;X613</f>
        <v>||||0</v>
      </c>
      <c r="C613" s="28" t="str">
        <f>E613&amp;"|"&amp;X613</f>
        <v>|0</v>
      </c>
      <c r="D613" s="10"/>
      <c r="E613" s="10"/>
      <c r="F613" s="36" t="str">
        <f>G613&amp;"/"&amp;H613</f>
        <v>/</v>
      </c>
      <c r="G613" s="10"/>
      <c r="H613" s="10"/>
      <c r="I613" s="36" t="str">
        <f>J613&amp;"."&amp;K613</f>
        <v>.</v>
      </c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>
        <f>R613-S613-T613</f>
        <v>0</v>
      </c>
      <c r="V613" s="9" t="e">
        <f>IF(X613&lt;&gt;"Liquidação Cancelada",VLOOKUP(B613,'BASE DE DADOS OPS'!$B$4:$P$9650,10,FALSE),"Liquidação Cancelada")</f>
        <v>#N/A</v>
      </c>
      <c r="W613" s="13" t="e">
        <f>IF(X613&lt;&gt;"Liquidação Cancelada",IF(ISBLANK(V613),"AGUARDANDO PAGAMENTO",NETWORKDAYS(P613,V613)-1),"Liquidação Cancelada")</f>
        <v>#N/A</v>
      </c>
      <c r="X613" s="10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>IF(X613&lt;&gt;"Liquidação Cancelada",Y613-Z613,"Liquidação Cancelada")</f>
        <v>#N/A</v>
      </c>
      <c r="AC613" s="3" t="e">
        <f>IF(X613&lt;&gt;"Liquidação Cancelada",(AA613-AB613)+(U613-Z613-AB613),"Liquidação Cancelada")</f>
        <v>#N/A</v>
      </c>
      <c r="AD613" s="29"/>
    </row>
    <row r="614" spans="1:30" ht="24.95" customHeight="1" x14ac:dyDescent="0.2">
      <c r="A614" s="23" t="str">
        <f>D614&amp;"|"&amp;E614&amp;"|"&amp;G614&amp;"|"&amp;H614&amp;"|"&amp;L614&amp;"|"&amp;N614&amp;"|"&amp;U614</f>
        <v>||||||0</v>
      </c>
      <c r="B614" s="23" t="str">
        <f>D614&amp;"|"&amp;E614&amp;"|"&amp;G614&amp;"|"&amp;H614&amp;"|"&amp;X614</f>
        <v>||||0</v>
      </c>
      <c r="C614" s="28" t="str">
        <f>E614&amp;"|"&amp;X614</f>
        <v>|0</v>
      </c>
      <c r="D614" s="10"/>
      <c r="E614" s="10"/>
      <c r="F614" s="36" t="str">
        <f>G614&amp;"/"&amp;H614</f>
        <v>/</v>
      </c>
      <c r="G614" s="10"/>
      <c r="H614" s="10"/>
      <c r="I614" s="36" t="str">
        <f>J614&amp;"."&amp;K614</f>
        <v>.</v>
      </c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>
        <f>R614-S614-T614</f>
        <v>0</v>
      </c>
      <c r="V614" s="9" t="e">
        <f>IF(X614&lt;&gt;"Liquidação Cancelada",VLOOKUP(B614,'BASE DE DADOS OPS'!$B$4:$P$9650,10,FALSE),"Liquidação Cancelada")</f>
        <v>#N/A</v>
      </c>
      <c r="W614" s="13" t="e">
        <f>IF(X614&lt;&gt;"Liquidação Cancelada",IF(ISBLANK(V614),"AGUARDANDO PAGAMENTO",NETWORKDAYS(P614,V614)-1),"Liquidação Cancelada")</f>
        <v>#N/A</v>
      </c>
      <c r="X614" s="10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>IF(X614&lt;&gt;"Liquidação Cancelada",Y614-Z614,"Liquidação Cancelada")</f>
        <v>#N/A</v>
      </c>
      <c r="AC614" s="3" t="e">
        <f>IF(X614&lt;&gt;"Liquidação Cancelada",(AA614-AB614)+(U614-Z614-AB614),"Liquidação Cancelada")</f>
        <v>#N/A</v>
      </c>
      <c r="AD614" s="29"/>
    </row>
    <row r="615" spans="1:30" ht="24.95" customHeight="1" x14ac:dyDescent="0.2">
      <c r="A615" s="23" t="str">
        <f>D615&amp;"|"&amp;E615&amp;"|"&amp;G615&amp;"|"&amp;H615&amp;"|"&amp;L615&amp;"|"&amp;N615&amp;"|"&amp;U615</f>
        <v>||||||0</v>
      </c>
      <c r="B615" s="23" t="str">
        <f>D615&amp;"|"&amp;E615&amp;"|"&amp;G615&amp;"|"&amp;H615&amp;"|"&amp;X615</f>
        <v>||||0</v>
      </c>
      <c r="C615" s="28" t="str">
        <f>E615&amp;"|"&amp;X615</f>
        <v>|0</v>
      </c>
      <c r="D615" s="10"/>
      <c r="E615" s="10"/>
      <c r="F615" s="36" t="str">
        <f>G615&amp;"/"&amp;H615</f>
        <v>/</v>
      </c>
      <c r="G615" s="10"/>
      <c r="H615" s="10"/>
      <c r="I615" s="36" t="str">
        <f>J615&amp;"."&amp;K615</f>
        <v>.</v>
      </c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>
        <f>R615-S615-T615</f>
        <v>0</v>
      </c>
      <c r="V615" s="9" t="e">
        <f>IF(X615&lt;&gt;"Liquidação Cancelada",VLOOKUP(B615,'BASE DE DADOS OPS'!$B$4:$P$9650,10,FALSE),"Liquidação Cancelada")</f>
        <v>#N/A</v>
      </c>
      <c r="W615" s="13" t="e">
        <f>IF(X615&lt;&gt;"Liquidação Cancelada",IF(ISBLANK(V615),"AGUARDANDO PAGAMENTO",NETWORKDAYS(P615,V615)-1),"Liquidação Cancelada")</f>
        <v>#N/A</v>
      </c>
      <c r="X615" s="10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>IF(X615&lt;&gt;"Liquidação Cancelada",Y615-Z615,"Liquidação Cancelada")</f>
        <v>#N/A</v>
      </c>
      <c r="AC615" s="3" t="e">
        <f>IF(X615&lt;&gt;"Liquidação Cancelada",(AA615-AB615)+(U615-Z615-AB615),"Liquidação Cancelada")</f>
        <v>#N/A</v>
      </c>
      <c r="AD615" s="29"/>
    </row>
    <row r="616" spans="1:30" ht="24.95" customHeight="1" x14ac:dyDescent="0.2">
      <c r="A616" s="23" t="str">
        <f>D616&amp;"|"&amp;E616&amp;"|"&amp;G616&amp;"|"&amp;H616&amp;"|"&amp;L616&amp;"|"&amp;N616&amp;"|"&amp;U616</f>
        <v>||||||0</v>
      </c>
      <c r="B616" s="23" t="str">
        <f>D616&amp;"|"&amp;E616&amp;"|"&amp;G616&amp;"|"&amp;H616&amp;"|"&amp;X616</f>
        <v>||||0</v>
      </c>
      <c r="C616" s="28" t="str">
        <f>E616&amp;"|"&amp;X616</f>
        <v>|0</v>
      </c>
      <c r="D616" s="10"/>
      <c r="E616" s="10"/>
      <c r="F616" s="36" t="str">
        <f>G616&amp;"/"&amp;H616</f>
        <v>/</v>
      </c>
      <c r="G616" s="10"/>
      <c r="H616" s="10"/>
      <c r="I616" s="36" t="str">
        <f>J616&amp;"."&amp;K616</f>
        <v>.</v>
      </c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>
        <f>R616-S616-T616</f>
        <v>0</v>
      </c>
      <c r="V616" s="9" t="e">
        <f>IF(X616&lt;&gt;"Liquidação Cancelada",VLOOKUP(B616,'BASE DE DADOS OPS'!$B$4:$P$9650,10,FALSE),"Liquidação Cancelada")</f>
        <v>#N/A</v>
      </c>
      <c r="W616" s="13" t="e">
        <f>IF(X616&lt;&gt;"Liquidação Cancelada",IF(ISBLANK(V616),"AGUARDANDO PAGAMENTO",NETWORKDAYS(P616,V616)-1),"Liquidação Cancelada")</f>
        <v>#N/A</v>
      </c>
      <c r="X616" s="10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>IF(X616&lt;&gt;"Liquidação Cancelada",Y616-Z616,"Liquidação Cancelada")</f>
        <v>#N/A</v>
      </c>
      <c r="AC616" s="3" t="e">
        <f>IF(X616&lt;&gt;"Liquidação Cancelada",(AA616-AB616)+(U616-Z616-AB616),"Liquidação Cancelada")</f>
        <v>#N/A</v>
      </c>
      <c r="AD616" s="29"/>
    </row>
    <row r="617" spans="1:30" ht="24.95" customHeight="1" x14ac:dyDescent="0.2">
      <c r="A617" s="23" t="str">
        <f>D617&amp;"|"&amp;E617&amp;"|"&amp;G617&amp;"|"&amp;H617&amp;"|"&amp;L617&amp;"|"&amp;N617&amp;"|"&amp;U617</f>
        <v>||||||0</v>
      </c>
      <c r="B617" s="23" t="str">
        <f>D617&amp;"|"&amp;E617&amp;"|"&amp;G617&amp;"|"&amp;H617&amp;"|"&amp;X617</f>
        <v>||||0</v>
      </c>
      <c r="C617" s="28" t="str">
        <f>E617&amp;"|"&amp;X617</f>
        <v>|0</v>
      </c>
      <c r="D617" s="10"/>
      <c r="E617" s="10"/>
      <c r="F617" s="36" t="str">
        <f>G617&amp;"/"&amp;H617</f>
        <v>/</v>
      </c>
      <c r="G617" s="10"/>
      <c r="H617" s="10"/>
      <c r="I617" s="36" t="str">
        <f>J617&amp;"."&amp;K617</f>
        <v>.</v>
      </c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>
        <f>R617-S617-T617</f>
        <v>0</v>
      </c>
      <c r="V617" s="9" t="e">
        <f>IF(X617&lt;&gt;"Liquidação Cancelada",VLOOKUP(B617,'BASE DE DADOS OPS'!$B$4:$P$9650,10,FALSE),"Liquidação Cancelada")</f>
        <v>#N/A</v>
      </c>
      <c r="W617" s="13" t="e">
        <f>IF(X617&lt;&gt;"Liquidação Cancelada",IF(ISBLANK(V617),"AGUARDANDO PAGAMENTO",NETWORKDAYS(P617,V617)-1),"Liquidação Cancelada")</f>
        <v>#N/A</v>
      </c>
      <c r="X617" s="10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>IF(X617&lt;&gt;"Liquidação Cancelada",Y617-Z617,"Liquidação Cancelada")</f>
        <v>#N/A</v>
      </c>
      <c r="AC617" s="3" t="e">
        <f>IF(X617&lt;&gt;"Liquidação Cancelada",(AA617-AB617)+(U617-Z617-AB617),"Liquidação Cancelada")</f>
        <v>#N/A</v>
      </c>
      <c r="AD617" s="29"/>
    </row>
    <row r="618" spans="1:30" ht="24.95" customHeight="1" x14ac:dyDescent="0.2">
      <c r="A618" s="23" t="str">
        <f>D618&amp;"|"&amp;E618&amp;"|"&amp;G618&amp;"|"&amp;H618&amp;"|"&amp;L618&amp;"|"&amp;N618&amp;"|"&amp;U618</f>
        <v>||||||0</v>
      </c>
      <c r="B618" s="23" t="str">
        <f>D618&amp;"|"&amp;E618&amp;"|"&amp;G618&amp;"|"&amp;H618&amp;"|"&amp;X618</f>
        <v>||||0</v>
      </c>
      <c r="C618" s="28" t="str">
        <f>E618&amp;"|"&amp;X618</f>
        <v>|0</v>
      </c>
      <c r="D618" s="10"/>
      <c r="E618" s="10"/>
      <c r="F618" s="36" t="str">
        <f>G618&amp;"/"&amp;H618</f>
        <v>/</v>
      </c>
      <c r="G618" s="10"/>
      <c r="H618" s="10"/>
      <c r="I618" s="36" t="str">
        <f>J618&amp;"."&amp;K618</f>
        <v>.</v>
      </c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>
        <f>R618-S618-T618</f>
        <v>0</v>
      </c>
      <c r="V618" s="9" t="e">
        <f>IF(X618&lt;&gt;"Liquidação Cancelada",VLOOKUP(B618,'BASE DE DADOS OPS'!$B$4:$P$9650,10,FALSE),"Liquidação Cancelada")</f>
        <v>#N/A</v>
      </c>
      <c r="W618" s="13" t="e">
        <f>IF(X618&lt;&gt;"Liquidação Cancelada",IF(ISBLANK(V618),"AGUARDANDO PAGAMENTO",NETWORKDAYS(P618,V618)-1),"Liquidação Cancelada")</f>
        <v>#N/A</v>
      </c>
      <c r="X618" s="10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>IF(X618&lt;&gt;"Liquidação Cancelada",Y618-Z618,"Liquidação Cancelada")</f>
        <v>#N/A</v>
      </c>
      <c r="AC618" s="3" t="e">
        <f>IF(X618&lt;&gt;"Liquidação Cancelada",(AA618-AB618)+(U618-Z618-AB618),"Liquidação Cancelada")</f>
        <v>#N/A</v>
      </c>
      <c r="AD618" s="29"/>
    </row>
    <row r="619" spans="1:30" ht="24.95" customHeight="1" x14ac:dyDescent="0.2">
      <c r="A619" s="23" t="str">
        <f>D619&amp;"|"&amp;E619&amp;"|"&amp;G619&amp;"|"&amp;H619&amp;"|"&amp;L619&amp;"|"&amp;N619&amp;"|"&amp;U619</f>
        <v>||||||0</v>
      </c>
      <c r="B619" s="23" t="str">
        <f>D619&amp;"|"&amp;E619&amp;"|"&amp;G619&amp;"|"&amp;H619&amp;"|"&amp;X619</f>
        <v>||||0</v>
      </c>
      <c r="C619" s="28" t="str">
        <f>E619&amp;"|"&amp;X619</f>
        <v>|0</v>
      </c>
      <c r="D619" s="10"/>
      <c r="E619" s="10"/>
      <c r="F619" s="36" t="str">
        <f>G619&amp;"/"&amp;H619</f>
        <v>/</v>
      </c>
      <c r="G619" s="10"/>
      <c r="H619" s="10"/>
      <c r="I619" s="36" t="str">
        <f>J619&amp;"."&amp;K619</f>
        <v>.</v>
      </c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>
        <f>R619-S619-T619</f>
        <v>0</v>
      </c>
      <c r="V619" s="9" t="e">
        <f>IF(X619&lt;&gt;"Liquidação Cancelada",VLOOKUP(B619,'BASE DE DADOS OPS'!$B$4:$P$9650,10,FALSE),"Liquidação Cancelada")</f>
        <v>#N/A</v>
      </c>
      <c r="W619" s="13" t="e">
        <f>IF(X619&lt;&gt;"Liquidação Cancelada",IF(ISBLANK(V619),"AGUARDANDO PAGAMENTO",NETWORKDAYS(P619,V619)-1),"Liquidação Cancelada")</f>
        <v>#N/A</v>
      </c>
      <c r="X619" s="10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>IF(X619&lt;&gt;"Liquidação Cancelada",Y619-Z619,"Liquidação Cancelada")</f>
        <v>#N/A</v>
      </c>
      <c r="AC619" s="3" t="e">
        <f>IF(X619&lt;&gt;"Liquidação Cancelada",(AA619-AB619)+(U619-Z619-AB619),"Liquidação Cancelada")</f>
        <v>#N/A</v>
      </c>
      <c r="AD619" s="29"/>
    </row>
    <row r="620" spans="1:30" ht="24.95" customHeight="1" x14ac:dyDescent="0.2">
      <c r="A620" s="23" t="str">
        <f>D620&amp;"|"&amp;E620&amp;"|"&amp;G620&amp;"|"&amp;H620&amp;"|"&amp;L620&amp;"|"&amp;N620&amp;"|"&amp;U620</f>
        <v>||||||0</v>
      </c>
      <c r="B620" s="23" t="str">
        <f>D620&amp;"|"&amp;E620&amp;"|"&amp;G620&amp;"|"&amp;H620&amp;"|"&amp;X620</f>
        <v>||||0</v>
      </c>
      <c r="C620" s="28" t="str">
        <f>E620&amp;"|"&amp;X620</f>
        <v>|0</v>
      </c>
      <c r="D620" s="10"/>
      <c r="E620" s="10"/>
      <c r="F620" s="36" t="str">
        <f>G620&amp;"/"&amp;H620</f>
        <v>/</v>
      </c>
      <c r="G620" s="10"/>
      <c r="H620" s="10"/>
      <c r="I620" s="36" t="str">
        <f>J620&amp;"."&amp;K620</f>
        <v>.</v>
      </c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>
        <f>R620-S620-T620</f>
        <v>0</v>
      </c>
      <c r="V620" s="9" t="e">
        <f>IF(X620&lt;&gt;"Liquidação Cancelada",VLOOKUP(B620,'BASE DE DADOS OPS'!$B$4:$P$9650,10,FALSE),"Liquidação Cancelada")</f>
        <v>#N/A</v>
      </c>
      <c r="W620" s="13" t="e">
        <f>IF(X620&lt;&gt;"Liquidação Cancelada",IF(ISBLANK(V620),"AGUARDANDO PAGAMENTO",NETWORKDAYS(P620,V620)-1),"Liquidação Cancelada")</f>
        <v>#N/A</v>
      </c>
      <c r="X620" s="10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>IF(X620&lt;&gt;"Liquidação Cancelada",Y620-Z620,"Liquidação Cancelada")</f>
        <v>#N/A</v>
      </c>
      <c r="AC620" s="3" t="e">
        <f>IF(X620&lt;&gt;"Liquidação Cancelada",(AA620-AB620)+(U620-Z620-AB620),"Liquidação Cancelada")</f>
        <v>#N/A</v>
      </c>
      <c r="AD620" s="29"/>
    </row>
    <row r="621" spans="1:30" ht="24.95" customHeight="1" x14ac:dyDescent="0.2">
      <c r="A621" s="23" t="str">
        <f>D621&amp;"|"&amp;E621&amp;"|"&amp;G621&amp;"|"&amp;H621&amp;"|"&amp;L621&amp;"|"&amp;N621&amp;"|"&amp;U621</f>
        <v>||||||0</v>
      </c>
      <c r="B621" s="23" t="str">
        <f>D621&amp;"|"&amp;E621&amp;"|"&amp;G621&amp;"|"&amp;H621&amp;"|"&amp;X621</f>
        <v>||||0</v>
      </c>
      <c r="C621" s="28" t="str">
        <f>E621&amp;"|"&amp;X621</f>
        <v>|0</v>
      </c>
      <c r="D621" s="10"/>
      <c r="E621" s="10"/>
      <c r="F621" s="36" t="str">
        <f>G621&amp;"/"&amp;H621</f>
        <v>/</v>
      </c>
      <c r="G621" s="10"/>
      <c r="H621" s="10"/>
      <c r="I621" s="36" t="str">
        <f>J621&amp;"."&amp;K621</f>
        <v>.</v>
      </c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>
        <f>R621-S621-T621</f>
        <v>0</v>
      </c>
      <c r="V621" s="9" t="e">
        <f>IF(X621&lt;&gt;"Liquidação Cancelada",VLOOKUP(B621,'BASE DE DADOS OPS'!$B$4:$P$9650,10,FALSE),"Liquidação Cancelada")</f>
        <v>#N/A</v>
      </c>
      <c r="W621" s="13" t="e">
        <f>IF(X621&lt;&gt;"Liquidação Cancelada",IF(ISBLANK(V621),"AGUARDANDO PAGAMENTO",NETWORKDAYS(P621,V621)-1),"Liquidação Cancelada")</f>
        <v>#N/A</v>
      </c>
      <c r="X621" s="10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>IF(X621&lt;&gt;"Liquidação Cancelada",Y621-Z621,"Liquidação Cancelada")</f>
        <v>#N/A</v>
      </c>
      <c r="AC621" s="3" t="e">
        <f>IF(X621&lt;&gt;"Liquidação Cancelada",(AA621-AB621)+(U621-Z621-AB621),"Liquidação Cancelada")</f>
        <v>#N/A</v>
      </c>
      <c r="AD621" s="29"/>
    </row>
    <row r="622" spans="1:30" ht="24.95" customHeight="1" x14ac:dyDescent="0.2">
      <c r="A622" s="23" t="str">
        <f>D622&amp;"|"&amp;E622&amp;"|"&amp;G622&amp;"|"&amp;H622&amp;"|"&amp;L622&amp;"|"&amp;N622&amp;"|"&amp;U622</f>
        <v>||||||0</v>
      </c>
      <c r="B622" s="23" t="str">
        <f>D622&amp;"|"&amp;E622&amp;"|"&amp;G622&amp;"|"&amp;H622&amp;"|"&amp;X622</f>
        <v>||||0</v>
      </c>
      <c r="C622" s="28" t="str">
        <f>E622&amp;"|"&amp;X622</f>
        <v>|0</v>
      </c>
      <c r="D622" s="10"/>
      <c r="E622" s="10"/>
      <c r="F622" s="36" t="str">
        <f>G622&amp;"/"&amp;H622</f>
        <v>/</v>
      </c>
      <c r="G622" s="10"/>
      <c r="H622" s="10"/>
      <c r="I622" s="36" t="str">
        <f>J622&amp;"."&amp;K622</f>
        <v>.</v>
      </c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>
        <f>R622-S622-T622</f>
        <v>0</v>
      </c>
      <c r="V622" s="9" t="e">
        <f>IF(X622&lt;&gt;"Liquidação Cancelada",VLOOKUP(B622,'BASE DE DADOS OPS'!$B$4:$P$9650,10,FALSE),"Liquidação Cancelada")</f>
        <v>#N/A</v>
      </c>
      <c r="W622" s="13" t="e">
        <f>IF(X622&lt;&gt;"Liquidação Cancelada",IF(ISBLANK(V622),"AGUARDANDO PAGAMENTO",NETWORKDAYS(P622,V622)-1),"Liquidação Cancelada")</f>
        <v>#N/A</v>
      </c>
      <c r="X622" s="10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>IF(X622&lt;&gt;"Liquidação Cancelada",Y622-Z622,"Liquidação Cancelada")</f>
        <v>#N/A</v>
      </c>
      <c r="AC622" s="3" t="e">
        <f>IF(X622&lt;&gt;"Liquidação Cancelada",(AA622-AB622)+(U622-Z622-AB622),"Liquidação Cancelada")</f>
        <v>#N/A</v>
      </c>
      <c r="AD622" s="29"/>
    </row>
    <row r="623" spans="1:30" ht="24.95" customHeight="1" x14ac:dyDescent="0.2">
      <c r="A623" s="23" t="str">
        <f>D623&amp;"|"&amp;E623&amp;"|"&amp;G623&amp;"|"&amp;H623&amp;"|"&amp;L623&amp;"|"&amp;N623&amp;"|"&amp;U623</f>
        <v>||||||0</v>
      </c>
      <c r="B623" s="23" t="str">
        <f>D623&amp;"|"&amp;E623&amp;"|"&amp;G623&amp;"|"&amp;H623&amp;"|"&amp;X623</f>
        <v>||||0</v>
      </c>
      <c r="C623" s="28" t="str">
        <f>E623&amp;"|"&amp;X623</f>
        <v>|0</v>
      </c>
      <c r="D623" s="10"/>
      <c r="E623" s="10"/>
      <c r="F623" s="36" t="str">
        <f>G623&amp;"/"&amp;H623</f>
        <v>/</v>
      </c>
      <c r="G623" s="10"/>
      <c r="H623" s="10"/>
      <c r="I623" s="36" t="str">
        <f>J623&amp;"."&amp;K623</f>
        <v>.</v>
      </c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>
        <f>R623-S623-T623</f>
        <v>0</v>
      </c>
      <c r="V623" s="9" t="e">
        <f>IF(X623&lt;&gt;"Liquidação Cancelada",VLOOKUP(B623,'BASE DE DADOS OPS'!$B$4:$P$9650,10,FALSE),"Liquidação Cancelada")</f>
        <v>#N/A</v>
      </c>
      <c r="W623" s="13" t="e">
        <f>IF(X623&lt;&gt;"Liquidação Cancelada",IF(ISBLANK(V623),"AGUARDANDO PAGAMENTO",NETWORKDAYS(P623,V623)-1),"Liquidação Cancelada")</f>
        <v>#N/A</v>
      </c>
      <c r="X623" s="10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>IF(X623&lt;&gt;"Liquidação Cancelada",Y623-Z623,"Liquidação Cancelada")</f>
        <v>#N/A</v>
      </c>
      <c r="AC623" s="3" t="e">
        <f>IF(X623&lt;&gt;"Liquidação Cancelada",(AA623-AB623)+(U623-Z623-AB623),"Liquidação Cancelada")</f>
        <v>#N/A</v>
      </c>
      <c r="AD623" s="29"/>
    </row>
    <row r="624" spans="1:30" ht="24.95" customHeight="1" x14ac:dyDescent="0.2">
      <c r="A624" s="23" t="str">
        <f>D624&amp;"|"&amp;E624&amp;"|"&amp;G624&amp;"|"&amp;H624&amp;"|"&amp;L624&amp;"|"&amp;N624&amp;"|"&amp;U624</f>
        <v>||||||0</v>
      </c>
      <c r="B624" s="23" t="str">
        <f>D624&amp;"|"&amp;E624&amp;"|"&amp;G624&amp;"|"&amp;H624&amp;"|"&amp;X624</f>
        <v>||||0</v>
      </c>
      <c r="C624" s="28" t="str">
        <f>E624&amp;"|"&amp;X624</f>
        <v>|0</v>
      </c>
      <c r="D624" s="10"/>
      <c r="E624" s="10"/>
      <c r="F624" s="36" t="str">
        <f>G624&amp;"/"&amp;H624</f>
        <v>/</v>
      </c>
      <c r="G624" s="10"/>
      <c r="H624" s="10"/>
      <c r="I624" s="36" t="str">
        <f>J624&amp;"."&amp;K624</f>
        <v>.</v>
      </c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>
        <f>R624-S624-T624</f>
        <v>0</v>
      </c>
      <c r="V624" s="9" t="e">
        <f>IF(X624&lt;&gt;"Liquidação Cancelada",VLOOKUP(B624,'BASE DE DADOS OPS'!$B$4:$P$9650,10,FALSE),"Liquidação Cancelada")</f>
        <v>#N/A</v>
      </c>
      <c r="W624" s="13" t="e">
        <f>IF(X624&lt;&gt;"Liquidação Cancelada",IF(ISBLANK(V624),"AGUARDANDO PAGAMENTO",NETWORKDAYS(P624,V624)-1),"Liquidação Cancelada")</f>
        <v>#N/A</v>
      </c>
      <c r="X624" s="10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>IF(X624&lt;&gt;"Liquidação Cancelada",Y624-Z624,"Liquidação Cancelada")</f>
        <v>#N/A</v>
      </c>
      <c r="AC624" s="3" t="e">
        <f>IF(X624&lt;&gt;"Liquidação Cancelada",(AA624-AB624)+(U624-Z624-AB624),"Liquidação Cancelada")</f>
        <v>#N/A</v>
      </c>
      <c r="AD624" s="29"/>
    </row>
    <row r="625" spans="1:30" ht="24.95" customHeight="1" x14ac:dyDescent="0.2">
      <c r="A625" s="23" t="str">
        <f>D625&amp;"|"&amp;E625&amp;"|"&amp;G625&amp;"|"&amp;H625&amp;"|"&amp;L625&amp;"|"&amp;N625&amp;"|"&amp;U625</f>
        <v>||||||0</v>
      </c>
      <c r="B625" s="23" t="str">
        <f>D625&amp;"|"&amp;E625&amp;"|"&amp;G625&amp;"|"&amp;H625&amp;"|"&amp;X625</f>
        <v>||||0</v>
      </c>
      <c r="C625" s="28" t="str">
        <f>E625&amp;"|"&amp;X625</f>
        <v>|0</v>
      </c>
      <c r="D625" s="10"/>
      <c r="E625" s="10"/>
      <c r="F625" s="36" t="str">
        <f>G625&amp;"/"&amp;H625</f>
        <v>/</v>
      </c>
      <c r="G625" s="10"/>
      <c r="H625" s="10"/>
      <c r="I625" s="36" t="str">
        <f>J625&amp;"."&amp;K625</f>
        <v>.</v>
      </c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>
        <f>R625-S625-T625</f>
        <v>0</v>
      </c>
      <c r="V625" s="9" t="e">
        <f>IF(X625&lt;&gt;"Liquidação Cancelada",VLOOKUP(B625,'BASE DE DADOS OPS'!$B$4:$P$9650,10,FALSE),"Liquidação Cancelada")</f>
        <v>#N/A</v>
      </c>
      <c r="W625" s="13" t="e">
        <f>IF(X625&lt;&gt;"Liquidação Cancelada",IF(ISBLANK(V625),"AGUARDANDO PAGAMENTO",NETWORKDAYS(P625,V625)-1),"Liquidação Cancelada")</f>
        <v>#N/A</v>
      </c>
      <c r="X625" s="10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>IF(X625&lt;&gt;"Liquidação Cancelada",Y625-Z625,"Liquidação Cancelada")</f>
        <v>#N/A</v>
      </c>
      <c r="AC625" s="3" t="e">
        <f>IF(X625&lt;&gt;"Liquidação Cancelada",(AA625-AB625)+(U625-Z625-AB625),"Liquidação Cancelada")</f>
        <v>#N/A</v>
      </c>
      <c r="AD625" s="29"/>
    </row>
    <row r="626" spans="1:30" ht="24.95" customHeight="1" x14ac:dyDescent="0.2">
      <c r="A626" s="23" t="str">
        <f>D626&amp;"|"&amp;E626&amp;"|"&amp;G626&amp;"|"&amp;H626&amp;"|"&amp;L626&amp;"|"&amp;N626&amp;"|"&amp;U626</f>
        <v>||||||0</v>
      </c>
      <c r="B626" s="23" t="str">
        <f>D626&amp;"|"&amp;E626&amp;"|"&amp;G626&amp;"|"&amp;H626&amp;"|"&amp;X626</f>
        <v>||||0</v>
      </c>
      <c r="C626" s="28" t="str">
        <f>E626&amp;"|"&amp;X626</f>
        <v>|0</v>
      </c>
      <c r="D626" s="10"/>
      <c r="E626" s="10"/>
      <c r="F626" s="36" t="str">
        <f>G626&amp;"/"&amp;H626</f>
        <v>/</v>
      </c>
      <c r="G626" s="10"/>
      <c r="H626" s="10"/>
      <c r="I626" s="36" t="str">
        <f>J626&amp;"."&amp;K626</f>
        <v>.</v>
      </c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>
        <f>R626-S626-T626</f>
        <v>0</v>
      </c>
      <c r="V626" s="9" t="e">
        <f>IF(X626&lt;&gt;"Liquidação Cancelada",VLOOKUP(B626,'BASE DE DADOS OPS'!$B$4:$P$9650,10,FALSE),"Liquidação Cancelada")</f>
        <v>#N/A</v>
      </c>
      <c r="W626" s="13" t="e">
        <f>IF(X626&lt;&gt;"Liquidação Cancelada",IF(ISBLANK(V626),"AGUARDANDO PAGAMENTO",NETWORKDAYS(P626,V626)-1),"Liquidação Cancelada")</f>
        <v>#N/A</v>
      </c>
      <c r="X626" s="10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>IF(X626&lt;&gt;"Liquidação Cancelada",Y626-Z626,"Liquidação Cancelada")</f>
        <v>#N/A</v>
      </c>
      <c r="AC626" s="3" t="e">
        <f>IF(X626&lt;&gt;"Liquidação Cancelada",(AA626-AB626)+(U626-Z626-AB626),"Liquidação Cancelada")</f>
        <v>#N/A</v>
      </c>
      <c r="AD626" s="29"/>
    </row>
    <row r="627" spans="1:30" ht="24.95" customHeight="1" x14ac:dyDescent="0.2">
      <c r="A627" s="23" t="str">
        <f>D627&amp;"|"&amp;E627&amp;"|"&amp;G627&amp;"|"&amp;H627&amp;"|"&amp;L627&amp;"|"&amp;N627&amp;"|"&amp;U627</f>
        <v>||||||0</v>
      </c>
      <c r="B627" s="23" t="str">
        <f>D627&amp;"|"&amp;E627&amp;"|"&amp;G627&amp;"|"&amp;H627&amp;"|"&amp;X627</f>
        <v>||||0</v>
      </c>
      <c r="C627" s="28" t="str">
        <f>E627&amp;"|"&amp;X627</f>
        <v>|0</v>
      </c>
      <c r="D627" s="10"/>
      <c r="E627" s="10"/>
      <c r="F627" s="36" t="str">
        <f>G627&amp;"/"&amp;H627</f>
        <v>/</v>
      </c>
      <c r="G627" s="10"/>
      <c r="H627" s="10"/>
      <c r="I627" s="36" t="str">
        <f>J627&amp;"."&amp;K627</f>
        <v>.</v>
      </c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>
        <f>R627-S627-T627</f>
        <v>0</v>
      </c>
      <c r="V627" s="9" t="e">
        <f>IF(X627&lt;&gt;"Liquidação Cancelada",VLOOKUP(B627,'BASE DE DADOS OPS'!$B$4:$P$9650,10,FALSE),"Liquidação Cancelada")</f>
        <v>#N/A</v>
      </c>
      <c r="W627" s="13" t="e">
        <f>IF(X627&lt;&gt;"Liquidação Cancelada",IF(ISBLANK(V627),"AGUARDANDO PAGAMENTO",NETWORKDAYS(P627,V627)-1),"Liquidação Cancelada")</f>
        <v>#N/A</v>
      </c>
      <c r="X627" s="10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>IF(X627&lt;&gt;"Liquidação Cancelada",Y627-Z627,"Liquidação Cancelada")</f>
        <v>#N/A</v>
      </c>
      <c r="AC627" s="3" t="e">
        <f>IF(X627&lt;&gt;"Liquidação Cancelada",(AA627-AB627)+(U627-Z627-AB627),"Liquidação Cancelada")</f>
        <v>#N/A</v>
      </c>
      <c r="AD627" s="29"/>
    </row>
    <row r="628" spans="1:30" ht="24.95" customHeight="1" x14ac:dyDescent="0.2">
      <c r="A628" s="23" t="str">
        <f>D628&amp;"|"&amp;E628&amp;"|"&amp;G628&amp;"|"&amp;H628&amp;"|"&amp;L628&amp;"|"&amp;N628&amp;"|"&amp;U628</f>
        <v>||||||0</v>
      </c>
      <c r="B628" s="23" t="str">
        <f>D628&amp;"|"&amp;E628&amp;"|"&amp;G628&amp;"|"&amp;H628&amp;"|"&amp;X628</f>
        <v>||||0</v>
      </c>
      <c r="C628" s="28" t="str">
        <f>E628&amp;"|"&amp;X628</f>
        <v>|0</v>
      </c>
      <c r="D628" s="10"/>
      <c r="E628" s="10"/>
      <c r="F628" s="36" t="str">
        <f>G628&amp;"/"&amp;H628</f>
        <v>/</v>
      </c>
      <c r="G628" s="10"/>
      <c r="H628" s="10"/>
      <c r="I628" s="36" t="str">
        <f>J628&amp;"."&amp;K628</f>
        <v>.</v>
      </c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>
        <f>R628-S628-T628</f>
        <v>0</v>
      </c>
      <c r="V628" s="9" t="e">
        <f>IF(X628&lt;&gt;"Liquidação Cancelada",VLOOKUP(B628,'BASE DE DADOS OPS'!$B$4:$P$9650,10,FALSE),"Liquidação Cancelada")</f>
        <v>#N/A</v>
      </c>
      <c r="W628" s="13" t="e">
        <f>IF(X628&lt;&gt;"Liquidação Cancelada",IF(ISBLANK(V628),"AGUARDANDO PAGAMENTO",NETWORKDAYS(P628,V628)-1),"Liquidação Cancelada")</f>
        <v>#N/A</v>
      </c>
      <c r="X628" s="10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>IF(X628&lt;&gt;"Liquidação Cancelada",Y628-Z628,"Liquidação Cancelada")</f>
        <v>#N/A</v>
      </c>
      <c r="AC628" s="3" t="e">
        <f>IF(X628&lt;&gt;"Liquidação Cancelada",(AA628-AB628)+(U628-Z628-AB628),"Liquidação Cancelada")</f>
        <v>#N/A</v>
      </c>
      <c r="AD628" s="29"/>
    </row>
    <row r="629" spans="1:30" ht="24.95" customHeight="1" x14ac:dyDescent="0.2">
      <c r="A629" s="23" t="str">
        <f>D629&amp;"|"&amp;E629&amp;"|"&amp;G629&amp;"|"&amp;H629&amp;"|"&amp;L629&amp;"|"&amp;N629&amp;"|"&amp;U629</f>
        <v>||||||0</v>
      </c>
      <c r="B629" s="23" t="str">
        <f>D629&amp;"|"&amp;E629&amp;"|"&amp;G629&amp;"|"&amp;H629&amp;"|"&amp;X629</f>
        <v>||||0</v>
      </c>
      <c r="C629" s="28" t="str">
        <f>E629&amp;"|"&amp;X629</f>
        <v>|0</v>
      </c>
      <c r="D629" s="10"/>
      <c r="E629" s="10"/>
      <c r="F629" s="36" t="str">
        <f>G629&amp;"/"&amp;H629</f>
        <v>/</v>
      </c>
      <c r="G629" s="10"/>
      <c r="H629" s="10"/>
      <c r="I629" s="36" t="str">
        <f>J629&amp;"."&amp;K629</f>
        <v>.</v>
      </c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>
        <f>R629-S629-T629</f>
        <v>0</v>
      </c>
      <c r="V629" s="9" t="e">
        <f>IF(X629&lt;&gt;"Liquidação Cancelada",VLOOKUP(B629,'BASE DE DADOS OPS'!$B$4:$P$9650,10,FALSE),"Liquidação Cancelada")</f>
        <v>#N/A</v>
      </c>
      <c r="W629" s="13" t="e">
        <f>IF(X629&lt;&gt;"Liquidação Cancelada",IF(ISBLANK(V629),"AGUARDANDO PAGAMENTO",NETWORKDAYS(P629,V629)-1),"Liquidação Cancelada")</f>
        <v>#N/A</v>
      </c>
      <c r="X629" s="10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>IF(X629&lt;&gt;"Liquidação Cancelada",Y629-Z629,"Liquidação Cancelada")</f>
        <v>#N/A</v>
      </c>
      <c r="AC629" s="3" t="e">
        <f>IF(X629&lt;&gt;"Liquidação Cancelada",(AA629-AB629)+(U629-Z629-AB629),"Liquidação Cancelada")</f>
        <v>#N/A</v>
      </c>
      <c r="AD629" s="29"/>
    </row>
    <row r="630" spans="1:30" ht="24.95" customHeight="1" x14ac:dyDescent="0.2">
      <c r="A630" s="23" t="str">
        <f>D630&amp;"|"&amp;E630&amp;"|"&amp;G630&amp;"|"&amp;H630&amp;"|"&amp;L630&amp;"|"&amp;N630&amp;"|"&amp;U630</f>
        <v>||||||0</v>
      </c>
      <c r="B630" s="23" t="str">
        <f>D630&amp;"|"&amp;E630&amp;"|"&amp;G630&amp;"|"&amp;H630&amp;"|"&amp;X630</f>
        <v>||||0</v>
      </c>
      <c r="C630" s="28" t="str">
        <f>E630&amp;"|"&amp;X630</f>
        <v>|0</v>
      </c>
      <c r="D630" s="10"/>
      <c r="E630" s="10"/>
      <c r="F630" s="36" t="str">
        <f>G630&amp;"/"&amp;H630</f>
        <v>/</v>
      </c>
      <c r="G630" s="10"/>
      <c r="H630" s="10"/>
      <c r="I630" s="36" t="str">
        <f>J630&amp;"."&amp;K630</f>
        <v>.</v>
      </c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>
        <f>R630-S630-T630</f>
        <v>0</v>
      </c>
      <c r="V630" s="9" t="e">
        <f>IF(X630&lt;&gt;"Liquidação Cancelada",VLOOKUP(B630,'BASE DE DADOS OPS'!$B$4:$P$9650,10,FALSE),"Liquidação Cancelada")</f>
        <v>#N/A</v>
      </c>
      <c r="W630" s="13" t="e">
        <f>IF(X630&lt;&gt;"Liquidação Cancelada",IF(ISBLANK(V630),"AGUARDANDO PAGAMENTO",NETWORKDAYS(P630,V630)-1),"Liquidação Cancelada")</f>
        <v>#N/A</v>
      </c>
      <c r="X630" s="10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>IF(X630&lt;&gt;"Liquidação Cancelada",Y630-Z630,"Liquidação Cancelada")</f>
        <v>#N/A</v>
      </c>
      <c r="AC630" s="3" t="e">
        <f>IF(X630&lt;&gt;"Liquidação Cancelada",(AA630-AB630)+(U630-Z630-AB630),"Liquidação Cancelada")</f>
        <v>#N/A</v>
      </c>
      <c r="AD630" s="29"/>
    </row>
    <row r="631" spans="1:30" ht="24.95" customHeight="1" x14ac:dyDescent="0.2">
      <c r="A631" s="23" t="str">
        <f>D631&amp;"|"&amp;E631&amp;"|"&amp;G631&amp;"|"&amp;H631&amp;"|"&amp;L631&amp;"|"&amp;N631&amp;"|"&amp;U631</f>
        <v>||||||0</v>
      </c>
      <c r="B631" s="23" t="str">
        <f>D631&amp;"|"&amp;E631&amp;"|"&amp;G631&amp;"|"&amp;H631&amp;"|"&amp;X631</f>
        <v>||||0</v>
      </c>
      <c r="C631" s="28" t="str">
        <f>E631&amp;"|"&amp;X631</f>
        <v>|0</v>
      </c>
      <c r="D631" s="10"/>
      <c r="E631" s="10"/>
      <c r="F631" s="36" t="str">
        <f>G631&amp;"/"&amp;H631</f>
        <v>/</v>
      </c>
      <c r="G631" s="10"/>
      <c r="H631" s="10"/>
      <c r="I631" s="36" t="str">
        <f>J631&amp;"."&amp;K631</f>
        <v>.</v>
      </c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>
        <f>R631-S631-T631</f>
        <v>0</v>
      </c>
      <c r="V631" s="9" t="e">
        <f>IF(X631&lt;&gt;"Liquidação Cancelada",VLOOKUP(B631,'BASE DE DADOS OPS'!$B$4:$P$9650,10,FALSE),"Liquidação Cancelada")</f>
        <v>#N/A</v>
      </c>
      <c r="W631" s="13" t="e">
        <f>IF(X631&lt;&gt;"Liquidação Cancelada",IF(ISBLANK(V631),"AGUARDANDO PAGAMENTO",NETWORKDAYS(P631,V631)-1),"Liquidação Cancelada")</f>
        <v>#N/A</v>
      </c>
      <c r="X631" s="10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>IF(X631&lt;&gt;"Liquidação Cancelada",Y631-Z631,"Liquidação Cancelada")</f>
        <v>#N/A</v>
      </c>
      <c r="AC631" s="3" t="e">
        <f>IF(X631&lt;&gt;"Liquidação Cancelada",(AA631-AB631)+(U631-Z631-AB631),"Liquidação Cancelada")</f>
        <v>#N/A</v>
      </c>
      <c r="AD631" s="29"/>
    </row>
    <row r="632" spans="1:30" ht="24.95" customHeight="1" x14ac:dyDescent="0.2">
      <c r="A632" s="23" t="str">
        <f>D632&amp;"|"&amp;E632&amp;"|"&amp;G632&amp;"|"&amp;H632&amp;"|"&amp;L632&amp;"|"&amp;N632&amp;"|"&amp;U632</f>
        <v>||||||0</v>
      </c>
      <c r="B632" s="23" t="str">
        <f>D632&amp;"|"&amp;E632&amp;"|"&amp;G632&amp;"|"&amp;H632&amp;"|"&amp;X632</f>
        <v>||||0</v>
      </c>
      <c r="C632" s="28" t="str">
        <f>E632&amp;"|"&amp;X632</f>
        <v>|0</v>
      </c>
      <c r="D632" s="10"/>
      <c r="E632" s="10"/>
      <c r="F632" s="36" t="str">
        <f>G632&amp;"/"&amp;H632</f>
        <v>/</v>
      </c>
      <c r="G632" s="10"/>
      <c r="H632" s="10"/>
      <c r="I632" s="36" t="str">
        <f>J632&amp;"."&amp;K632</f>
        <v>.</v>
      </c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>
        <f>R632-S632-T632</f>
        <v>0</v>
      </c>
      <c r="V632" s="9" t="e">
        <f>IF(X632&lt;&gt;"Liquidação Cancelada",VLOOKUP(B632,'BASE DE DADOS OPS'!$B$4:$P$9650,10,FALSE),"Liquidação Cancelada")</f>
        <v>#N/A</v>
      </c>
      <c r="W632" s="13" t="e">
        <f>IF(X632&lt;&gt;"Liquidação Cancelada",IF(ISBLANK(V632),"AGUARDANDO PAGAMENTO",NETWORKDAYS(P632,V632)-1),"Liquidação Cancelada")</f>
        <v>#N/A</v>
      </c>
      <c r="X632" s="10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>IF(X632&lt;&gt;"Liquidação Cancelada",Y632-Z632,"Liquidação Cancelada")</f>
        <v>#N/A</v>
      </c>
      <c r="AC632" s="3" t="e">
        <f>IF(X632&lt;&gt;"Liquidação Cancelada",(AA632-AB632)+(U632-Z632-AB632),"Liquidação Cancelada")</f>
        <v>#N/A</v>
      </c>
      <c r="AD632" s="29"/>
    </row>
    <row r="633" spans="1:30" ht="24.95" customHeight="1" x14ac:dyDescent="0.2">
      <c r="A633" s="23" t="str">
        <f>D633&amp;"|"&amp;E633&amp;"|"&amp;G633&amp;"|"&amp;H633&amp;"|"&amp;L633&amp;"|"&amp;N633&amp;"|"&amp;U633</f>
        <v>||||||0</v>
      </c>
      <c r="B633" s="23" t="str">
        <f>D633&amp;"|"&amp;E633&amp;"|"&amp;G633&amp;"|"&amp;H633&amp;"|"&amp;X633</f>
        <v>||||0</v>
      </c>
      <c r="C633" s="28" t="str">
        <f>E633&amp;"|"&amp;X633</f>
        <v>|0</v>
      </c>
      <c r="D633" s="10"/>
      <c r="E633" s="10"/>
      <c r="F633" s="36" t="str">
        <f>G633&amp;"/"&amp;H633</f>
        <v>/</v>
      </c>
      <c r="G633" s="10"/>
      <c r="H633" s="10"/>
      <c r="I633" s="36" t="str">
        <f>J633&amp;"."&amp;K633</f>
        <v>.</v>
      </c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>
        <f>R633-S633-T633</f>
        <v>0</v>
      </c>
      <c r="V633" s="9" t="e">
        <f>IF(X633&lt;&gt;"Liquidação Cancelada",VLOOKUP(B633,'BASE DE DADOS OPS'!$B$4:$P$9650,10,FALSE),"Liquidação Cancelada")</f>
        <v>#N/A</v>
      </c>
      <c r="W633" s="13" t="e">
        <f>IF(X633&lt;&gt;"Liquidação Cancelada",IF(ISBLANK(V633),"AGUARDANDO PAGAMENTO",NETWORKDAYS(P633,V633)-1),"Liquidação Cancelada")</f>
        <v>#N/A</v>
      </c>
      <c r="X633" s="10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>IF(X633&lt;&gt;"Liquidação Cancelada",Y633-Z633,"Liquidação Cancelada")</f>
        <v>#N/A</v>
      </c>
      <c r="AC633" s="3" t="e">
        <f>IF(X633&lt;&gt;"Liquidação Cancelada",(AA633-AB633)+(U633-Z633-AB633),"Liquidação Cancelada")</f>
        <v>#N/A</v>
      </c>
      <c r="AD633" s="29"/>
    </row>
    <row r="634" spans="1:30" ht="24.95" customHeight="1" x14ac:dyDescent="0.2">
      <c r="A634" s="23" t="str">
        <f>D634&amp;"|"&amp;E634&amp;"|"&amp;G634&amp;"|"&amp;H634&amp;"|"&amp;L634&amp;"|"&amp;N634&amp;"|"&amp;U634</f>
        <v>||||||0</v>
      </c>
      <c r="B634" s="23" t="str">
        <f>D634&amp;"|"&amp;E634&amp;"|"&amp;G634&amp;"|"&amp;H634&amp;"|"&amp;X634</f>
        <v>||||0</v>
      </c>
      <c r="C634" s="28" t="str">
        <f>E634&amp;"|"&amp;X634</f>
        <v>|0</v>
      </c>
      <c r="D634" s="10"/>
      <c r="E634" s="10"/>
      <c r="F634" s="36" t="str">
        <f>G634&amp;"/"&amp;H634</f>
        <v>/</v>
      </c>
      <c r="G634" s="10"/>
      <c r="H634" s="10"/>
      <c r="I634" s="36" t="str">
        <f>J634&amp;"."&amp;K634</f>
        <v>.</v>
      </c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>
        <f>R634-S634-T634</f>
        <v>0</v>
      </c>
      <c r="V634" s="9" t="e">
        <f>IF(X634&lt;&gt;"Liquidação Cancelada",VLOOKUP(B634,'BASE DE DADOS OPS'!$B$4:$P$9650,10,FALSE),"Liquidação Cancelada")</f>
        <v>#N/A</v>
      </c>
      <c r="W634" s="13" t="e">
        <f>IF(X634&lt;&gt;"Liquidação Cancelada",IF(ISBLANK(V634),"AGUARDANDO PAGAMENTO",NETWORKDAYS(P634,V634)-1),"Liquidação Cancelada")</f>
        <v>#N/A</v>
      </c>
      <c r="X634" s="10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>IF(X634&lt;&gt;"Liquidação Cancelada",Y634-Z634,"Liquidação Cancelada")</f>
        <v>#N/A</v>
      </c>
      <c r="AC634" s="3" t="e">
        <f>IF(X634&lt;&gt;"Liquidação Cancelada",(AA634-AB634)+(U634-Z634-AB634),"Liquidação Cancelada")</f>
        <v>#N/A</v>
      </c>
      <c r="AD634" s="29"/>
    </row>
    <row r="635" spans="1:30" ht="24.95" customHeight="1" x14ac:dyDescent="0.2">
      <c r="A635" s="23" t="str">
        <f>D635&amp;"|"&amp;E635&amp;"|"&amp;G635&amp;"|"&amp;H635&amp;"|"&amp;L635&amp;"|"&amp;N635&amp;"|"&amp;U635</f>
        <v>||||||0</v>
      </c>
      <c r="B635" s="23" t="str">
        <f>D635&amp;"|"&amp;E635&amp;"|"&amp;G635&amp;"|"&amp;H635&amp;"|"&amp;X635</f>
        <v>||||0</v>
      </c>
      <c r="C635" s="28" t="str">
        <f>E635&amp;"|"&amp;X635</f>
        <v>|0</v>
      </c>
      <c r="D635" s="10"/>
      <c r="E635" s="10"/>
      <c r="F635" s="36" t="str">
        <f>G635&amp;"/"&amp;H635</f>
        <v>/</v>
      </c>
      <c r="G635" s="10"/>
      <c r="H635" s="10"/>
      <c r="I635" s="36" t="str">
        <f>J635&amp;"."&amp;K635</f>
        <v>.</v>
      </c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>
        <f>R635-S635-T635</f>
        <v>0</v>
      </c>
      <c r="V635" s="9" t="e">
        <f>IF(X635&lt;&gt;"Liquidação Cancelada",VLOOKUP(B635,'BASE DE DADOS OPS'!$B$4:$P$9650,10,FALSE),"Liquidação Cancelada")</f>
        <v>#N/A</v>
      </c>
      <c r="W635" s="13" t="e">
        <f>IF(X635&lt;&gt;"Liquidação Cancelada",IF(ISBLANK(V635),"AGUARDANDO PAGAMENTO",NETWORKDAYS(P635,V635)-1),"Liquidação Cancelada")</f>
        <v>#N/A</v>
      </c>
      <c r="X635" s="10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>IF(X635&lt;&gt;"Liquidação Cancelada",Y635-Z635,"Liquidação Cancelada")</f>
        <v>#N/A</v>
      </c>
      <c r="AC635" s="3" t="e">
        <f>IF(X635&lt;&gt;"Liquidação Cancelada",(AA635-AB635)+(U635-Z635-AB635),"Liquidação Cancelada")</f>
        <v>#N/A</v>
      </c>
      <c r="AD635" s="29"/>
    </row>
    <row r="636" spans="1:30" ht="24.95" customHeight="1" x14ac:dyDescent="0.2">
      <c r="A636" s="23" t="str">
        <f>D636&amp;"|"&amp;E636&amp;"|"&amp;G636&amp;"|"&amp;H636&amp;"|"&amp;L636&amp;"|"&amp;N636&amp;"|"&amp;U636</f>
        <v>||||||0</v>
      </c>
      <c r="B636" s="23" t="str">
        <f>D636&amp;"|"&amp;E636&amp;"|"&amp;G636&amp;"|"&amp;H636&amp;"|"&amp;X636</f>
        <v>||||0</v>
      </c>
      <c r="C636" s="28" t="str">
        <f>E636&amp;"|"&amp;X636</f>
        <v>|0</v>
      </c>
      <c r="D636" s="10"/>
      <c r="E636" s="10"/>
      <c r="F636" s="36" t="str">
        <f>G636&amp;"/"&amp;H636</f>
        <v>/</v>
      </c>
      <c r="G636" s="10"/>
      <c r="H636" s="10"/>
      <c r="I636" s="36" t="str">
        <f>J636&amp;"."&amp;K636</f>
        <v>.</v>
      </c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>
        <f>R636-S636-T636</f>
        <v>0</v>
      </c>
      <c r="V636" s="9" t="e">
        <f>IF(X636&lt;&gt;"Liquidação Cancelada",VLOOKUP(B636,'BASE DE DADOS OPS'!$B$4:$P$9650,10,FALSE),"Liquidação Cancelada")</f>
        <v>#N/A</v>
      </c>
      <c r="W636" s="13" t="e">
        <f>IF(X636&lt;&gt;"Liquidação Cancelada",IF(ISBLANK(V636),"AGUARDANDO PAGAMENTO",NETWORKDAYS(P636,V636)-1),"Liquidação Cancelada")</f>
        <v>#N/A</v>
      </c>
      <c r="X636" s="10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>IF(X636&lt;&gt;"Liquidação Cancelada",Y636-Z636,"Liquidação Cancelada")</f>
        <v>#N/A</v>
      </c>
      <c r="AC636" s="3" t="e">
        <f>IF(X636&lt;&gt;"Liquidação Cancelada",(AA636-AB636)+(U636-Z636-AB636),"Liquidação Cancelada")</f>
        <v>#N/A</v>
      </c>
      <c r="AD636" s="29"/>
    </row>
    <row r="637" spans="1:30" ht="24.95" customHeight="1" x14ac:dyDescent="0.2">
      <c r="A637" s="23" t="str">
        <f>D637&amp;"|"&amp;E637&amp;"|"&amp;G637&amp;"|"&amp;H637&amp;"|"&amp;L637&amp;"|"&amp;N637&amp;"|"&amp;U637</f>
        <v>||||||0</v>
      </c>
      <c r="B637" s="23" t="str">
        <f>D637&amp;"|"&amp;E637&amp;"|"&amp;G637&amp;"|"&amp;H637&amp;"|"&amp;X637</f>
        <v>||||0</v>
      </c>
      <c r="C637" s="28" t="str">
        <f>E637&amp;"|"&amp;X637</f>
        <v>|0</v>
      </c>
      <c r="D637" s="10"/>
      <c r="E637" s="10"/>
      <c r="F637" s="36" t="str">
        <f>G637&amp;"/"&amp;H637</f>
        <v>/</v>
      </c>
      <c r="G637" s="10"/>
      <c r="H637" s="10"/>
      <c r="I637" s="36" t="str">
        <f>J637&amp;"."&amp;K637</f>
        <v>.</v>
      </c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>
        <f>R637-S637-T637</f>
        <v>0</v>
      </c>
      <c r="V637" s="9" t="e">
        <f>IF(X637&lt;&gt;"Liquidação Cancelada",VLOOKUP(B637,'BASE DE DADOS OPS'!$B$4:$P$9650,10,FALSE),"Liquidação Cancelada")</f>
        <v>#N/A</v>
      </c>
      <c r="W637" s="13" t="e">
        <f>IF(X637&lt;&gt;"Liquidação Cancelada",IF(ISBLANK(V637),"AGUARDANDO PAGAMENTO",NETWORKDAYS(P637,V637)-1),"Liquidação Cancelada")</f>
        <v>#N/A</v>
      </c>
      <c r="X637" s="10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>IF(X637&lt;&gt;"Liquidação Cancelada",Y637-Z637,"Liquidação Cancelada")</f>
        <v>#N/A</v>
      </c>
      <c r="AC637" s="3" t="e">
        <f>IF(X637&lt;&gt;"Liquidação Cancelada",(AA637-AB637)+(U637-Z637-AB637),"Liquidação Cancelada")</f>
        <v>#N/A</v>
      </c>
      <c r="AD637" s="29"/>
    </row>
    <row r="638" spans="1:30" ht="24.95" customHeight="1" x14ac:dyDescent="0.2">
      <c r="A638" s="23" t="str">
        <f>D638&amp;"|"&amp;E638&amp;"|"&amp;G638&amp;"|"&amp;H638&amp;"|"&amp;L638&amp;"|"&amp;N638&amp;"|"&amp;U638</f>
        <v>||||||0</v>
      </c>
      <c r="B638" s="23" t="str">
        <f>D638&amp;"|"&amp;E638&amp;"|"&amp;G638&amp;"|"&amp;H638&amp;"|"&amp;X638</f>
        <v>||||0</v>
      </c>
      <c r="C638" s="28" t="str">
        <f>E638&amp;"|"&amp;X638</f>
        <v>|0</v>
      </c>
      <c r="D638" s="10"/>
      <c r="E638" s="10"/>
      <c r="F638" s="36" t="str">
        <f>G638&amp;"/"&amp;H638</f>
        <v>/</v>
      </c>
      <c r="G638" s="10"/>
      <c r="H638" s="10"/>
      <c r="I638" s="36" t="str">
        <f>J638&amp;"."&amp;K638</f>
        <v>.</v>
      </c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>
        <f>R638-S638-T638</f>
        <v>0</v>
      </c>
      <c r="V638" s="9" t="e">
        <f>IF(X638&lt;&gt;"Liquidação Cancelada",VLOOKUP(B638,'BASE DE DADOS OPS'!$B$4:$P$9650,10,FALSE),"Liquidação Cancelada")</f>
        <v>#N/A</v>
      </c>
      <c r="W638" s="13" t="e">
        <f>IF(X638&lt;&gt;"Liquidação Cancelada",IF(ISBLANK(V638),"AGUARDANDO PAGAMENTO",NETWORKDAYS(P638,V638)-1),"Liquidação Cancelada")</f>
        <v>#N/A</v>
      </c>
      <c r="X638" s="10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>IF(X638&lt;&gt;"Liquidação Cancelada",Y638-Z638,"Liquidação Cancelada")</f>
        <v>#N/A</v>
      </c>
      <c r="AC638" s="3" t="e">
        <f>IF(X638&lt;&gt;"Liquidação Cancelada",(AA638-AB638)+(U638-Z638-AB638),"Liquidação Cancelada")</f>
        <v>#N/A</v>
      </c>
      <c r="AD638" s="29"/>
    </row>
    <row r="639" spans="1:30" ht="24.95" customHeight="1" x14ac:dyDescent="0.2">
      <c r="A639" s="23" t="str">
        <f>D639&amp;"|"&amp;E639&amp;"|"&amp;G639&amp;"|"&amp;H639&amp;"|"&amp;L639&amp;"|"&amp;N639&amp;"|"&amp;U639</f>
        <v>||||||0</v>
      </c>
      <c r="B639" s="23" t="str">
        <f>D639&amp;"|"&amp;E639&amp;"|"&amp;G639&amp;"|"&amp;H639&amp;"|"&amp;X639</f>
        <v>||||0</v>
      </c>
      <c r="C639" s="28" t="str">
        <f>E639&amp;"|"&amp;X639</f>
        <v>|0</v>
      </c>
      <c r="D639" s="10"/>
      <c r="E639" s="10"/>
      <c r="F639" s="36" t="str">
        <f>G639&amp;"/"&amp;H639</f>
        <v>/</v>
      </c>
      <c r="G639" s="10"/>
      <c r="H639" s="10"/>
      <c r="I639" s="36" t="str">
        <f>J639&amp;"."&amp;K639</f>
        <v>.</v>
      </c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>
        <f>R639-S639-T639</f>
        <v>0</v>
      </c>
      <c r="V639" s="9" t="e">
        <f>IF(X639&lt;&gt;"Liquidação Cancelada",VLOOKUP(B639,'BASE DE DADOS OPS'!$B$4:$P$9650,10,FALSE),"Liquidação Cancelada")</f>
        <v>#N/A</v>
      </c>
      <c r="W639" s="13" t="e">
        <f>IF(X639&lt;&gt;"Liquidação Cancelada",IF(ISBLANK(V639),"AGUARDANDO PAGAMENTO",NETWORKDAYS(P639,V639)-1),"Liquidação Cancelada")</f>
        <v>#N/A</v>
      </c>
      <c r="X639" s="10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>IF(X639&lt;&gt;"Liquidação Cancelada",Y639-Z639,"Liquidação Cancelada")</f>
        <v>#N/A</v>
      </c>
      <c r="AC639" s="3" t="e">
        <f>IF(X639&lt;&gt;"Liquidação Cancelada",(AA639-AB639)+(U639-Z639-AB639),"Liquidação Cancelada")</f>
        <v>#N/A</v>
      </c>
      <c r="AD639" s="29"/>
    </row>
    <row r="640" spans="1:30" ht="24.95" customHeight="1" x14ac:dyDescent="0.2">
      <c r="A640" s="23" t="str">
        <f>D640&amp;"|"&amp;E640&amp;"|"&amp;G640&amp;"|"&amp;H640&amp;"|"&amp;L640&amp;"|"&amp;N640&amp;"|"&amp;U640</f>
        <v>||||||0</v>
      </c>
      <c r="B640" s="23" t="str">
        <f>D640&amp;"|"&amp;E640&amp;"|"&amp;G640&amp;"|"&amp;H640&amp;"|"&amp;X640</f>
        <v>||||0</v>
      </c>
      <c r="C640" s="28" t="str">
        <f>E640&amp;"|"&amp;X640</f>
        <v>|0</v>
      </c>
      <c r="D640" s="10"/>
      <c r="E640" s="10"/>
      <c r="F640" s="36" t="str">
        <f>G640&amp;"/"&amp;H640</f>
        <v>/</v>
      </c>
      <c r="G640" s="10"/>
      <c r="H640" s="10"/>
      <c r="I640" s="36" t="str">
        <f>J640&amp;"."&amp;K640</f>
        <v>.</v>
      </c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>
        <f>R640-S640-T640</f>
        <v>0</v>
      </c>
      <c r="V640" s="9" t="e">
        <f>IF(X640&lt;&gt;"Liquidação Cancelada",VLOOKUP(B640,'BASE DE DADOS OPS'!$B$4:$P$9650,10,FALSE),"Liquidação Cancelada")</f>
        <v>#N/A</v>
      </c>
      <c r="W640" s="13" t="e">
        <f>IF(X640&lt;&gt;"Liquidação Cancelada",IF(ISBLANK(V640),"AGUARDANDO PAGAMENTO",NETWORKDAYS(P640,V640)-1),"Liquidação Cancelada")</f>
        <v>#N/A</v>
      </c>
      <c r="X640" s="10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>IF(X640&lt;&gt;"Liquidação Cancelada",Y640-Z640,"Liquidação Cancelada")</f>
        <v>#N/A</v>
      </c>
      <c r="AC640" s="3" t="e">
        <f>IF(X640&lt;&gt;"Liquidação Cancelada",(AA640-AB640)+(U640-Z640-AB640),"Liquidação Cancelada")</f>
        <v>#N/A</v>
      </c>
      <c r="AD640" s="29"/>
    </row>
    <row r="641" spans="1:30" ht="24.95" customHeight="1" x14ac:dyDescent="0.2">
      <c r="A641" s="23" t="str">
        <f>D641&amp;"|"&amp;E641&amp;"|"&amp;G641&amp;"|"&amp;H641&amp;"|"&amp;L641&amp;"|"&amp;N641&amp;"|"&amp;U641</f>
        <v>||||||0</v>
      </c>
      <c r="B641" s="23" t="str">
        <f>D641&amp;"|"&amp;E641&amp;"|"&amp;G641&amp;"|"&amp;H641&amp;"|"&amp;X641</f>
        <v>||||0</v>
      </c>
      <c r="C641" s="28" t="str">
        <f>E641&amp;"|"&amp;X641</f>
        <v>|0</v>
      </c>
      <c r="D641" s="10"/>
      <c r="E641" s="10"/>
      <c r="F641" s="36" t="str">
        <f>G641&amp;"/"&amp;H641</f>
        <v>/</v>
      </c>
      <c r="G641" s="10"/>
      <c r="H641" s="10"/>
      <c r="I641" s="36" t="str">
        <f>J641&amp;"."&amp;K641</f>
        <v>.</v>
      </c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>
        <f>R641-S641-T641</f>
        <v>0</v>
      </c>
      <c r="V641" s="9" t="e">
        <f>IF(X641&lt;&gt;"Liquidação Cancelada",VLOOKUP(B641,'BASE DE DADOS OPS'!$B$4:$P$9650,10,FALSE),"Liquidação Cancelada")</f>
        <v>#N/A</v>
      </c>
      <c r="W641" s="13" t="e">
        <f>IF(X641&lt;&gt;"Liquidação Cancelada",IF(ISBLANK(V641),"AGUARDANDO PAGAMENTO",NETWORKDAYS(P641,V641)-1),"Liquidação Cancelada")</f>
        <v>#N/A</v>
      </c>
      <c r="X641" s="10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>IF(X641&lt;&gt;"Liquidação Cancelada",Y641-Z641,"Liquidação Cancelada")</f>
        <v>#N/A</v>
      </c>
      <c r="AC641" s="3" t="e">
        <f>IF(X641&lt;&gt;"Liquidação Cancelada",(AA641-AB641)+(U641-Z641-AB641),"Liquidação Cancelada")</f>
        <v>#N/A</v>
      </c>
      <c r="AD641" s="29"/>
    </row>
    <row r="642" spans="1:30" ht="24.95" customHeight="1" x14ac:dyDescent="0.2">
      <c r="A642" s="23" t="str">
        <f>D642&amp;"|"&amp;E642&amp;"|"&amp;G642&amp;"|"&amp;H642&amp;"|"&amp;L642&amp;"|"&amp;N642&amp;"|"&amp;U642</f>
        <v>||||||0</v>
      </c>
      <c r="B642" s="23" t="str">
        <f>D642&amp;"|"&amp;E642&amp;"|"&amp;G642&amp;"|"&amp;H642&amp;"|"&amp;X642</f>
        <v>||||0</v>
      </c>
      <c r="C642" s="28" t="str">
        <f>E642&amp;"|"&amp;X642</f>
        <v>|0</v>
      </c>
      <c r="D642" s="10"/>
      <c r="E642" s="10"/>
      <c r="F642" s="36" t="str">
        <f>G642&amp;"/"&amp;H642</f>
        <v>/</v>
      </c>
      <c r="G642" s="10"/>
      <c r="H642" s="10"/>
      <c r="I642" s="36" t="str">
        <f>J642&amp;"."&amp;K642</f>
        <v>.</v>
      </c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>
        <f>R642-S642-T642</f>
        <v>0</v>
      </c>
      <c r="V642" s="9" t="e">
        <f>IF(X642&lt;&gt;"Liquidação Cancelada",VLOOKUP(B642,'BASE DE DADOS OPS'!$B$4:$P$9650,10,FALSE),"Liquidação Cancelada")</f>
        <v>#N/A</v>
      </c>
      <c r="W642" s="13" t="e">
        <f>IF(X642&lt;&gt;"Liquidação Cancelada",IF(ISBLANK(V642),"AGUARDANDO PAGAMENTO",NETWORKDAYS(P642,V642)-1),"Liquidação Cancelada")</f>
        <v>#N/A</v>
      </c>
      <c r="X642" s="10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>IF(X642&lt;&gt;"Liquidação Cancelada",Y642-Z642,"Liquidação Cancelada")</f>
        <v>#N/A</v>
      </c>
      <c r="AC642" s="3" t="e">
        <f>IF(X642&lt;&gt;"Liquidação Cancelada",(AA642-AB642)+(U642-Z642-AB642),"Liquidação Cancelada")</f>
        <v>#N/A</v>
      </c>
      <c r="AD642" s="29"/>
    </row>
    <row r="643" spans="1:30" ht="24.95" customHeight="1" x14ac:dyDescent="0.2">
      <c r="A643" s="23" t="str">
        <f>D643&amp;"|"&amp;E643&amp;"|"&amp;G643&amp;"|"&amp;H643&amp;"|"&amp;L643&amp;"|"&amp;N643&amp;"|"&amp;U643</f>
        <v>||||||0</v>
      </c>
      <c r="B643" s="23" t="str">
        <f>D643&amp;"|"&amp;E643&amp;"|"&amp;G643&amp;"|"&amp;H643&amp;"|"&amp;X643</f>
        <v>||||0</v>
      </c>
      <c r="C643" s="28" t="str">
        <f>E643&amp;"|"&amp;X643</f>
        <v>|0</v>
      </c>
      <c r="D643" s="10"/>
      <c r="E643" s="10"/>
      <c r="F643" s="36" t="str">
        <f>G643&amp;"/"&amp;H643</f>
        <v>/</v>
      </c>
      <c r="G643" s="10"/>
      <c r="H643" s="10"/>
      <c r="I643" s="36" t="str">
        <f>J643&amp;"."&amp;K643</f>
        <v>.</v>
      </c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>
        <f>R643-S643-T643</f>
        <v>0</v>
      </c>
      <c r="V643" s="9" t="e">
        <f>IF(X643&lt;&gt;"Liquidação Cancelada",VLOOKUP(B643,'BASE DE DADOS OPS'!$B$4:$P$9650,10,FALSE),"Liquidação Cancelada")</f>
        <v>#N/A</v>
      </c>
      <c r="W643" s="13" t="e">
        <f>IF(X643&lt;&gt;"Liquidação Cancelada",IF(ISBLANK(V643),"AGUARDANDO PAGAMENTO",NETWORKDAYS(P643,V643)-1),"Liquidação Cancelada")</f>
        <v>#N/A</v>
      </c>
      <c r="X643" s="10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>IF(X643&lt;&gt;"Liquidação Cancelada",Y643-Z643,"Liquidação Cancelada")</f>
        <v>#N/A</v>
      </c>
      <c r="AC643" s="3" t="e">
        <f>IF(X643&lt;&gt;"Liquidação Cancelada",(AA643-AB643)+(U643-Z643-AB643),"Liquidação Cancelada")</f>
        <v>#N/A</v>
      </c>
      <c r="AD643" s="29"/>
    </row>
    <row r="644" spans="1:30" ht="24.95" customHeight="1" x14ac:dyDescent="0.2">
      <c r="A644" s="23" t="str">
        <f>D644&amp;"|"&amp;E644&amp;"|"&amp;G644&amp;"|"&amp;H644&amp;"|"&amp;L644&amp;"|"&amp;N644&amp;"|"&amp;U644</f>
        <v>||||||0</v>
      </c>
      <c r="B644" s="23" t="str">
        <f>D644&amp;"|"&amp;E644&amp;"|"&amp;G644&amp;"|"&amp;H644&amp;"|"&amp;X644</f>
        <v>||||0</v>
      </c>
      <c r="C644" s="28" t="str">
        <f>E644&amp;"|"&amp;X644</f>
        <v>|0</v>
      </c>
      <c r="D644" s="10"/>
      <c r="E644" s="10"/>
      <c r="F644" s="36" t="str">
        <f>G644&amp;"/"&amp;H644</f>
        <v>/</v>
      </c>
      <c r="G644" s="10"/>
      <c r="H644" s="10"/>
      <c r="I644" s="36" t="str">
        <f>J644&amp;"."&amp;K644</f>
        <v>.</v>
      </c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>
        <f>R644-S644-T644</f>
        <v>0</v>
      </c>
      <c r="V644" s="9" t="e">
        <f>IF(X644&lt;&gt;"Liquidação Cancelada",VLOOKUP(B644,'BASE DE DADOS OPS'!$B$4:$P$9650,10,FALSE),"Liquidação Cancelada")</f>
        <v>#N/A</v>
      </c>
      <c r="W644" s="13" t="e">
        <f>IF(X644&lt;&gt;"Liquidação Cancelada",IF(ISBLANK(V644),"AGUARDANDO PAGAMENTO",NETWORKDAYS(P644,V644)-1),"Liquidação Cancelada")</f>
        <v>#N/A</v>
      </c>
      <c r="X644" s="10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>IF(X644&lt;&gt;"Liquidação Cancelada",Y644-Z644,"Liquidação Cancelada")</f>
        <v>#N/A</v>
      </c>
      <c r="AC644" s="3" t="e">
        <f>IF(X644&lt;&gt;"Liquidação Cancelada",(AA644-AB644)+(U644-Z644-AB644),"Liquidação Cancelada")</f>
        <v>#N/A</v>
      </c>
      <c r="AD644" s="29"/>
    </row>
    <row r="645" spans="1:30" ht="24.95" customHeight="1" x14ac:dyDescent="0.2">
      <c r="A645" s="23" t="str">
        <f>D645&amp;"|"&amp;E645&amp;"|"&amp;G645&amp;"|"&amp;H645&amp;"|"&amp;L645&amp;"|"&amp;N645&amp;"|"&amp;U645</f>
        <v>||||||0</v>
      </c>
      <c r="B645" s="23" t="str">
        <f>D645&amp;"|"&amp;E645&amp;"|"&amp;G645&amp;"|"&amp;H645&amp;"|"&amp;X645</f>
        <v>||||0</v>
      </c>
      <c r="C645" s="28" t="str">
        <f>E645&amp;"|"&amp;X645</f>
        <v>|0</v>
      </c>
      <c r="D645" s="10"/>
      <c r="E645" s="10"/>
      <c r="F645" s="36" t="str">
        <f>G645&amp;"/"&amp;H645</f>
        <v>/</v>
      </c>
      <c r="G645" s="10"/>
      <c r="H645" s="10"/>
      <c r="I645" s="36" t="str">
        <f>J645&amp;"."&amp;K645</f>
        <v>.</v>
      </c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>
        <f>R645-S645-T645</f>
        <v>0</v>
      </c>
      <c r="V645" s="9" t="e">
        <f>IF(X645&lt;&gt;"Liquidação Cancelada",VLOOKUP(B645,'BASE DE DADOS OPS'!$B$4:$P$9650,10,FALSE),"Liquidação Cancelada")</f>
        <v>#N/A</v>
      </c>
      <c r="W645" s="13" t="e">
        <f>IF(X645&lt;&gt;"Liquidação Cancelada",IF(ISBLANK(V645),"AGUARDANDO PAGAMENTO",NETWORKDAYS(P645,V645)-1),"Liquidação Cancelada")</f>
        <v>#N/A</v>
      </c>
      <c r="X645" s="10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>IF(X645&lt;&gt;"Liquidação Cancelada",Y645-Z645,"Liquidação Cancelada")</f>
        <v>#N/A</v>
      </c>
      <c r="AC645" s="3" t="e">
        <f>IF(X645&lt;&gt;"Liquidação Cancelada",(AA645-AB645)+(U645-Z645-AB645),"Liquidação Cancelada")</f>
        <v>#N/A</v>
      </c>
      <c r="AD645" s="29"/>
    </row>
    <row r="646" spans="1:30" ht="24.95" customHeight="1" x14ac:dyDescent="0.2">
      <c r="A646" s="23" t="str">
        <f>D646&amp;"|"&amp;E646&amp;"|"&amp;G646&amp;"|"&amp;H646&amp;"|"&amp;L646&amp;"|"&amp;N646&amp;"|"&amp;U646</f>
        <v>||||||0</v>
      </c>
      <c r="B646" s="23" t="str">
        <f>D646&amp;"|"&amp;E646&amp;"|"&amp;G646&amp;"|"&amp;H646&amp;"|"&amp;X646</f>
        <v>||||0</v>
      </c>
      <c r="C646" s="28" t="str">
        <f>E646&amp;"|"&amp;X646</f>
        <v>|0</v>
      </c>
      <c r="D646" s="10"/>
      <c r="E646" s="10"/>
      <c r="F646" s="36" t="str">
        <f>G646&amp;"/"&amp;H646</f>
        <v>/</v>
      </c>
      <c r="G646" s="10"/>
      <c r="H646" s="10"/>
      <c r="I646" s="36" t="str">
        <f>J646&amp;"."&amp;K646</f>
        <v>.</v>
      </c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>
        <f>R646-S646-T646</f>
        <v>0</v>
      </c>
      <c r="V646" s="9" t="e">
        <f>IF(X646&lt;&gt;"Liquidação Cancelada",VLOOKUP(B646,'BASE DE DADOS OPS'!$B$4:$P$9650,10,FALSE),"Liquidação Cancelada")</f>
        <v>#N/A</v>
      </c>
      <c r="W646" s="13" t="e">
        <f>IF(X646&lt;&gt;"Liquidação Cancelada",IF(ISBLANK(V646),"AGUARDANDO PAGAMENTO",NETWORKDAYS(P646,V646)-1),"Liquidação Cancelada")</f>
        <v>#N/A</v>
      </c>
      <c r="X646" s="10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>IF(X646&lt;&gt;"Liquidação Cancelada",Y646-Z646,"Liquidação Cancelada")</f>
        <v>#N/A</v>
      </c>
      <c r="AC646" s="3" t="e">
        <f>IF(X646&lt;&gt;"Liquidação Cancelada",(AA646-AB646)+(U646-Z646-AB646),"Liquidação Cancelada")</f>
        <v>#N/A</v>
      </c>
      <c r="AD646" s="29"/>
    </row>
    <row r="647" spans="1:30" ht="24.95" customHeight="1" x14ac:dyDescent="0.2">
      <c r="A647" s="23" t="str">
        <f>D647&amp;"|"&amp;E647&amp;"|"&amp;G647&amp;"|"&amp;H647&amp;"|"&amp;L647&amp;"|"&amp;N647&amp;"|"&amp;U647</f>
        <v>||||||0</v>
      </c>
      <c r="B647" s="23" t="str">
        <f>D647&amp;"|"&amp;E647&amp;"|"&amp;G647&amp;"|"&amp;H647&amp;"|"&amp;X647</f>
        <v>||||0</v>
      </c>
      <c r="C647" s="28" t="str">
        <f>E647&amp;"|"&amp;X647</f>
        <v>|0</v>
      </c>
      <c r="D647" s="10"/>
      <c r="E647" s="10"/>
      <c r="F647" s="36" t="str">
        <f>G647&amp;"/"&amp;H647</f>
        <v>/</v>
      </c>
      <c r="G647" s="10"/>
      <c r="H647" s="10"/>
      <c r="I647" s="36" t="str">
        <f>J647&amp;"."&amp;K647</f>
        <v>.</v>
      </c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>
        <f>R647-S647-T647</f>
        <v>0</v>
      </c>
      <c r="V647" s="9" t="e">
        <f>IF(X647&lt;&gt;"Liquidação Cancelada",VLOOKUP(B647,'BASE DE DADOS OPS'!$B$4:$P$9650,10,FALSE),"Liquidação Cancelada")</f>
        <v>#N/A</v>
      </c>
      <c r="W647" s="13" t="e">
        <f>IF(X647&lt;&gt;"Liquidação Cancelada",IF(ISBLANK(V647),"AGUARDANDO PAGAMENTO",NETWORKDAYS(P647,V647)-1),"Liquidação Cancelada")</f>
        <v>#N/A</v>
      </c>
      <c r="X647" s="10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>IF(X647&lt;&gt;"Liquidação Cancelada",Y647-Z647,"Liquidação Cancelada")</f>
        <v>#N/A</v>
      </c>
      <c r="AC647" s="3" t="e">
        <f>IF(X647&lt;&gt;"Liquidação Cancelada",(AA647-AB647)+(U647-Z647-AB647),"Liquidação Cancelada")</f>
        <v>#N/A</v>
      </c>
      <c r="AD647" s="29"/>
    </row>
    <row r="648" spans="1:30" ht="24.95" customHeight="1" x14ac:dyDescent="0.2">
      <c r="A648" s="23" t="str">
        <f>D648&amp;"|"&amp;E648&amp;"|"&amp;G648&amp;"|"&amp;H648&amp;"|"&amp;L648&amp;"|"&amp;N648&amp;"|"&amp;U648</f>
        <v>||||||0</v>
      </c>
      <c r="B648" s="23" t="str">
        <f>D648&amp;"|"&amp;E648&amp;"|"&amp;G648&amp;"|"&amp;H648&amp;"|"&amp;X648</f>
        <v>||||0</v>
      </c>
      <c r="C648" s="28" t="str">
        <f>E648&amp;"|"&amp;X648</f>
        <v>|0</v>
      </c>
      <c r="D648" s="10"/>
      <c r="E648" s="10"/>
      <c r="F648" s="36" t="str">
        <f>G648&amp;"/"&amp;H648</f>
        <v>/</v>
      </c>
      <c r="G648" s="10"/>
      <c r="H648" s="10"/>
      <c r="I648" s="36" t="str">
        <f>J648&amp;"."&amp;K648</f>
        <v>.</v>
      </c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>
        <f>R648-S648-T648</f>
        <v>0</v>
      </c>
      <c r="V648" s="9" t="e">
        <f>IF(X648&lt;&gt;"Liquidação Cancelada",VLOOKUP(B648,'BASE DE DADOS OPS'!$B$4:$P$9650,10,FALSE),"Liquidação Cancelada")</f>
        <v>#N/A</v>
      </c>
      <c r="W648" s="13" t="e">
        <f>IF(X648&lt;&gt;"Liquidação Cancelada",IF(ISBLANK(V648),"AGUARDANDO PAGAMENTO",NETWORKDAYS(P648,V648)-1),"Liquidação Cancelada")</f>
        <v>#N/A</v>
      </c>
      <c r="X648" s="10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>IF(X648&lt;&gt;"Liquidação Cancelada",Y648-Z648,"Liquidação Cancelada")</f>
        <v>#N/A</v>
      </c>
      <c r="AC648" s="3" t="e">
        <f>IF(X648&lt;&gt;"Liquidação Cancelada",(AA648-AB648)+(U648-Z648-AB648),"Liquidação Cancelada")</f>
        <v>#N/A</v>
      </c>
      <c r="AD648" s="29"/>
    </row>
    <row r="649" spans="1:30" ht="24.95" customHeight="1" x14ac:dyDescent="0.2">
      <c r="A649" s="23" t="str">
        <f>D649&amp;"|"&amp;E649&amp;"|"&amp;G649&amp;"|"&amp;H649&amp;"|"&amp;L649&amp;"|"&amp;N649&amp;"|"&amp;U649</f>
        <v>||||||0</v>
      </c>
      <c r="B649" s="23" t="str">
        <f>D649&amp;"|"&amp;E649&amp;"|"&amp;G649&amp;"|"&amp;H649&amp;"|"&amp;X649</f>
        <v>||||0</v>
      </c>
      <c r="C649" s="28" t="str">
        <f>E649&amp;"|"&amp;X649</f>
        <v>|0</v>
      </c>
      <c r="D649" s="10"/>
      <c r="E649" s="10"/>
      <c r="F649" s="36" t="str">
        <f>G649&amp;"/"&amp;H649</f>
        <v>/</v>
      </c>
      <c r="G649" s="10"/>
      <c r="H649" s="10"/>
      <c r="I649" s="36" t="str">
        <f>J649&amp;"."&amp;K649</f>
        <v>.</v>
      </c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>
        <f>R649-S649-T649</f>
        <v>0</v>
      </c>
      <c r="V649" s="9" t="e">
        <f>IF(X649&lt;&gt;"Liquidação Cancelada",VLOOKUP(B649,'BASE DE DADOS OPS'!$B$4:$P$9650,10,FALSE),"Liquidação Cancelada")</f>
        <v>#N/A</v>
      </c>
      <c r="W649" s="13" t="e">
        <f>IF(X649&lt;&gt;"Liquidação Cancelada",IF(ISBLANK(V649),"AGUARDANDO PAGAMENTO",NETWORKDAYS(P649,V649)-1),"Liquidação Cancelada")</f>
        <v>#N/A</v>
      </c>
      <c r="X649" s="10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>IF(X649&lt;&gt;"Liquidação Cancelada",Y649-Z649,"Liquidação Cancelada")</f>
        <v>#N/A</v>
      </c>
      <c r="AC649" s="3" t="e">
        <f>IF(X649&lt;&gt;"Liquidação Cancelada",(AA649-AB649)+(U649-Z649-AB649),"Liquidação Cancelada")</f>
        <v>#N/A</v>
      </c>
      <c r="AD649" s="29"/>
    </row>
    <row r="650" spans="1:30" ht="24.95" customHeight="1" x14ac:dyDescent="0.2">
      <c r="A650" s="23" t="str">
        <f>D650&amp;"|"&amp;E650&amp;"|"&amp;G650&amp;"|"&amp;H650&amp;"|"&amp;L650&amp;"|"&amp;N650&amp;"|"&amp;U650</f>
        <v>||||||0</v>
      </c>
      <c r="B650" s="23" t="str">
        <f>D650&amp;"|"&amp;E650&amp;"|"&amp;G650&amp;"|"&amp;H650&amp;"|"&amp;X650</f>
        <v>||||0</v>
      </c>
      <c r="C650" s="28" t="str">
        <f>E650&amp;"|"&amp;X650</f>
        <v>|0</v>
      </c>
      <c r="D650" s="10"/>
      <c r="E650" s="10"/>
      <c r="F650" s="36" t="str">
        <f>G650&amp;"/"&amp;H650</f>
        <v>/</v>
      </c>
      <c r="G650" s="10"/>
      <c r="H650" s="10"/>
      <c r="I650" s="36" t="str">
        <f>J650&amp;"."&amp;K650</f>
        <v>.</v>
      </c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>
        <f>R650-S650-T650</f>
        <v>0</v>
      </c>
      <c r="V650" s="9" t="e">
        <f>IF(X650&lt;&gt;"Liquidação Cancelada",VLOOKUP(B650,'BASE DE DADOS OPS'!$B$4:$P$9650,10,FALSE),"Liquidação Cancelada")</f>
        <v>#N/A</v>
      </c>
      <c r="W650" s="13" t="e">
        <f>IF(X650&lt;&gt;"Liquidação Cancelada",IF(ISBLANK(V650),"AGUARDANDO PAGAMENTO",NETWORKDAYS(P650,V650)-1),"Liquidação Cancelada")</f>
        <v>#N/A</v>
      </c>
      <c r="X650" s="10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>IF(X650&lt;&gt;"Liquidação Cancelada",Y650-Z650,"Liquidação Cancelada")</f>
        <v>#N/A</v>
      </c>
      <c r="AC650" s="3" t="e">
        <f>IF(X650&lt;&gt;"Liquidação Cancelada",(AA650-AB650)+(U650-Z650-AB650),"Liquidação Cancelada")</f>
        <v>#N/A</v>
      </c>
      <c r="AD650" s="29"/>
    </row>
    <row r="651" spans="1:30" ht="24.95" customHeight="1" x14ac:dyDescent="0.2">
      <c r="A651" s="23" t="str">
        <f>D651&amp;"|"&amp;E651&amp;"|"&amp;G651&amp;"|"&amp;H651&amp;"|"&amp;L651&amp;"|"&amp;N651&amp;"|"&amp;U651</f>
        <v>||||||0</v>
      </c>
      <c r="B651" s="23" t="str">
        <f>D651&amp;"|"&amp;E651&amp;"|"&amp;G651&amp;"|"&amp;H651&amp;"|"&amp;X651</f>
        <v>||||0</v>
      </c>
      <c r="C651" s="28" t="str">
        <f>E651&amp;"|"&amp;X651</f>
        <v>|0</v>
      </c>
      <c r="D651" s="10"/>
      <c r="E651" s="10"/>
      <c r="F651" s="36" t="str">
        <f>G651&amp;"/"&amp;H651</f>
        <v>/</v>
      </c>
      <c r="G651" s="10"/>
      <c r="H651" s="10"/>
      <c r="I651" s="36" t="str">
        <f>J651&amp;"."&amp;K651</f>
        <v>.</v>
      </c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>
        <f>R651-S651-T651</f>
        <v>0</v>
      </c>
      <c r="V651" s="9" t="e">
        <f>IF(X651&lt;&gt;"Liquidação Cancelada",VLOOKUP(B651,'BASE DE DADOS OPS'!$B$4:$P$9650,10,FALSE),"Liquidação Cancelada")</f>
        <v>#N/A</v>
      </c>
      <c r="W651" s="13" t="e">
        <f>IF(X651&lt;&gt;"Liquidação Cancelada",IF(ISBLANK(V651),"AGUARDANDO PAGAMENTO",NETWORKDAYS(P651,V651)-1),"Liquidação Cancelada")</f>
        <v>#N/A</v>
      </c>
      <c r="X651" s="10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>IF(X651&lt;&gt;"Liquidação Cancelada",Y651-Z651,"Liquidação Cancelada")</f>
        <v>#N/A</v>
      </c>
      <c r="AC651" s="3" t="e">
        <f>IF(X651&lt;&gt;"Liquidação Cancelada",(AA651-AB651)+(U651-Z651-AB651),"Liquidação Cancelada")</f>
        <v>#N/A</v>
      </c>
      <c r="AD651" s="29"/>
    </row>
    <row r="652" spans="1:30" ht="24.95" customHeight="1" x14ac:dyDescent="0.2">
      <c r="A652" s="23" t="str">
        <f>D652&amp;"|"&amp;E652&amp;"|"&amp;G652&amp;"|"&amp;H652&amp;"|"&amp;L652&amp;"|"&amp;N652&amp;"|"&amp;U652</f>
        <v>||||||0</v>
      </c>
      <c r="B652" s="23" t="str">
        <f>D652&amp;"|"&amp;E652&amp;"|"&amp;G652&amp;"|"&amp;H652&amp;"|"&amp;X652</f>
        <v>||||0</v>
      </c>
      <c r="C652" s="28" t="str">
        <f>E652&amp;"|"&amp;X652</f>
        <v>|0</v>
      </c>
      <c r="D652" s="10"/>
      <c r="E652" s="10"/>
      <c r="F652" s="36" t="str">
        <f>G652&amp;"/"&amp;H652</f>
        <v>/</v>
      </c>
      <c r="G652" s="10"/>
      <c r="H652" s="10"/>
      <c r="I652" s="36" t="str">
        <f>J652&amp;"."&amp;K652</f>
        <v>.</v>
      </c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>
        <f>R652-S652-T652</f>
        <v>0</v>
      </c>
      <c r="V652" s="9" t="e">
        <f>IF(X652&lt;&gt;"Liquidação Cancelada",VLOOKUP(B652,'BASE DE DADOS OPS'!$B$4:$P$9650,10,FALSE),"Liquidação Cancelada")</f>
        <v>#N/A</v>
      </c>
      <c r="W652" s="13" t="e">
        <f>IF(X652&lt;&gt;"Liquidação Cancelada",IF(ISBLANK(V652),"AGUARDANDO PAGAMENTO",NETWORKDAYS(P652,V652)-1),"Liquidação Cancelada")</f>
        <v>#N/A</v>
      </c>
      <c r="X652" s="10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>IF(X652&lt;&gt;"Liquidação Cancelada",Y652-Z652,"Liquidação Cancelada")</f>
        <v>#N/A</v>
      </c>
      <c r="AC652" s="3" t="e">
        <f>IF(X652&lt;&gt;"Liquidação Cancelada",(AA652-AB652)+(U652-Z652-AB652),"Liquidação Cancelada")</f>
        <v>#N/A</v>
      </c>
      <c r="AD652" s="29"/>
    </row>
    <row r="653" spans="1:30" ht="24.95" customHeight="1" x14ac:dyDescent="0.2">
      <c r="A653" s="23" t="str">
        <f>D653&amp;"|"&amp;E653&amp;"|"&amp;G653&amp;"|"&amp;H653&amp;"|"&amp;L653&amp;"|"&amp;N653&amp;"|"&amp;U653</f>
        <v>||||||0</v>
      </c>
      <c r="B653" s="23" t="str">
        <f>D653&amp;"|"&amp;E653&amp;"|"&amp;G653&amp;"|"&amp;H653&amp;"|"&amp;X653</f>
        <v>||||0</v>
      </c>
      <c r="C653" s="28" t="str">
        <f>E653&amp;"|"&amp;X653</f>
        <v>|0</v>
      </c>
      <c r="D653" s="10"/>
      <c r="E653" s="10"/>
      <c r="F653" s="36" t="str">
        <f>G653&amp;"/"&amp;H653</f>
        <v>/</v>
      </c>
      <c r="G653" s="10"/>
      <c r="H653" s="10"/>
      <c r="I653" s="36" t="str">
        <f>J653&amp;"."&amp;K653</f>
        <v>.</v>
      </c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>
        <f>R653-S653-T653</f>
        <v>0</v>
      </c>
      <c r="V653" s="9" t="e">
        <f>IF(X653&lt;&gt;"Liquidação Cancelada",VLOOKUP(B653,'BASE DE DADOS OPS'!$B$4:$P$9650,10,FALSE),"Liquidação Cancelada")</f>
        <v>#N/A</v>
      </c>
      <c r="W653" s="13" t="e">
        <f>IF(X653&lt;&gt;"Liquidação Cancelada",IF(ISBLANK(V653),"AGUARDANDO PAGAMENTO",NETWORKDAYS(P653,V653)-1),"Liquidação Cancelada")</f>
        <v>#N/A</v>
      </c>
      <c r="X653" s="10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>IF(X653&lt;&gt;"Liquidação Cancelada",Y653-Z653,"Liquidação Cancelada")</f>
        <v>#N/A</v>
      </c>
      <c r="AC653" s="3" t="e">
        <f>IF(X653&lt;&gt;"Liquidação Cancelada",(AA653-AB653)+(U653-Z653-AB653),"Liquidação Cancelada")</f>
        <v>#N/A</v>
      </c>
      <c r="AD653" s="29"/>
    </row>
    <row r="654" spans="1:30" ht="24.95" customHeight="1" x14ac:dyDescent="0.2">
      <c r="A654" s="23" t="str">
        <f>D654&amp;"|"&amp;E654&amp;"|"&amp;G654&amp;"|"&amp;H654&amp;"|"&amp;L654&amp;"|"&amp;N654&amp;"|"&amp;U654</f>
        <v>||||||0</v>
      </c>
      <c r="B654" s="23" t="str">
        <f>D654&amp;"|"&amp;E654&amp;"|"&amp;G654&amp;"|"&amp;H654&amp;"|"&amp;X654</f>
        <v>||||0</v>
      </c>
      <c r="C654" s="28" t="str">
        <f>E654&amp;"|"&amp;X654</f>
        <v>|0</v>
      </c>
      <c r="D654" s="10"/>
      <c r="E654" s="10"/>
      <c r="F654" s="36" t="str">
        <f>G654&amp;"/"&amp;H654</f>
        <v>/</v>
      </c>
      <c r="G654" s="10"/>
      <c r="H654" s="10"/>
      <c r="I654" s="36" t="str">
        <f>J654&amp;"."&amp;K654</f>
        <v>.</v>
      </c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>
        <f>R654-S654-T654</f>
        <v>0</v>
      </c>
      <c r="V654" s="9" t="e">
        <f>IF(X654&lt;&gt;"Liquidação Cancelada",VLOOKUP(B654,'BASE DE DADOS OPS'!$B$4:$P$9650,10,FALSE),"Liquidação Cancelada")</f>
        <v>#N/A</v>
      </c>
      <c r="W654" s="13" t="e">
        <f>IF(X654&lt;&gt;"Liquidação Cancelada",IF(ISBLANK(V654),"AGUARDANDO PAGAMENTO",NETWORKDAYS(P654,V654)-1),"Liquidação Cancelada")</f>
        <v>#N/A</v>
      </c>
      <c r="X654" s="10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>IF(X654&lt;&gt;"Liquidação Cancelada",Y654-Z654,"Liquidação Cancelada")</f>
        <v>#N/A</v>
      </c>
      <c r="AC654" s="3" t="e">
        <f>IF(X654&lt;&gt;"Liquidação Cancelada",(AA654-AB654)+(U654-Z654-AB654),"Liquidação Cancelada")</f>
        <v>#N/A</v>
      </c>
      <c r="AD654" s="29"/>
    </row>
    <row r="655" spans="1:30" ht="24.95" customHeight="1" x14ac:dyDescent="0.2">
      <c r="A655" s="23" t="str">
        <f>D655&amp;"|"&amp;E655&amp;"|"&amp;G655&amp;"|"&amp;H655&amp;"|"&amp;L655&amp;"|"&amp;N655&amp;"|"&amp;U655</f>
        <v>||||||0</v>
      </c>
      <c r="B655" s="23" t="str">
        <f>D655&amp;"|"&amp;E655&amp;"|"&amp;G655&amp;"|"&amp;H655&amp;"|"&amp;X655</f>
        <v>||||0</v>
      </c>
      <c r="C655" s="28" t="str">
        <f>E655&amp;"|"&amp;X655</f>
        <v>|0</v>
      </c>
      <c r="D655" s="10"/>
      <c r="E655" s="10"/>
      <c r="F655" s="36" t="str">
        <f>G655&amp;"/"&amp;H655</f>
        <v>/</v>
      </c>
      <c r="G655" s="10"/>
      <c r="H655" s="10"/>
      <c r="I655" s="36" t="str">
        <f>J655&amp;"."&amp;K655</f>
        <v>.</v>
      </c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>
        <f>R655-S655-T655</f>
        <v>0</v>
      </c>
      <c r="V655" s="9" t="e">
        <f>IF(X655&lt;&gt;"Liquidação Cancelada",VLOOKUP(B655,'BASE DE DADOS OPS'!$B$4:$P$9650,10,FALSE),"Liquidação Cancelada")</f>
        <v>#N/A</v>
      </c>
      <c r="W655" s="13" t="e">
        <f>IF(X655&lt;&gt;"Liquidação Cancelada",IF(ISBLANK(V655),"AGUARDANDO PAGAMENTO",NETWORKDAYS(P655,V655)-1),"Liquidação Cancelada")</f>
        <v>#N/A</v>
      </c>
      <c r="X655" s="10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>IF(X655&lt;&gt;"Liquidação Cancelada",Y655-Z655,"Liquidação Cancelada")</f>
        <v>#N/A</v>
      </c>
      <c r="AC655" s="3" t="e">
        <f>IF(X655&lt;&gt;"Liquidação Cancelada",(AA655-AB655)+(U655-Z655-AB655),"Liquidação Cancelada")</f>
        <v>#N/A</v>
      </c>
      <c r="AD655" s="29"/>
    </row>
    <row r="656" spans="1:30" ht="24.95" customHeight="1" x14ac:dyDescent="0.2">
      <c r="A656" s="23" t="str">
        <f>D656&amp;"|"&amp;E656&amp;"|"&amp;G656&amp;"|"&amp;H656&amp;"|"&amp;L656&amp;"|"&amp;N656&amp;"|"&amp;U656</f>
        <v>||||||0</v>
      </c>
      <c r="B656" s="23" t="str">
        <f>D656&amp;"|"&amp;E656&amp;"|"&amp;G656&amp;"|"&amp;H656&amp;"|"&amp;X656</f>
        <v>||||0</v>
      </c>
      <c r="C656" s="28" t="str">
        <f>E656&amp;"|"&amp;X656</f>
        <v>|0</v>
      </c>
      <c r="D656" s="10"/>
      <c r="E656" s="10"/>
      <c r="F656" s="36" t="str">
        <f>G656&amp;"/"&amp;H656</f>
        <v>/</v>
      </c>
      <c r="G656" s="10"/>
      <c r="H656" s="10"/>
      <c r="I656" s="36" t="str">
        <f>J656&amp;"."&amp;K656</f>
        <v>.</v>
      </c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>
        <f>R656-S656-T656</f>
        <v>0</v>
      </c>
      <c r="V656" s="9" t="e">
        <f>IF(X656&lt;&gt;"Liquidação Cancelada",VLOOKUP(B656,'BASE DE DADOS OPS'!$B$4:$P$9650,10,FALSE),"Liquidação Cancelada")</f>
        <v>#N/A</v>
      </c>
      <c r="W656" s="13" t="e">
        <f>IF(X656&lt;&gt;"Liquidação Cancelada",IF(ISBLANK(V656),"AGUARDANDO PAGAMENTO",NETWORKDAYS(P656,V656)-1),"Liquidação Cancelada")</f>
        <v>#N/A</v>
      </c>
      <c r="X656" s="10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>IF(X656&lt;&gt;"Liquidação Cancelada",Y656-Z656,"Liquidação Cancelada")</f>
        <v>#N/A</v>
      </c>
      <c r="AC656" s="3" t="e">
        <f>IF(X656&lt;&gt;"Liquidação Cancelada",(AA656-AB656)+(U656-Z656-AB656),"Liquidação Cancelada")</f>
        <v>#N/A</v>
      </c>
      <c r="AD656" s="29"/>
    </row>
    <row r="657" spans="1:30" ht="24.95" customHeight="1" x14ac:dyDescent="0.2">
      <c r="A657" s="23" t="str">
        <f>D657&amp;"|"&amp;E657&amp;"|"&amp;G657&amp;"|"&amp;H657&amp;"|"&amp;L657&amp;"|"&amp;N657&amp;"|"&amp;U657</f>
        <v>||||||0</v>
      </c>
      <c r="B657" s="23" t="str">
        <f>D657&amp;"|"&amp;E657&amp;"|"&amp;G657&amp;"|"&amp;H657&amp;"|"&amp;X657</f>
        <v>||||0</v>
      </c>
      <c r="C657" s="28" t="str">
        <f>E657&amp;"|"&amp;X657</f>
        <v>|0</v>
      </c>
      <c r="D657" s="10"/>
      <c r="E657" s="10"/>
      <c r="F657" s="36" t="str">
        <f>G657&amp;"/"&amp;H657</f>
        <v>/</v>
      </c>
      <c r="G657" s="10"/>
      <c r="H657" s="10"/>
      <c r="I657" s="36" t="str">
        <f>J657&amp;"."&amp;K657</f>
        <v>.</v>
      </c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>
        <f>R657-S657-T657</f>
        <v>0</v>
      </c>
      <c r="V657" s="9" t="e">
        <f>IF(X657&lt;&gt;"Liquidação Cancelada",VLOOKUP(B657,'BASE DE DADOS OPS'!$B$4:$P$9650,10,FALSE),"Liquidação Cancelada")</f>
        <v>#N/A</v>
      </c>
      <c r="W657" s="13" t="e">
        <f>IF(X657&lt;&gt;"Liquidação Cancelada",IF(ISBLANK(V657),"AGUARDANDO PAGAMENTO",NETWORKDAYS(P657,V657)-1),"Liquidação Cancelada")</f>
        <v>#N/A</v>
      </c>
      <c r="X657" s="10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>IF(X657&lt;&gt;"Liquidação Cancelada",Y657-Z657,"Liquidação Cancelada")</f>
        <v>#N/A</v>
      </c>
      <c r="AC657" s="3" t="e">
        <f>IF(X657&lt;&gt;"Liquidação Cancelada",(AA657-AB657)+(U657-Z657-AB657),"Liquidação Cancelada")</f>
        <v>#N/A</v>
      </c>
      <c r="AD657" s="29"/>
    </row>
    <row r="658" spans="1:30" ht="24.95" customHeight="1" x14ac:dyDescent="0.2">
      <c r="A658" s="23" t="str">
        <f>D658&amp;"|"&amp;E658&amp;"|"&amp;G658&amp;"|"&amp;H658&amp;"|"&amp;L658&amp;"|"&amp;N658&amp;"|"&amp;U658</f>
        <v>||||||0</v>
      </c>
      <c r="B658" s="23" t="str">
        <f>D658&amp;"|"&amp;E658&amp;"|"&amp;G658&amp;"|"&amp;H658&amp;"|"&amp;X658</f>
        <v>||||0</v>
      </c>
      <c r="C658" s="28" t="str">
        <f>E658&amp;"|"&amp;X658</f>
        <v>|0</v>
      </c>
      <c r="D658" s="10"/>
      <c r="E658" s="10"/>
      <c r="F658" s="36" t="str">
        <f>G658&amp;"/"&amp;H658</f>
        <v>/</v>
      </c>
      <c r="G658" s="10"/>
      <c r="H658" s="10"/>
      <c r="I658" s="36" t="str">
        <f>J658&amp;"."&amp;K658</f>
        <v>.</v>
      </c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>
        <f>R658-S658-T658</f>
        <v>0</v>
      </c>
      <c r="V658" s="9" t="e">
        <f>IF(X658&lt;&gt;"Liquidação Cancelada",VLOOKUP(B658,'BASE DE DADOS OPS'!$B$4:$P$9650,10,FALSE),"Liquidação Cancelada")</f>
        <v>#N/A</v>
      </c>
      <c r="W658" s="13" t="e">
        <f>IF(X658&lt;&gt;"Liquidação Cancelada",IF(ISBLANK(V658),"AGUARDANDO PAGAMENTO",NETWORKDAYS(P658,V658)-1),"Liquidação Cancelada")</f>
        <v>#N/A</v>
      </c>
      <c r="X658" s="10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>IF(X658&lt;&gt;"Liquidação Cancelada",Y658-Z658,"Liquidação Cancelada")</f>
        <v>#N/A</v>
      </c>
      <c r="AC658" s="3" t="e">
        <f>IF(X658&lt;&gt;"Liquidação Cancelada",(AA658-AB658)+(U658-Z658-AB658),"Liquidação Cancelada")</f>
        <v>#N/A</v>
      </c>
      <c r="AD658" s="29"/>
    </row>
    <row r="659" spans="1:30" ht="24.95" customHeight="1" x14ac:dyDescent="0.2">
      <c r="A659" s="23" t="str">
        <f>D659&amp;"|"&amp;E659&amp;"|"&amp;G659&amp;"|"&amp;H659&amp;"|"&amp;L659&amp;"|"&amp;N659&amp;"|"&amp;U659</f>
        <v>||||||0</v>
      </c>
      <c r="B659" s="23" t="str">
        <f>D659&amp;"|"&amp;E659&amp;"|"&amp;G659&amp;"|"&amp;H659&amp;"|"&amp;X659</f>
        <v>||||0</v>
      </c>
      <c r="C659" s="28" t="str">
        <f>E659&amp;"|"&amp;X659</f>
        <v>|0</v>
      </c>
      <c r="D659" s="10"/>
      <c r="E659" s="10"/>
      <c r="F659" s="36" t="str">
        <f>G659&amp;"/"&amp;H659</f>
        <v>/</v>
      </c>
      <c r="G659" s="10"/>
      <c r="H659" s="10"/>
      <c r="I659" s="36" t="str">
        <f>J659&amp;"."&amp;K659</f>
        <v>.</v>
      </c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>
        <f>R659-S659-T659</f>
        <v>0</v>
      </c>
      <c r="V659" s="9" t="e">
        <f>IF(X659&lt;&gt;"Liquidação Cancelada",VLOOKUP(B659,'BASE DE DADOS OPS'!$B$4:$P$9650,10,FALSE),"Liquidação Cancelada")</f>
        <v>#N/A</v>
      </c>
      <c r="W659" s="13" t="e">
        <f>IF(X659&lt;&gt;"Liquidação Cancelada",IF(ISBLANK(V659),"AGUARDANDO PAGAMENTO",NETWORKDAYS(P659,V659)-1),"Liquidação Cancelada")</f>
        <v>#N/A</v>
      </c>
      <c r="X659" s="10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>IF(X659&lt;&gt;"Liquidação Cancelada",Y659-Z659,"Liquidação Cancelada")</f>
        <v>#N/A</v>
      </c>
      <c r="AC659" s="3" t="e">
        <f>IF(X659&lt;&gt;"Liquidação Cancelada",(AA659-AB659)+(U659-Z659-AB659),"Liquidação Cancelada")</f>
        <v>#N/A</v>
      </c>
      <c r="AD659" s="29"/>
    </row>
    <row r="660" spans="1:30" ht="24.95" customHeight="1" x14ac:dyDescent="0.2">
      <c r="A660" s="23" t="str">
        <f>D660&amp;"|"&amp;E660&amp;"|"&amp;G660&amp;"|"&amp;H660&amp;"|"&amp;L660&amp;"|"&amp;N660&amp;"|"&amp;U660</f>
        <v>||||||0</v>
      </c>
      <c r="B660" s="23" t="str">
        <f>D660&amp;"|"&amp;E660&amp;"|"&amp;G660&amp;"|"&amp;H660&amp;"|"&amp;X660</f>
        <v>||||0</v>
      </c>
      <c r="C660" s="28" t="str">
        <f>E660&amp;"|"&amp;X660</f>
        <v>|0</v>
      </c>
      <c r="D660" s="10"/>
      <c r="E660" s="10"/>
      <c r="F660" s="36" t="str">
        <f>G660&amp;"/"&amp;H660</f>
        <v>/</v>
      </c>
      <c r="G660" s="10"/>
      <c r="H660" s="10"/>
      <c r="I660" s="36" t="str">
        <f>J660&amp;"."&amp;K660</f>
        <v>.</v>
      </c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>
        <f>R660-S660-T660</f>
        <v>0</v>
      </c>
      <c r="V660" s="9" t="e">
        <f>IF(X660&lt;&gt;"Liquidação Cancelada",VLOOKUP(B660,'BASE DE DADOS OPS'!$B$4:$P$9650,10,FALSE),"Liquidação Cancelada")</f>
        <v>#N/A</v>
      </c>
      <c r="W660" s="13" t="e">
        <f>IF(X660&lt;&gt;"Liquidação Cancelada",IF(ISBLANK(V660),"AGUARDANDO PAGAMENTO",NETWORKDAYS(P660,V660)-1),"Liquidação Cancelada")</f>
        <v>#N/A</v>
      </c>
      <c r="X660" s="10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>IF(X660&lt;&gt;"Liquidação Cancelada",Y660-Z660,"Liquidação Cancelada")</f>
        <v>#N/A</v>
      </c>
      <c r="AC660" s="3" t="e">
        <f>IF(X660&lt;&gt;"Liquidação Cancelada",(AA660-AB660)+(U660-Z660-AB660),"Liquidação Cancelada")</f>
        <v>#N/A</v>
      </c>
      <c r="AD660" s="29"/>
    </row>
    <row r="661" spans="1:30" ht="24.95" customHeight="1" x14ac:dyDescent="0.2">
      <c r="A661" s="23" t="str">
        <f>D661&amp;"|"&amp;E661&amp;"|"&amp;G661&amp;"|"&amp;H661&amp;"|"&amp;L661&amp;"|"&amp;N661&amp;"|"&amp;U661</f>
        <v>||||||0</v>
      </c>
      <c r="B661" s="23" t="str">
        <f>D661&amp;"|"&amp;E661&amp;"|"&amp;G661&amp;"|"&amp;H661&amp;"|"&amp;X661</f>
        <v>||||0</v>
      </c>
      <c r="C661" s="28" t="str">
        <f>E661&amp;"|"&amp;X661</f>
        <v>|0</v>
      </c>
      <c r="D661" s="10"/>
      <c r="E661" s="10"/>
      <c r="F661" s="36" t="str">
        <f>G661&amp;"/"&amp;H661</f>
        <v>/</v>
      </c>
      <c r="G661" s="10"/>
      <c r="H661" s="10"/>
      <c r="I661" s="36" t="str">
        <f>J661&amp;"."&amp;K661</f>
        <v>.</v>
      </c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>
        <f>R661-S661-T661</f>
        <v>0</v>
      </c>
      <c r="V661" s="9" t="e">
        <f>IF(X661&lt;&gt;"Liquidação Cancelada",VLOOKUP(B661,'BASE DE DADOS OPS'!$B$4:$P$9650,10,FALSE),"Liquidação Cancelada")</f>
        <v>#N/A</v>
      </c>
      <c r="W661" s="13" t="e">
        <f>IF(X661&lt;&gt;"Liquidação Cancelada",IF(ISBLANK(V661),"AGUARDANDO PAGAMENTO",NETWORKDAYS(P661,V661)-1),"Liquidação Cancelada")</f>
        <v>#N/A</v>
      </c>
      <c r="X661" s="10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>IF(X661&lt;&gt;"Liquidação Cancelada",Y661-Z661,"Liquidação Cancelada")</f>
        <v>#N/A</v>
      </c>
      <c r="AC661" s="3" t="e">
        <f>IF(X661&lt;&gt;"Liquidação Cancelada",(AA661-AB661)+(U661-Z661-AB661),"Liquidação Cancelada")</f>
        <v>#N/A</v>
      </c>
      <c r="AD661" s="29"/>
    </row>
    <row r="662" spans="1:30" ht="24.95" customHeight="1" x14ac:dyDescent="0.2">
      <c r="A662" s="23" t="str">
        <f>D662&amp;"|"&amp;E662&amp;"|"&amp;G662&amp;"|"&amp;H662&amp;"|"&amp;L662&amp;"|"&amp;N662&amp;"|"&amp;U662</f>
        <v>||||||0</v>
      </c>
      <c r="B662" s="23" t="str">
        <f>D662&amp;"|"&amp;E662&amp;"|"&amp;G662&amp;"|"&amp;H662&amp;"|"&amp;X662</f>
        <v>||||0</v>
      </c>
      <c r="C662" s="28" t="str">
        <f>E662&amp;"|"&amp;X662</f>
        <v>|0</v>
      </c>
      <c r="D662" s="10"/>
      <c r="E662" s="10"/>
      <c r="F662" s="36" t="str">
        <f>G662&amp;"/"&amp;H662</f>
        <v>/</v>
      </c>
      <c r="G662" s="10"/>
      <c r="H662" s="10"/>
      <c r="I662" s="36" t="str">
        <f>J662&amp;"."&amp;K662</f>
        <v>.</v>
      </c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>
        <f>R662-S662-T662</f>
        <v>0</v>
      </c>
      <c r="V662" s="9" t="e">
        <f>IF(X662&lt;&gt;"Liquidação Cancelada",VLOOKUP(B662,'BASE DE DADOS OPS'!$B$4:$P$9650,10,FALSE),"Liquidação Cancelada")</f>
        <v>#N/A</v>
      </c>
      <c r="W662" s="13" t="e">
        <f>IF(X662&lt;&gt;"Liquidação Cancelada",IF(ISBLANK(V662),"AGUARDANDO PAGAMENTO",NETWORKDAYS(P662,V662)-1),"Liquidação Cancelada")</f>
        <v>#N/A</v>
      </c>
      <c r="X662" s="10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>IF(X662&lt;&gt;"Liquidação Cancelada",Y662-Z662,"Liquidação Cancelada")</f>
        <v>#N/A</v>
      </c>
      <c r="AC662" s="3" t="e">
        <f>IF(X662&lt;&gt;"Liquidação Cancelada",(AA662-AB662)+(U662-Z662-AB662),"Liquidação Cancelada")</f>
        <v>#N/A</v>
      </c>
      <c r="AD662" s="29"/>
    </row>
    <row r="663" spans="1:30" ht="24.95" customHeight="1" x14ac:dyDescent="0.2">
      <c r="A663" s="23" t="str">
        <f>D663&amp;"|"&amp;E663&amp;"|"&amp;G663&amp;"|"&amp;H663&amp;"|"&amp;L663&amp;"|"&amp;N663&amp;"|"&amp;U663</f>
        <v>||||||0</v>
      </c>
      <c r="B663" s="23" t="str">
        <f>D663&amp;"|"&amp;E663&amp;"|"&amp;G663&amp;"|"&amp;H663&amp;"|"&amp;X663</f>
        <v>||||0</v>
      </c>
      <c r="C663" s="28" t="str">
        <f>E663&amp;"|"&amp;X663</f>
        <v>|0</v>
      </c>
      <c r="D663" s="10"/>
      <c r="E663" s="10"/>
      <c r="F663" s="36" t="str">
        <f>G663&amp;"/"&amp;H663</f>
        <v>/</v>
      </c>
      <c r="G663" s="10"/>
      <c r="H663" s="10"/>
      <c r="I663" s="36" t="str">
        <f>J663&amp;"."&amp;K663</f>
        <v>.</v>
      </c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>
        <f>R663-S663-T663</f>
        <v>0</v>
      </c>
      <c r="V663" s="9" t="e">
        <f>IF(X663&lt;&gt;"Liquidação Cancelada",VLOOKUP(B663,'BASE DE DADOS OPS'!$B$4:$P$9650,10,FALSE),"Liquidação Cancelada")</f>
        <v>#N/A</v>
      </c>
      <c r="W663" s="13" t="e">
        <f>IF(X663&lt;&gt;"Liquidação Cancelada",IF(ISBLANK(V663),"AGUARDANDO PAGAMENTO",NETWORKDAYS(P663,V663)-1),"Liquidação Cancelada")</f>
        <v>#N/A</v>
      </c>
      <c r="X663" s="10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>IF(X663&lt;&gt;"Liquidação Cancelada",Y663-Z663,"Liquidação Cancelada")</f>
        <v>#N/A</v>
      </c>
      <c r="AC663" s="3" t="e">
        <f>IF(X663&lt;&gt;"Liquidação Cancelada",(AA663-AB663)+(U663-Z663-AB663),"Liquidação Cancelada")</f>
        <v>#N/A</v>
      </c>
      <c r="AD663" s="29"/>
    </row>
    <row r="664" spans="1:30" ht="24.95" customHeight="1" x14ac:dyDescent="0.2">
      <c r="A664" s="23" t="str">
        <f>D664&amp;"|"&amp;E664&amp;"|"&amp;G664&amp;"|"&amp;H664&amp;"|"&amp;L664&amp;"|"&amp;N664&amp;"|"&amp;U664</f>
        <v>||||||0</v>
      </c>
      <c r="B664" s="23" t="str">
        <f>D664&amp;"|"&amp;E664&amp;"|"&amp;G664&amp;"|"&amp;H664&amp;"|"&amp;X664</f>
        <v>||||0</v>
      </c>
      <c r="C664" s="28" t="str">
        <f>E664&amp;"|"&amp;X664</f>
        <v>|0</v>
      </c>
      <c r="D664" s="10"/>
      <c r="E664" s="10"/>
      <c r="F664" s="36" t="str">
        <f>G664&amp;"/"&amp;H664</f>
        <v>/</v>
      </c>
      <c r="G664" s="10"/>
      <c r="H664" s="10"/>
      <c r="I664" s="36" t="str">
        <f>J664&amp;"."&amp;K664</f>
        <v>.</v>
      </c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>
        <f>R664-S664-T664</f>
        <v>0</v>
      </c>
      <c r="V664" s="9" t="e">
        <f>IF(X664&lt;&gt;"Liquidação Cancelada",VLOOKUP(B664,'BASE DE DADOS OPS'!$B$4:$P$9650,10,FALSE),"Liquidação Cancelada")</f>
        <v>#N/A</v>
      </c>
      <c r="W664" s="13" t="e">
        <f>IF(X664&lt;&gt;"Liquidação Cancelada",IF(ISBLANK(V664),"AGUARDANDO PAGAMENTO",NETWORKDAYS(P664,V664)-1),"Liquidação Cancelada")</f>
        <v>#N/A</v>
      </c>
      <c r="X664" s="10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>IF(X664&lt;&gt;"Liquidação Cancelada",Y664-Z664,"Liquidação Cancelada")</f>
        <v>#N/A</v>
      </c>
      <c r="AC664" s="3" t="e">
        <f>IF(X664&lt;&gt;"Liquidação Cancelada",(AA664-AB664)+(U664-Z664-AB664),"Liquidação Cancelada")</f>
        <v>#N/A</v>
      </c>
      <c r="AD664" s="29"/>
    </row>
    <row r="665" spans="1:30" ht="24.95" customHeight="1" x14ac:dyDescent="0.2">
      <c r="A665" s="23" t="str">
        <f>D665&amp;"|"&amp;E665&amp;"|"&amp;G665&amp;"|"&amp;H665&amp;"|"&amp;L665&amp;"|"&amp;N665&amp;"|"&amp;U665</f>
        <v>||||||0</v>
      </c>
      <c r="B665" s="23" t="str">
        <f>D665&amp;"|"&amp;E665&amp;"|"&amp;G665&amp;"|"&amp;H665&amp;"|"&amp;X665</f>
        <v>||||0</v>
      </c>
      <c r="C665" s="28" t="str">
        <f>E665&amp;"|"&amp;X665</f>
        <v>|0</v>
      </c>
      <c r="D665" s="10"/>
      <c r="E665" s="10"/>
      <c r="F665" s="36" t="str">
        <f>G665&amp;"/"&amp;H665</f>
        <v>/</v>
      </c>
      <c r="G665" s="10"/>
      <c r="H665" s="10"/>
      <c r="I665" s="36" t="str">
        <f>J665&amp;"."&amp;K665</f>
        <v>.</v>
      </c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>
        <f>R665-S665-T665</f>
        <v>0</v>
      </c>
      <c r="V665" s="9" t="e">
        <f>IF(X665&lt;&gt;"Liquidação Cancelada",VLOOKUP(B665,'BASE DE DADOS OPS'!$B$4:$P$9650,10,FALSE),"Liquidação Cancelada")</f>
        <v>#N/A</v>
      </c>
      <c r="W665" s="13" t="e">
        <f>IF(X665&lt;&gt;"Liquidação Cancelada",IF(ISBLANK(V665),"AGUARDANDO PAGAMENTO",NETWORKDAYS(P665,V665)-1),"Liquidação Cancelada")</f>
        <v>#N/A</v>
      </c>
      <c r="X665" s="10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>IF(X665&lt;&gt;"Liquidação Cancelada",Y665-Z665,"Liquidação Cancelada")</f>
        <v>#N/A</v>
      </c>
      <c r="AC665" s="3" t="e">
        <f>IF(X665&lt;&gt;"Liquidação Cancelada",(AA665-AB665)+(U665-Z665-AB665),"Liquidação Cancelada")</f>
        <v>#N/A</v>
      </c>
      <c r="AD665" s="29"/>
    </row>
    <row r="666" spans="1:30" ht="24.95" customHeight="1" x14ac:dyDescent="0.2">
      <c r="A666" s="23" t="str">
        <f>D666&amp;"|"&amp;E666&amp;"|"&amp;G666&amp;"|"&amp;H666&amp;"|"&amp;L666&amp;"|"&amp;N666&amp;"|"&amp;U666</f>
        <v>||||||0</v>
      </c>
      <c r="B666" s="23" t="str">
        <f>D666&amp;"|"&amp;E666&amp;"|"&amp;G666&amp;"|"&amp;H666&amp;"|"&amp;X666</f>
        <v>||||0</v>
      </c>
      <c r="C666" s="28" t="str">
        <f>E666&amp;"|"&amp;X666</f>
        <v>|0</v>
      </c>
      <c r="D666" s="10"/>
      <c r="E666" s="10"/>
      <c r="F666" s="36" t="str">
        <f>G666&amp;"/"&amp;H666</f>
        <v>/</v>
      </c>
      <c r="G666" s="10"/>
      <c r="H666" s="10"/>
      <c r="I666" s="36" t="str">
        <f>J666&amp;"."&amp;K666</f>
        <v>.</v>
      </c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>
        <f>R666-S666-T666</f>
        <v>0</v>
      </c>
      <c r="V666" s="9" t="e">
        <f>IF(X666&lt;&gt;"Liquidação Cancelada",VLOOKUP(B666,'BASE DE DADOS OPS'!$B$4:$P$9650,10,FALSE),"Liquidação Cancelada")</f>
        <v>#N/A</v>
      </c>
      <c r="W666" s="13" t="e">
        <f>IF(X666&lt;&gt;"Liquidação Cancelada",IF(ISBLANK(V666),"AGUARDANDO PAGAMENTO",NETWORKDAYS(P666,V666)-1),"Liquidação Cancelada")</f>
        <v>#N/A</v>
      </c>
      <c r="X666" s="10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>IF(X666&lt;&gt;"Liquidação Cancelada",Y666-Z666,"Liquidação Cancelada")</f>
        <v>#N/A</v>
      </c>
      <c r="AC666" s="3" t="e">
        <f>IF(X666&lt;&gt;"Liquidação Cancelada",(AA666-AB666)+(U666-Z666-AB666),"Liquidação Cancelada")</f>
        <v>#N/A</v>
      </c>
      <c r="AD666" s="29"/>
    </row>
    <row r="667" spans="1:30" ht="24.95" customHeight="1" x14ac:dyDescent="0.2">
      <c r="A667" s="23" t="str">
        <f>D667&amp;"|"&amp;E667&amp;"|"&amp;G667&amp;"|"&amp;H667&amp;"|"&amp;L667&amp;"|"&amp;N667&amp;"|"&amp;U667</f>
        <v>||||||0</v>
      </c>
      <c r="B667" s="23" t="str">
        <f>D667&amp;"|"&amp;E667&amp;"|"&amp;G667&amp;"|"&amp;H667&amp;"|"&amp;X667</f>
        <v>||||0</v>
      </c>
      <c r="C667" s="28" t="str">
        <f>E667&amp;"|"&amp;X667</f>
        <v>|0</v>
      </c>
      <c r="D667" s="10"/>
      <c r="E667" s="10"/>
      <c r="F667" s="36" t="str">
        <f>G667&amp;"/"&amp;H667</f>
        <v>/</v>
      </c>
      <c r="G667" s="10"/>
      <c r="H667" s="10"/>
      <c r="I667" s="36" t="str">
        <f>J667&amp;"."&amp;K667</f>
        <v>.</v>
      </c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>
        <f>R667-S667-T667</f>
        <v>0</v>
      </c>
      <c r="V667" s="9" t="e">
        <f>IF(X667&lt;&gt;"Liquidação Cancelada",VLOOKUP(B667,'BASE DE DADOS OPS'!$B$4:$P$9650,10,FALSE),"Liquidação Cancelada")</f>
        <v>#N/A</v>
      </c>
      <c r="W667" s="13" t="e">
        <f>IF(X667&lt;&gt;"Liquidação Cancelada",IF(ISBLANK(V667),"AGUARDANDO PAGAMENTO",NETWORKDAYS(P667,V667)-1),"Liquidação Cancelada")</f>
        <v>#N/A</v>
      </c>
      <c r="X667" s="10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>IF(X667&lt;&gt;"Liquidação Cancelada",Y667-Z667,"Liquidação Cancelada")</f>
        <v>#N/A</v>
      </c>
      <c r="AC667" s="3" t="e">
        <f>IF(X667&lt;&gt;"Liquidação Cancelada",(AA667-AB667)+(U667-Z667-AB667),"Liquidação Cancelada")</f>
        <v>#N/A</v>
      </c>
      <c r="AD667" s="29"/>
    </row>
    <row r="668" spans="1:30" ht="24.95" customHeight="1" x14ac:dyDescent="0.2">
      <c r="A668" s="23" t="str">
        <f>D668&amp;"|"&amp;E668&amp;"|"&amp;G668&amp;"|"&amp;H668&amp;"|"&amp;L668&amp;"|"&amp;N668&amp;"|"&amp;U668</f>
        <v>||||||0</v>
      </c>
      <c r="B668" s="23" t="str">
        <f>D668&amp;"|"&amp;E668&amp;"|"&amp;G668&amp;"|"&amp;H668&amp;"|"&amp;X668</f>
        <v>||||0</v>
      </c>
      <c r="C668" s="28" t="str">
        <f>E668&amp;"|"&amp;X668</f>
        <v>|0</v>
      </c>
      <c r="D668" s="10"/>
      <c r="E668" s="10"/>
      <c r="F668" s="36" t="str">
        <f>G668&amp;"/"&amp;H668</f>
        <v>/</v>
      </c>
      <c r="G668" s="10"/>
      <c r="H668" s="10"/>
      <c r="I668" s="36" t="str">
        <f>J668&amp;"."&amp;K668</f>
        <v>.</v>
      </c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>
        <f>R668-S668-T668</f>
        <v>0</v>
      </c>
      <c r="V668" s="9" t="e">
        <f>IF(X668&lt;&gt;"Liquidação Cancelada",VLOOKUP(B668,'BASE DE DADOS OPS'!$B$4:$P$9650,10,FALSE),"Liquidação Cancelada")</f>
        <v>#N/A</v>
      </c>
      <c r="W668" s="13" t="e">
        <f>IF(X668&lt;&gt;"Liquidação Cancelada",IF(ISBLANK(V668),"AGUARDANDO PAGAMENTO",NETWORKDAYS(P668,V668)-1),"Liquidação Cancelada")</f>
        <v>#N/A</v>
      </c>
      <c r="X668" s="10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>IF(X668&lt;&gt;"Liquidação Cancelada",Y668-Z668,"Liquidação Cancelada")</f>
        <v>#N/A</v>
      </c>
      <c r="AC668" s="3" t="e">
        <f>IF(X668&lt;&gt;"Liquidação Cancelada",(AA668-AB668)+(U668-Z668-AB668),"Liquidação Cancelada")</f>
        <v>#N/A</v>
      </c>
      <c r="AD668" s="29"/>
    </row>
    <row r="669" spans="1:30" ht="24.95" customHeight="1" x14ac:dyDescent="0.2">
      <c r="A669" s="23" t="str">
        <f>D669&amp;"|"&amp;E669&amp;"|"&amp;G669&amp;"|"&amp;H669&amp;"|"&amp;L669&amp;"|"&amp;N669&amp;"|"&amp;U669</f>
        <v>||||||0</v>
      </c>
      <c r="B669" s="23" t="str">
        <f>D669&amp;"|"&amp;E669&amp;"|"&amp;G669&amp;"|"&amp;H669&amp;"|"&amp;X669</f>
        <v>||||0</v>
      </c>
      <c r="C669" s="28" t="str">
        <f>E669&amp;"|"&amp;X669</f>
        <v>|0</v>
      </c>
      <c r="D669" s="10"/>
      <c r="E669" s="10"/>
      <c r="F669" s="36" t="str">
        <f>G669&amp;"/"&amp;H669</f>
        <v>/</v>
      </c>
      <c r="G669" s="10"/>
      <c r="H669" s="10"/>
      <c r="I669" s="36" t="str">
        <f>J669&amp;"."&amp;K669</f>
        <v>.</v>
      </c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>
        <f>R669-S669-T669</f>
        <v>0</v>
      </c>
      <c r="V669" s="9" t="e">
        <f>IF(X669&lt;&gt;"Liquidação Cancelada",VLOOKUP(B669,'BASE DE DADOS OPS'!$B$4:$P$9650,10,FALSE),"Liquidação Cancelada")</f>
        <v>#N/A</v>
      </c>
      <c r="W669" s="13" t="e">
        <f>IF(X669&lt;&gt;"Liquidação Cancelada",IF(ISBLANK(V669),"AGUARDANDO PAGAMENTO",NETWORKDAYS(P669,V669)-1),"Liquidação Cancelada")</f>
        <v>#N/A</v>
      </c>
      <c r="X669" s="10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>IF(X669&lt;&gt;"Liquidação Cancelada",Y669-Z669,"Liquidação Cancelada")</f>
        <v>#N/A</v>
      </c>
      <c r="AC669" s="3" t="e">
        <f>IF(X669&lt;&gt;"Liquidação Cancelada",(AA669-AB669)+(U669-Z669-AB669),"Liquidação Cancelada")</f>
        <v>#N/A</v>
      </c>
      <c r="AD669" s="29"/>
    </row>
    <row r="670" spans="1:30" ht="24.95" customHeight="1" x14ac:dyDescent="0.2">
      <c r="A670" s="23" t="str">
        <f>D670&amp;"|"&amp;E670&amp;"|"&amp;G670&amp;"|"&amp;H670&amp;"|"&amp;L670&amp;"|"&amp;N670&amp;"|"&amp;U670</f>
        <v>||||||0</v>
      </c>
      <c r="B670" s="23" t="str">
        <f>D670&amp;"|"&amp;E670&amp;"|"&amp;G670&amp;"|"&amp;H670&amp;"|"&amp;X670</f>
        <v>||||0</v>
      </c>
      <c r="C670" s="28" t="str">
        <f>E670&amp;"|"&amp;X670</f>
        <v>|0</v>
      </c>
      <c r="D670" s="10"/>
      <c r="E670" s="10"/>
      <c r="F670" s="36" t="str">
        <f>G670&amp;"/"&amp;H670</f>
        <v>/</v>
      </c>
      <c r="G670" s="10"/>
      <c r="H670" s="10"/>
      <c r="I670" s="36" t="str">
        <f>J670&amp;"."&amp;K670</f>
        <v>.</v>
      </c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>
        <f>R670-S670-T670</f>
        <v>0</v>
      </c>
      <c r="V670" s="9" t="e">
        <f>IF(X670&lt;&gt;"Liquidação Cancelada",VLOOKUP(B670,'BASE DE DADOS OPS'!$B$4:$P$9650,10,FALSE),"Liquidação Cancelada")</f>
        <v>#N/A</v>
      </c>
      <c r="W670" s="13" t="e">
        <f>IF(X670&lt;&gt;"Liquidação Cancelada",IF(ISBLANK(V670),"AGUARDANDO PAGAMENTO",NETWORKDAYS(P670,V670)-1),"Liquidação Cancelada")</f>
        <v>#N/A</v>
      </c>
      <c r="X670" s="10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>IF(X670&lt;&gt;"Liquidação Cancelada",Y670-Z670,"Liquidação Cancelada")</f>
        <v>#N/A</v>
      </c>
      <c r="AC670" s="3" t="e">
        <f>IF(X670&lt;&gt;"Liquidação Cancelada",(AA670-AB670)+(U670-Z670-AB670),"Liquidação Cancelada")</f>
        <v>#N/A</v>
      </c>
      <c r="AD670" s="29"/>
    </row>
    <row r="671" spans="1:30" ht="24.95" customHeight="1" x14ac:dyDescent="0.2">
      <c r="A671" s="23" t="str">
        <f>D671&amp;"|"&amp;E671&amp;"|"&amp;G671&amp;"|"&amp;H671&amp;"|"&amp;L671&amp;"|"&amp;N671&amp;"|"&amp;U671</f>
        <v>||||||0</v>
      </c>
      <c r="B671" s="23" t="str">
        <f>D671&amp;"|"&amp;E671&amp;"|"&amp;G671&amp;"|"&amp;H671&amp;"|"&amp;X671</f>
        <v>||||0</v>
      </c>
      <c r="C671" s="28" t="str">
        <f>E671&amp;"|"&amp;X671</f>
        <v>|0</v>
      </c>
      <c r="D671" s="10"/>
      <c r="E671" s="10"/>
      <c r="F671" s="36" t="str">
        <f>G671&amp;"/"&amp;H671</f>
        <v>/</v>
      </c>
      <c r="G671" s="10"/>
      <c r="H671" s="10"/>
      <c r="I671" s="36" t="str">
        <f>J671&amp;"."&amp;K671</f>
        <v>.</v>
      </c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>
        <f>R671-S671-T671</f>
        <v>0</v>
      </c>
      <c r="V671" s="9" t="e">
        <f>IF(X671&lt;&gt;"Liquidação Cancelada",VLOOKUP(B671,'BASE DE DADOS OPS'!$B$4:$P$9650,10,FALSE),"Liquidação Cancelada")</f>
        <v>#N/A</v>
      </c>
      <c r="W671" s="13" t="e">
        <f>IF(X671&lt;&gt;"Liquidação Cancelada",IF(ISBLANK(V671),"AGUARDANDO PAGAMENTO",NETWORKDAYS(P671,V671)-1),"Liquidação Cancelada")</f>
        <v>#N/A</v>
      </c>
      <c r="X671" s="10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>IF(X671&lt;&gt;"Liquidação Cancelada",Y671-Z671,"Liquidação Cancelada")</f>
        <v>#N/A</v>
      </c>
      <c r="AC671" s="3" t="e">
        <f>IF(X671&lt;&gt;"Liquidação Cancelada",(AA671-AB671)+(U671-Z671-AB671),"Liquidação Cancelada")</f>
        <v>#N/A</v>
      </c>
      <c r="AD671" s="29"/>
    </row>
    <row r="672" spans="1:30" ht="24.95" customHeight="1" x14ac:dyDescent="0.2">
      <c r="A672" s="23" t="str">
        <f>D672&amp;"|"&amp;E672&amp;"|"&amp;G672&amp;"|"&amp;H672&amp;"|"&amp;L672&amp;"|"&amp;N672&amp;"|"&amp;U672</f>
        <v>||||||0</v>
      </c>
      <c r="B672" s="23" t="str">
        <f>D672&amp;"|"&amp;E672&amp;"|"&amp;G672&amp;"|"&amp;H672&amp;"|"&amp;X672</f>
        <v>||||0</v>
      </c>
      <c r="C672" s="28" t="str">
        <f>E672&amp;"|"&amp;X672</f>
        <v>|0</v>
      </c>
      <c r="D672" s="10"/>
      <c r="E672" s="10"/>
      <c r="F672" s="36" t="str">
        <f>G672&amp;"/"&amp;H672</f>
        <v>/</v>
      </c>
      <c r="G672" s="10"/>
      <c r="H672" s="10"/>
      <c r="I672" s="36" t="str">
        <f>J672&amp;"."&amp;K672</f>
        <v>.</v>
      </c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>
        <f>R672-S672-T672</f>
        <v>0</v>
      </c>
      <c r="V672" s="9" t="e">
        <f>IF(X672&lt;&gt;"Liquidação Cancelada",VLOOKUP(B672,'BASE DE DADOS OPS'!$B$4:$P$9650,10,FALSE),"Liquidação Cancelada")</f>
        <v>#N/A</v>
      </c>
      <c r="W672" s="13" t="e">
        <f>IF(X672&lt;&gt;"Liquidação Cancelada",IF(ISBLANK(V672),"AGUARDANDO PAGAMENTO",NETWORKDAYS(P672,V672)-1),"Liquidação Cancelada")</f>
        <v>#N/A</v>
      </c>
      <c r="X672" s="10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>IF(X672&lt;&gt;"Liquidação Cancelada",Y672-Z672,"Liquidação Cancelada")</f>
        <v>#N/A</v>
      </c>
      <c r="AC672" s="3" t="e">
        <f>IF(X672&lt;&gt;"Liquidação Cancelada",(AA672-AB672)+(U672-Z672-AB672),"Liquidação Cancelada")</f>
        <v>#N/A</v>
      </c>
      <c r="AD672" s="29"/>
    </row>
    <row r="673" spans="1:30" ht="24.95" customHeight="1" x14ac:dyDescent="0.2">
      <c r="A673" s="23" t="str">
        <f>D673&amp;"|"&amp;E673&amp;"|"&amp;G673&amp;"|"&amp;H673&amp;"|"&amp;L673&amp;"|"&amp;N673&amp;"|"&amp;U673</f>
        <v>||||||0</v>
      </c>
      <c r="B673" s="23" t="str">
        <f>D673&amp;"|"&amp;E673&amp;"|"&amp;G673&amp;"|"&amp;H673&amp;"|"&amp;X673</f>
        <v>||||0</v>
      </c>
      <c r="C673" s="28" t="str">
        <f>E673&amp;"|"&amp;X673</f>
        <v>|0</v>
      </c>
      <c r="D673" s="10"/>
      <c r="E673" s="10"/>
      <c r="F673" s="36" t="str">
        <f>G673&amp;"/"&amp;H673</f>
        <v>/</v>
      </c>
      <c r="G673" s="10"/>
      <c r="H673" s="10"/>
      <c r="I673" s="36" t="str">
        <f>J673&amp;"."&amp;K673</f>
        <v>.</v>
      </c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>
        <f>R673-S673-T673</f>
        <v>0</v>
      </c>
      <c r="V673" s="9" t="e">
        <f>IF(X673&lt;&gt;"Liquidação Cancelada",VLOOKUP(B673,'BASE DE DADOS OPS'!$B$4:$P$9650,10,FALSE),"Liquidação Cancelada")</f>
        <v>#N/A</v>
      </c>
      <c r="W673" s="13" t="e">
        <f>IF(X673&lt;&gt;"Liquidação Cancelada",IF(ISBLANK(V673),"AGUARDANDO PAGAMENTO",NETWORKDAYS(P673,V673)-1),"Liquidação Cancelada")</f>
        <v>#N/A</v>
      </c>
      <c r="X673" s="10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>IF(X673&lt;&gt;"Liquidação Cancelada",Y673-Z673,"Liquidação Cancelada")</f>
        <v>#N/A</v>
      </c>
      <c r="AC673" s="3" t="e">
        <f>IF(X673&lt;&gt;"Liquidação Cancelada",(AA673-AB673)+(U673-Z673-AB673),"Liquidação Cancelada")</f>
        <v>#N/A</v>
      </c>
      <c r="AD673" s="29"/>
    </row>
    <row r="674" spans="1:30" ht="24.95" customHeight="1" x14ac:dyDescent="0.2">
      <c r="A674" s="23" t="str">
        <f>D674&amp;"|"&amp;E674&amp;"|"&amp;G674&amp;"|"&amp;H674&amp;"|"&amp;L674&amp;"|"&amp;N674&amp;"|"&amp;U674</f>
        <v>||||||0</v>
      </c>
      <c r="B674" s="23" t="str">
        <f>D674&amp;"|"&amp;E674&amp;"|"&amp;G674&amp;"|"&amp;H674&amp;"|"&amp;X674</f>
        <v>||||0</v>
      </c>
      <c r="C674" s="28" t="str">
        <f>E674&amp;"|"&amp;X674</f>
        <v>|0</v>
      </c>
      <c r="D674" s="10"/>
      <c r="E674" s="10"/>
      <c r="F674" s="36" t="str">
        <f>G674&amp;"/"&amp;H674</f>
        <v>/</v>
      </c>
      <c r="G674" s="10"/>
      <c r="H674" s="10"/>
      <c r="I674" s="36" t="str">
        <f>J674&amp;"."&amp;K674</f>
        <v>.</v>
      </c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>
        <f>R674-S674-T674</f>
        <v>0</v>
      </c>
      <c r="V674" s="9" t="e">
        <f>IF(X674&lt;&gt;"Liquidação Cancelada",VLOOKUP(B674,'BASE DE DADOS OPS'!$B$4:$P$9650,10,FALSE),"Liquidação Cancelada")</f>
        <v>#N/A</v>
      </c>
      <c r="W674" s="13" t="e">
        <f>IF(X674&lt;&gt;"Liquidação Cancelada",IF(ISBLANK(V674),"AGUARDANDO PAGAMENTO",NETWORKDAYS(P674,V674)-1),"Liquidação Cancelada")</f>
        <v>#N/A</v>
      </c>
      <c r="X674" s="10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>IF(X674&lt;&gt;"Liquidação Cancelada",Y674-Z674,"Liquidação Cancelada")</f>
        <v>#N/A</v>
      </c>
      <c r="AC674" s="3" t="e">
        <f>IF(X674&lt;&gt;"Liquidação Cancelada",(AA674-AB674)+(U674-Z674-AB674),"Liquidação Cancelada")</f>
        <v>#N/A</v>
      </c>
      <c r="AD674" s="29"/>
    </row>
    <row r="675" spans="1:30" ht="24.95" customHeight="1" x14ac:dyDescent="0.2">
      <c r="A675" s="23" t="str">
        <f>D675&amp;"|"&amp;E675&amp;"|"&amp;G675&amp;"|"&amp;H675&amp;"|"&amp;L675&amp;"|"&amp;N675&amp;"|"&amp;U675</f>
        <v>||||||0</v>
      </c>
      <c r="B675" s="23" t="str">
        <f>D675&amp;"|"&amp;E675&amp;"|"&amp;G675&amp;"|"&amp;H675&amp;"|"&amp;X675</f>
        <v>||||0</v>
      </c>
      <c r="C675" s="28" t="str">
        <f>E675&amp;"|"&amp;X675</f>
        <v>|0</v>
      </c>
      <c r="D675" s="10"/>
      <c r="E675" s="10"/>
      <c r="F675" s="36" t="str">
        <f>G675&amp;"/"&amp;H675</f>
        <v>/</v>
      </c>
      <c r="G675" s="10"/>
      <c r="H675" s="10"/>
      <c r="I675" s="36" t="str">
        <f>J675&amp;"."&amp;K675</f>
        <v>.</v>
      </c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>
        <f>R675-S675-T675</f>
        <v>0</v>
      </c>
      <c r="V675" s="9" t="e">
        <f>IF(X675&lt;&gt;"Liquidação Cancelada",VLOOKUP(B675,'BASE DE DADOS OPS'!$B$4:$P$9650,10,FALSE),"Liquidação Cancelada")</f>
        <v>#N/A</v>
      </c>
      <c r="W675" s="13" t="e">
        <f>IF(X675&lt;&gt;"Liquidação Cancelada",IF(ISBLANK(V675),"AGUARDANDO PAGAMENTO",NETWORKDAYS(P675,V675)-1),"Liquidação Cancelada")</f>
        <v>#N/A</v>
      </c>
      <c r="X675" s="10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>IF(X675&lt;&gt;"Liquidação Cancelada",Y675-Z675,"Liquidação Cancelada")</f>
        <v>#N/A</v>
      </c>
      <c r="AC675" s="3" t="e">
        <f>IF(X675&lt;&gt;"Liquidação Cancelada",(AA675-AB675)+(U675-Z675-AB675),"Liquidação Cancelada")</f>
        <v>#N/A</v>
      </c>
      <c r="AD675" s="29"/>
    </row>
    <row r="676" spans="1:30" ht="24.95" customHeight="1" x14ac:dyDescent="0.2">
      <c r="A676" s="23" t="str">
        <f>D676&amp;"|"&amp;E676&amp;"|"&amp;G676&amp;"|"&amp;H676&amp;"|"&amp;L676&amp;"|"&amp;N676&amp;"|"&amp;U676</f>
        <v>||||||0</v>
      </c>
      <c r="B676" s="23" t="str">
        <f>D676&amp;"|"&amp;E676&amp;"|"&amp;G676&amp;"|"&amp;H676&amp;"|"&amp;X676</f>
        <v>||||0</v>
      </c>
      <c r="C676" s="28" t="str">
        <f>E676&amp;"|"&amp;X676</f>
        <v>|0</v>
      </c>
      <c r="D676" s="10"/>
      <c r="E676" s="10"/>
      <c r="F676" s="36" t="str">
        <f>G676&amp;"/"&amp;H676</f>
        <v>/</v>
      </c>
      <c r="G676" s="10"/>
      <c r="H676" s="10"/>
      <c r="I676" s="36" t="str">
        <f>J676&amp;"."&amp;K676</f>
        <v>.</v>
      </c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>
        <f>R676-S676-T676</f>
        <v>0</v>
      </c>
      <c r="V676" s="9" t="e">
        <f>IF(X676&lt;&gt;"Liquidação Cancelada",VLOOKUP(B676,'BASE DE DADOS OPS'!$B$4:$P$9650,10,FALSE),"Liquidação Cancelada")</f>
        <v>#N/A</v>
      </c>
      <c r="W676" s="13" t="e">
        <f>IF(X676&lt;&gt;"Liquidação Cancelada",IF(ISBLANK(V676),"AGUARDANDO PAGAMENTO",NETWORKDAYS(P676,V676)-1),"Liquidação Cancelada")</f>
        <v>#N/A</v>
      </c>
      <c r="X676" s="10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>IF(X676&lt;&gt;"Liquidação Cancelada",Y676-Z676,"Liquidação Cancelada")</f>
        <v>#N/A</v>
      </c>
      <c r="AC676" s="3" t="e">
        <f>IF(X676&lt;&gt;"Liquidação Cancelada",(AA676-AB676)+(U676-Z676-AB676),"Liquidação Cancelada")</f>
        <v>#N/A</v>
      </c>
      <c r="AD676" s="29"/>
    </row>
    <row r="677" spans="1:30" ht="24.95" customHeight="1" x14ac:dyDescent="0.2">
      <c r="A677" s="23" t="str">
        <f>D677&amp;"|"&amp;E677&amp;"|"&amp;G677&amp;"|"&amp;H677&amp;"|"&amp;L677&amp;"|"&amp;N677&amp;"|"&amp;U677</f>
        <v>||||||0</v>
      </c>
      <c r="B677" s="23" t="str">
        <f>D677&amp;"|"&amp;E677&amp;"|"&amp;G677&amp;"|"&amp;H677&amp;"|"&amp;X677</f>
        <v>||||0</v>
      </c>
      <c r="C677" s="28" t="str">
        <f>E677&amp;"|"&amp;X677</f>
        <v>|0</v>
      </c>
      <c r="D677" s="10"/>
      <c r="E677" s="10"/>
      <c r="F677" s="36" t="str">
        <f>G677&amp;"/"&amp;H677</f>
        <v>/</v>
      </c>
      <c r="G677" s="10"/>
      <c r="H677" s="10"/>
      <c r="I677" s="36" t="str">
        <f>J677&amp;"."&amp;K677</f>
        <v>.</v>
      </c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>
        <f>R677-S677-T677</f>
        <v>0</v>
      </c>
      <c r="V677" s="9" t="e">
        <f>IF(X677&lt;&gt;"Liquidação Cancelada",VLOOKUP(B677,'BASE DE DADOS OPS'!$B$4:$P$9650,10,FALSE),"Liquidação Cancelada")</f>
        <v>#N/A</v>
      </c>
      <c r="W677" s="13" t="e">
        <f>IF(X677&lt;&gt;"Liquidação Cancelada",IF(ISBLANK(V677),"AGUARDANDO PAGAMENTO",NETWORKDAYS(P677,V677)-1),"Liquidação Cancelada")</f>
        <v>#N/A</v>
      </c>
      <c r="X677" s="10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>IF(X677&lt;&gt;"Liquidação Cancelada",Y677-Z677,"Liquidação Cancelada")</f>
        <v>#N/A</v>
      </c>
      <c r="AC677" s="3" t="e">
        <f>IF(X677&lt;&gt;"Liquidação Cancelada",(AA677-AB677)+(U677-Z677-AB677),"Liquidação Cancelada")</f>
        <v>#N/A</v>
      </c>
      <c r="AD677" s="29"/>
    </row>
    <row r="678" spans="1:30" ht="24.95" customHeight="1" x14ac:dyDescent="0.2">
      <c r="A678" s="23" t="str">
        <f>D678&amp;"|"&amp;E678&amp;"|"&amp;G678&amp;"|"&amp;H678&amp;"|"&amp;L678&amp;"|"&amp;N678&amp;"|"&amp;U678</f>
        <v>||||||0</v>
      </c>
      <c r="B678" s="23" t="str">
        <f>D678&amp;"|"&amp;E678&amp;"|"&amp;G678&amp;"|"&amp;H678&amp;"|"&amp;X678</f>
        <v>||||0</v>
      </c>
      <c r="C678" s="28" t="str">
        <f>E678&amp;"|"&amp;X678</f>
        <v>|0</v>
      </c>
      <c r="D678" s="10"/>
      <c r="E678" s="10"/>
      <c r="F678" s="36" t="str">
        <f>G678&amp;"/"&amp;H678</f>
        <v>/</v>
      </c>
      <c r="G678" s="10"/>
      <c r="H678" s="10"/>
      <c r="I678" s="36" t="str">
        <f>J678&amp;"."&amp;K678</f>
        <v>.</v>
      </c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>
        <f>R678-S678-T678</f>
        <v>0</v>
      </c>
      <c r="V678" s="9" t="e">
        <f>IF(X678&lt;&gt;"Liquidação Cancelada",VLOOKUP(B678,'BASE DE DADOS OPS'!$B$4:$P$9650,10,FALSE),"Liquidação Cancelada")</f>
        <v>#N/A</v>
      </c>
      <c r="W678" s="13" t="e">
        <f>IF(X678&lt;&gt;"Liquidação Cancelada",IF(ISBLANK(V678),"AGUARDANDO PAGAMENTO",NETWORKDAYS(P678,V678)-1),"Liquidação Cancelada")</f>
        <v>#N/A</v>
      </c>
      <c r="X678" s="10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>IF(X678&lt;&gt;"Liquidação Cancelada",Y678-Z678,"Liquidação Cancelada")</f>
        <v>#N/A</v>
      </c>
      <c r="AC678" s="3" t="e">
        <f>IF(X678&lt;&gt;"Liquidação Cancelada",(AA678-AB678)+(U678-Z678-AB678),"Liquidação Cancelada")</f>
        <v>#N/A</v>
      </c>
      <c r="AD678" s="29"/>
    </row>
    <row r="679" spans="1:30" ht="24.95" customHeight="1" x14ac:dyDescent="0.2">
      <c r="A679" s="23" t="str">
        <f>D679&amp;"|"&amp;E679&amp;"|"&amp;G679&amp;"|"&amp;H679&amp;"|"&amp;L679&amp;"|"&amp;N679&amp;"|"&amp;U679</f>
        <v>||||||0</v>
      </c>
      <c r="B679" s="23" t="str">
        <f>D679&amp;"|"&amp;E679&amp;"|"&amp;G679&amp;"|"&amp;H679&amp;"|"&amp;X679</f>
        <v>||||0</v>
      </c>
      <c r="C679" s="28" t="str">
        <f>E679&amp;"|"&amp;X679</f>
        <v>|0</v>
      </c>
      <c r="D679" s="10"/>
      <c r="E679" s="10"/>
      <c r="F679" s="36" t="str">
        <f>G679&amp;"/"&amp;H679</f>
        <v>/</v>
      </c>
      <c r="G679" s="10"/>
      <c r="H679" s="10"/>
      <c r="I679" s="36" t="str">
        <f>J679&amp;"."&amp;K679</f>
        <v>.</v>
      </c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>
        <f>R679-S679-T679</f>
        <v>0</v>
      </c>
      <c r="V679" s="9" t="e">
        <f>IF(X679&lt;&gt;"Liquidação Cancelada",VLOOKUP(B679,'BASE DE DADOS OPS'!$B$4:$P$9650,10,FALSE),"Liquidação Cancelada")</f>
        <v>#N/A</v>
      </c>
      <c r="W679" s="13" t="e">
        <f>IF(X679&lt;&gt;"Liquidação Cancelada",IF(ISBLANK(V679),"AGUARDANDO PAGAMENTO",NETWORKDAYS(P679,V679)-1),"Liquidação Cancelada")</f>
        <v>#N/A</v>
      </c>
      <c r="X679" s="10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>IF(X679&lt;&gt;"Liquidação Cancelada",Y679-Z679,"Liquidação Cancelada")</f>
        <v>#N/A</v>
      </c>
      <c r="AC679" s="3" t="e">
        <f>IF(X679&lt;&gt;"Liquidação Cancelada",(AA679-AB679)+(U679-Z679-AB679),"Liquidação Cancelada")</f>
        <v>#N/A</v>
      </c>
      <c r="AD679" s="29"/>
    </row>
    <row r="680" spans="1:30" ht="24.95" customHeight="1" x14ac:dyDescent="0.2">
      <c r="A680" s="23" t="str">
        <f>D680&amp;"|"&amp;E680&amp;"|"&amp;G680&amp;"|"&amp;H680&amp;"|"&amp;L680&amp;"|"&amp;N680&amp;"|"&amp;U680</f>
        <v>||||||0</v>
      </c>
      <c r="B680" s="23" t="str">
        <f>D680&amp;"|"&amp;E680&amp;"|"&amp;G680&amp;"|"&amp;H680&amp;"|"&amp;X680</f>
        <v>||||0</v>
      </c>
      <c r="C680" s="28" t="str">
        <f>E680&amp;"|"&amp;X680</f>
        <v>|0</v>
      </c>
      <c r="D680" s="10"/>
      <c r="E680" s="10"/>
      <c r="F680" s="36" t="str">
        <f>G680&amp;"/"&amp;H680</f>
        <v>/</v>
      </c>
      <c r="G680" s="10"/>
      <c r="H680" s="10"/>
      <c r="I680" s="36" t="str">
        <f>J680&amp;"."&amp;K680</f>
        <v>.</v>
      </c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>
        <f>R680-S680-T680</f>
        <v>0</v>
      </c>
      <c r="V680" s="9" t="e">
        <f>IF(X680&lt;&gt;"Liquidação Cancelada",VLOOKUP(B680,'BASE DE DADOS OPS'!$B$4:$P$9650,10,FALSE),"Liquidação Cancelada")</f>
        <v>#N/A</v>
      </c>
      <c r="W680" s="13" t="e">
        <f>IF(X680&lt;&gt;"Liquidação Cancelada",IF(ISBLANK(V680),"AGUARDANDO PAGAMENTO",NETWORKDAYS(P680,V680)-1),"Liquidação Cancelada")</f>
        <v>#N/A</v>
      </c>
      <c r="X680" s="10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>IF(X680&lt;&gt;"Liquidação Cancelada",Y680-Z680,"Liquidação Cancelada")</f>
        <v>#N/A</v>
      </c>
      <c r="AC680" s="3" t="e">
        <f>IF(X680&lt;&gt;"Liquidação Cancelada",(AA680-AB680)+(U680-Z680-AB680),"Liquidação Cancelada")</f>
        <v>#N/A</v>
      </c>
      <c r="AD680" s="29"/>
    </row>
    <row r="681" spans="1:30" ht="24.95" customHeight="1" x14ac:dyDescent="0.2">
      <c r="A681" s="23" t="str">
        <f>D681&amp;"|"&amp;E681&amp;"|"&amp;G681&amp;"|"&amp;H681&amp;"|"&amp;L681&amp;"|"&amp;N681&amp;"|"&amp;U681</f>
        <v>||||||0</v>
      </c>
      <c r="B681" s="23" t="str">
        <f>D681&amp;"|"&amp;E681&amp;"|"&amp;G681&amp;"|"&amp;H681&amp;"|"&amp;X681</f>
        <v>||||0</v>
      </c>
      <c r="C681" s="28" t="str">
        <f>E681&amp;"|"&amp;X681</f>
        <v>|0</v>
      </c>
      <c r="D681" s="10"/>
      <c r="E681" s="10"/>
      <c r="F681" s="36" t="str">
        <f>G681&amp;"/"&amp;H681</f>
        <v>/</v>
      </c>
      <c r="G681" s="10"/>
      <c r="H681" s="10"/>
      <c r="I681" s="36" t="str">
        <f>J681&amp;"."&amp;K681</f>
        <v>.</v>
      </c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>
        <f>R681-S681-T681</f>
        <v>0</v>
      </c>
      <c r="V681" s="9" t="e">
        <f>IF(X681&lt;&gt;"Liquidação Cancelada",VLOOKUP(B681,'BASE DE DADOS OPS'!$B$4:$P$9650,10,FALSE),"Liquidação Cancelada")</f>
        <v>#N/A</v>
      </c>
      <c r="W681" s="13" t="e">
        <f>IF(X681&lt;&gt;"Liquidação Cancelada",IF(ISBLANK(V681),"AGUARDANDO PAGAMENTO",NETWORKDAYS(P681,V681)-1),"Liquidação Cancelada")</f>
        <v>#N/A</v>
      </c>
      <c r="X681" s="10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>IF(X681&lt;&gt;"Liquidação Cancelada",Y681-Z681,"Liquidação Cancelada")</f>
        <v>#N/A</v>
      </c>
      <c r="AC681" s="3" t="e">
        <f>IF(X681&lt;&gt;"Liquidação Cancelada",(AA681-AB681)+(U681-Z681-AB681),"Liquidação Cancelada")</f>
        <v>#N/A</v>
      </c>
      <c r="AD681" s="29"/>
    </row>
    <row r="682" spans="1:30" ht="24.95" customHeight="1" x14ac:dyDescent="0.2">
      <c r="A682" s="23" t="str">
        <f>D682&amp;"|"&amp;E682&amp;"|"&amp;G682&amp;"|"&amp;H682&amp;"|"&amp;L682&amp;"|"&amp;N682&amp;"|"&amp;U682</f>
        <v>||||||0</v>
      </c>
      <c r="B682" s="23" t="str">
        <f>D682&amp;"|"&amp;E682&amp;"|"&amp;G682&amp;"|"&amp;H682&amp;"|"&amp;X682</f>
        <v>||||0</v>
      </c>
      <c r="C682" s="28" t="str">
        <f>E682&amp;"|"&amp;X682</f>
        <v>|0</v>
      </c>
      <c r="D682" s="10"/>
      <c r="E682" s="10"/>
      <c r="F682" s="36" t="str">
        <f>G682&amp;"/"&amp;H682</f>
        <v>/</v>
      </c>
      <c r="G682" s="10"/>
      <c r="H682" s="10"/>
      <c r="I682" s="36" t="str">
        <f>J682&amp;"."&amp;K682</f>
        <v>.</v>
      </c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>
        <f>R682-S682-T682</f>
        <v>0</v>
      </c>
      <c r="V682" s="9" t="e">
        <f>IF(X682&lt;&gt;"Liquidação Cancelada",VLOOKUP(B682,'BASE DE DADOS OPS'!$B$4:$P$9650,10,FALSE),"Liquidação Cancelada")</f>
        <v>#N/A</v>
      </c>
      <c r="W682" s="13" t="e">
        <f>IF(X682&lt;&gt;"Liquidação Cancelada",IF(ISBLANK(V682),"AGUARDANDO PAGAMENTO",NETWORKDAYS(P682,V682)-1),"Liquidação Cancelada")</f>
        <v>#N/A</v>
      </c>
      <c r="X682" s="10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>IF(X682&lt;&gt;"Liquidação Cancelada",Y682-Z682,"Liquidação Cancelada")</f>
        <v>#N/A</v>
      </c>
      <c r="AC682" s="3" t="e">
        <f>IF(X682&lt;&gt;"Liquidação Cancelada",(AA682-AB682)+(U682-Z682-AB682),"Liquidação Cancelada")</f>
        <v>#N/A</v>
      </c>
      <c r="AD682" s="29"/>
    </row>
    <row r="683" spans="1:30" ht="24.95" customHeight="1" x14ac:dyDescent="0.2">
      <c r="A683" s="23" t="str">
        <f>D683&amp;"|"&amp;E683&amp;"|"&amp;G683&amp;"|"&amp;H683&amp;"|"&amp;L683&amp;"|"&amp;N683&amp;"|"&amp;U683</f>
        <v>||||||0</v>
      </c>
      <c r="B683" s="23" t="str">
        <f>D683&amp;"|"&amp;E683&amp;"|"&amp;G683&amp;"|"&amp;H683&amp;"|"&amp;X683</f>
        <v>||||0</v>
      </c>
      <c r="C683" s="28" t="str">
        <f>E683&amp;"|"&amp;X683</f>
        <v>|0</v>
      </c>
      <c r="D683" s="10"/>
      <c r="E683" s="10"/>
      <c r="F683" s="36" t="str">
        <f>G683&amp;"/"&amp;H683</f>
        <v>/</v>
      </c>
      <c r="G683" s="10"/>
      <c r="H683" s="10"/>
      <c r="I683" s="36" t="str">
        <f>J683&amp;"."&amp;K683</f>
        <v>.</v>
      </c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>
        <f>R683-S683-T683</f>
        <v>0</v>
      </c>
      <c r="V683" s="9" t="e">
        <f>IF(X683&lt;&gt;"Liquidação Cancelada",VLOOKUP(B683,'BASE DE DADOS OPS'!$B$4:$P$9650,10,FALSE),"Liquidação Cancelada")</f>
        <v>#N/A</v>
      </c>
      <c r="W683" s="13" t="e">
        <f>IF(X683&lt;&gt;"Liquidação Cancelada",IF(ISBLANK(V683),"AGUARDANDO PAGAMENTO",NETWORKDAYS(P683,V683)-1),"Liquidação Cancelada")</f>
        <v>#N/A</v>
      </c>
      <c r="X683" s="10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>IF(X683&lt;&gt;"Liquidação Cancelada",Y683-Z683,"Liquidação Cancelada")</f>
        <v>#N/A</v>
      </c>
      <c r="AC683" s="3" t="e">
        <f>IF(X683&lt;&gt;"Liquidação Cancelada",(AA683-AB683)+(U683-Z683-AB683),"Liquidação Cancelada")</f>
        <v>#N/A</v>
      </c>
      <c r="AD683" s="29"/>
    </row>
    <row r="684" spans="1:30" ht="24.95" customHeight="1" x14ac:dyDescent="0.2">
      <c r="A684" s="23" t="str">
        <f>D684&amp;"|"&amp;E684&amp;"|"&amp;G684&amp;"|"&amp;H684&amp;"|"&amp;L684&amp;"|"&amp;N684&amp;"|"&amp;U684</f>
        <v>||||||0</v>
      </c>
      <c r="B684" s="23" t="str">
        <f>D684&amp;"|"&amp;E684&amp;"|"&amp;G684&amp;"|"&amp;H684&amp;"|"&amp;X684</f>
        <v>||||0</v>
      </c>
      <c r="C684" s="28" t="str">
        <f>E684&amp;"|"&amp;X684</f>
        <v>|0</v>
      </c>
      <c r="D684" s="10"/>
      <c r="E684" s="10"/>
      <c r="F684" s="36" t="str">
        <f>G684&amp;"/"&amp;H684</f>
        <v>/</v>
      </c>
      <c r="G684" s="10"/>
      <c r="H684" s="10"/>
      <c r="I684" s="36" t="str">
        <f>J684&amp;"."&amp;K684</f>
        <v>.</v>
      </c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>
        <f>R684-S684-T684</f>
        <v>0</v>
      </c>
      <c r="V684" s="9" t="e">
        <f>IF(X684&lt;&gt;"Liquidação Cancelada",VLOOKUP(B684,'BASE DE DADOS OPS'!$B$4:$P$9650,10,FALSE),"Liquidação Cancelada")</f>
        <v>#N/A</v>
      </c>
      <c r="W684" s="13" t="e">
        <f>IF(X684&lt;&gt;"Liquidação Cancelada",IF(ISBLANK(V684),"AGUARDANDO PAGAMENTO",NETWORKDAYS(P684,V684)-1),"Liquidação Cancelada")</f>
        <v>#N/A</v>
      </c>
      <c r="X684" s="10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>IF(X684&lt;&gt;"Liquidação Cancelada",Y684-Z684,"Liquidação Cancelada")</f>
        <v>#N/A</v>
      </c>
      <c r="AC684" s="3" t="e">
        <f>IF(X684&lt;&gt;"Liquidação Cancelada",(AA684-AB684)+(U684-Z684-AB684),"Liquidação Cancelada")</f>
        <v>#N/A</v>
      </c>
      <c r="AD684" s="29"/>
    </row>
    <row r="685" spans="1:30" ht="24.95" customHeight="1" x14ac:dyDescent="0.2">
      <c r="A685" s="23" t="str">
        <f>D685&amp;"|"&amp;E685&amp;"|"&amp;G685&amp;"|"&amp;H685&amp;"|"&amp;L685&amp;"|"&amp;N685&amp;"|"&amp;U685</f>
        <v>||||||0</v>
      </c>
      <c r="B685" s="23" t="str">
        <f>D685&amp;"|"&amp;E685&amp;"|"&amp;G685&amp;"|"&amp;H685&amp;"|"&amp;X685</f>
        <v>||||0</v>
      </c>
      <c r="C685" s="28" t="str">
        <f>E685&amp;"|"&amp;X685</f>
        <v>|0</v>
      </c>
      <c r="D685" s="10"/>
      <c r="E685" s="10"/>
      <c r="F685" s="36" t="str">
        <f>G685&amp;"/"&amp;H685</f>
        <v>/</v>
      </c>
      <c r="G685" s="10"/>
      <c r="H685" s="10"/>
      <c r="I685" s="36" t="str">
        <f>J685&amp;"."&amp;K685</f>
        <v>.</v>
      </c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>
        <f>R685-S685-T685</f>
        <v>0</v>
      </c>
      <c r="V685" s="9" t="e">
        <f>IF(X685&lt;&gt;"Liquidação Cancelada",VLOOKUP(B685,'BASE DE DADOS OPS'!$B$4:$P$9650,10,FALSE),"Liquidação Cancelada")</f>
        <v>#N/A</v>
      </c>
      <c r="W685" s="13" t="e">
        <f>IF(X685&lt;&gt;"Liquidação Cancelada",IF(ISBLANK(V685),"AGUARDANDO PAGAMENTO",NETWORKDAYS(P685,V685)-1),"Liquidação Cancelada")</f>
        <v>#N/A</v>
      </c>
      <c r="X685" s="10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>IF(X685&lt;&gt;"Liquidação Cancelada",Y685-Z685,"Liquidação Cancelada")</f>
        <v>#N/A</v>
      </c>
      <c r="AC685" s="3" t="e">
        <f>IF(X685&lt;&gt;"Liquidação Cancelada",(AA685-AB685)+(U685-Z685-AB685),"Liquidação Cancelada")</f>
        <v>#N/A</v>
      </c>
      <c r="AD685" s="29"/>
    </row>
    <row r="686" spans="1:30" ht="24.95" customHeight="1" x14ac:dyDescent="0.2">
      <c r="A686" s="23" t="str">
        <f>D686&amp;"|"&amp;E686&amp;"|"&amp;G686&amp;"|"&amp;H686&amp;"|"&amp;L686&amp;"|"&amp;N686&amp;"|"&amp;U686</f>
        <v>||||||0</v>
      </c>
      <c r="B686" s="23" t="str">
        <f>D686&amp;"|"&amp;E686&amp;"|"&amp;G686&amp;"|"&amp;H686&amp;"|"&amp;X686</f>
        <v>||||0</v>
      </c>
      <c r="C686" s="28" t="str">
        <f>E686&amp;"|"&amp;X686</f>
        <v>|0</v>
      </c>
      <c r="D686" s="10"/>
      <c r="E686" s="10"/>
      <c r="F686" s="36" t="str">
        <f>G686&amp;"/"&amp;H686</f>
        <v>/</v>
      </c>
      <c r="G686" s="10"/>
      <c r="H686" s="10"/>
      <c r="I686" s="36" t="str">
        <f>J686&amp;"."&amp;K686</f>
        <v>.</v>
      </c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>
        <f>R686-S686-T686</f>
        <v>0</v>
      </c>
      <c r="V686" s="9" t="e">
        <f>IF(X686&lt;&gt;"Liquidação Cancelada",VLOOKUP(B686,'BASE DE DADOS OPS'!$B$4:$P$9650,10,FALSE),"Liquidação Cancelada")</f>
        <v>#N/A</v>
      </c>
      <c r="W686" s="13" t="e">
        <f>IF(X686&lt;&gt;"Liquidação Cancelada",IF(ISBLANK(V686),"AGUARDANDO PAGAMENTO",NETWORKDAYS(P686,V686)-1),"Liquidação Cancelada")</f>
        <v>#N/A</v>
      </c>
      <c r="X686" s="10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>IF(X686&lt;&gt;"Liquidação Cancelada",Y686-Z686,"Liquidação Cancelada")</f>
        <v>#N/A</v>
      </c>
      <c r="AC686" s="3" t="e">
        <f>IF(X686&lt;&gt;"Liquidação Cancelada",(AA686-AB686)+(U686-Z686-AB686),"Liquidação Cancelada")</f>
        <v>#N/A</v>
      </c>
      <c r="AD686" s="29"/>
    </row>
    <row r="687" spans="1:30" ht="24.95" customHeight="1" x14ac:dyDescent="0.2">
      <c r="A687" s="23" t="str">
        <f>D687&amp;"|"&amp;E687&amp;"|"&amp;G687&amp;"|"&amp;H687&amp;"|"&amp;L687&amp;"|"&amp;N687&amp;"|"&amp;U687</f>
        <v>||||||0</v>
      </c>
      <c r="B687" s="23" t="str">
        <f>D687&amp;"|"&amp;E687&amp;"|"&amp;G687&amp;"|"&amp;H687&amp;"|"&amp;X687</f>
        <v>||||0</v>
      </c>
      <c r="C687" s="28" t="str">
        <f>E687&amp;"|"&amp;X687</f>
        <v>|0</v>
      </c>
      <c r="D687" s="10"/>
      <c r="E687" s="10"/>
      <c r="F687" s="36" t="str">
        <f>G687&amp;"/"&amp;H687</f>
        <v>/</v>
      </c>
      <c r="G687" s="10"/>
      <c r="H687" s="10"/>
      <c r="I687" s="36" t="str">
        <f>J687&amp;"."&amp;K687</f>
        <v>.</v>
      </c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>
        <f>R687-S687-T687</f>
        <v>0</v>
      </c>
      <c r="V687" s="9" t="e">
        <f>IF(X687&lt;&gt;"Liquidação Cancelada",VLOOKUP(B687,'BASE DE DADOS OPS'!$B$4:$P$9650,10,FALSE),"Liquidação Cancelada")</f>
        <v>#N/A</v>
      </c>
      <c r="W687" s="13" t="e">
        <f>IF(X687&lt;&gt;"Liquidação Cancelada",IF(ISBLANK(V687),"AGUARDANDO PAGAMENTO",NETWORKDAYS(P687,V687)-1),"Liquidação Cancelada")</f>
        <v>#N/A</v>
      </c>
      <c r="X687" s="10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>IF(X687&lt;&gt;"Liquidação Cancelada",Y687-Z687,"Liquidação Cancelada")</f>
        <v>#N/A</v>
      </c>
      <c r="AC687" s="3" t="e">
        <f>IF(X687&lt;&gt;"Liquidação Cancelada",(AA687-AB687)+(U687-Z687-AB687),"Liquidação Cancelada")</f>
        <v>#N/A</v>
      </c>
      <c r="AD687" s="29"/>
    </row>
    <row r="688" spans="1:30" ht="24.95" customHeight="1" x14ac:dyDescent="0.2">
      <c r="A688" s="23" t="str">
        <f>D688&amp;"|"&amp;E688&amp;"|"&amp;G688&amp;"|"&amp;H688&amp;"|"&amp;L688&amp;"|"&amp;N688&amp;"|"&amp;U688</f>
        <v>||||||0</v>
      </c>
      <c r="B688" s="23" t="str">
        <f>D688&amp;"|"&amp;E688&amp;"|"&amp;G688&amp;"|"&amp;H688&amp;"|"&amp;X688</f>
        <v>||||0</v>
      </c>
      <c r="C688" s="28" t="str">
        <f>E688&amp;"|"&amp;X688</f>
        <v>|0</v>
      </c>
      <c r="D688" s="10"/>
      <c r="E688" s="10"/>
      <c r="F688" s="36" t="str">
        <f>G688&amp;"/"&amp;H688</f>
        <v>/</v>
      </c>
      <c r="G688" s="10"/>
      <c r="H688" s="10"/>
      <c r="I688" s="36" t="str">
        <f>J688&amp;"."&amp;K688</f>
        <v>.</v>
      </c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>
        <f>R688-S688-T688</f>
        <v>0</v>
      </c>
      <c r="V688" s="9" t="e">
        <f>IF(X688&lt;&gt;"Liquidação Cancelada",VLOOKUP(B688,'BASE DE DADOS OPS'!$B$4:$P$9650,10,FALSE),"Liquidação Cancelada")</f>
        <v>#N/A</v>
      </c>
      <c r="W688" s="13" t="e">
        <f>IF(X688&lt;&gt;"Liquidação Cancelada",IF(ISBLANK(V688),"AGUARDANDO PAGAMENTO",NETWORKDAYS(P688,V688)-1),"Liquidação Cancelada")</f>
        <v>#N/A</v>
      </c>
      <c r="X688" s="10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>IF(X688&lt;&gt;"Liquidação Cancelada",Y688-Z688,"Liquidação Cancelada")</f>
        <v>#N/A</v>
      </c>
      <c r="AC688" s="3" t="e">
        <f>IF(X688&lt;&gt;"Liquidação Cancelada",(AA688-AB688)+(U688-Z688-AB688),"Liquidação Cancelada")</f>
        <v>#N/A</v>
      </c>
      <c r="AD688" s="29"/>
    </row>
    <row r="689" spans="1:30" ht="24.95" customHeight="1" x14ac:dyDescent="0.2">
      <c r="A689" s="23" t="str">
        <f>D689&amp;"|"&amp;E689&amp;"|"&amp;G689&amp;"|"&amp;H689&amp;"|"&amp;L689&amp;"|"&amp;N689&amp;"|"&amp;U689</f>
        <v>||||||0</v>
      </c>
      <c r="B689" s="23" t="str">
        <f>D689&amp;"|"&amp;E689&amp;"|"&amp;G689&amp;"|"&amp;H689&amp;"|"&amp;X689</f>
        <v>||||0</v>
      </c>
      <c r="C689" s="28" t="str">
        <f>E689&amp;"|"&amp;X689</f>
        <v>|0</v>
      </c>
      <c r="D689" s="10"/>
      <c r="E689" s="10"/>
      <c r="F689" s="36" t="str">
        <f>G689&amp;"/"&amp;H689</f>
        <v>/</v>
      </c>
      <c r="G689" s="10"/>
      <c r="H689" s="10"/>
      <c r="I689" s="36" t="str">
        <f>J689&amp;"."&amp;K689</f>
        <v>.</v>
      </c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>
        <f>R689-S689-T689</f>
        <v>0</v>
      </c>
      <c r="V689" s="9" t="e">
        <f>IF(X689&lt;&gt;"Liquidação Cancelada",VLOOKUP(B689,'BASE DE DADOS OPS'!$B$4:$P$9650,10,FALSE),"Liquidação Cancelada")</f>
        <v>#N/A</v>
      </c>
      <c r="W689" s="13" t="e">
        <f>IF(X689&lt;&gt;"Liquidação Cancelada",IF(ISBLANK(V689),"AGUARDANDO PAGAMENTO",NETWORKDAYS(P689,V689)-1),"Liquidação Cancelada")</f>
        <v>#N/A</v>
      </c>
      <c r="X689" s="10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>IF(X689&lt;&gt;"Liquidação Cancelada",Y689-Z689,"Liquidação Cancelada")</f>
        <v>#N/A</v>
      </c>
      <c r="AC689" s="3" t="e">
        <f>IF(X689&lt;&gt;"Liquidação Cancelada",(AA689-AB689)+(U689-Z689-AB689),"Liquidação Cancelada")</f>
        <v>#N/A</v>
      </c>
      <c r="AD689" s="29"/>
    </row>
    <row r="690" spans="1:30" ht="24.95" customHeight="1" x14ac:dyDescent="0.2">
      <c r="A690" s="23" t="str">
        <f>D690&amp;"|"&amp;E690&amp;"|"&amp;G690&amp;"|"&amp;H690&amp;"|"&amp;L690&amp;"|"&amp;N690&amp;"|"&amp;U690</f>
        <v>||||||0</v>
      </c>
      <c r="B690" s="23" t="str">
        <f>D690&amp;"|"&amp;E690&amp;"|"&amp;G690&amp;"|"&amp;H690&amp;"|"&amp;X690</f>
        <v>||||0</v>
      </c>
      <c r="C690" s="28" t="str">
        <f>E690&amp;"|"&amp;X690</f>
        <v>|0</v>
      </c>
      <c r="D690" s="10"/>
      <c r="E690" s="10"/>
      <c r="F690" s="36" t="str">
        <f>G690&amp;"/"&amp;H690</f>
        <v>/</v>
      </c>
      <c r="G690" s="10"/>
      <c r="H690" s="10"/>
      <c r="I690" s="36" t="str">
        <f>J690&amp;"."&amp;K690</f>
        <v>.</v>
      </c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>
        <f>R690-S690-T690</f>
        <v>0</v>
      </c>
      <c r="V690" s="9" t="e">
        <f>IF(X690&lt;&gt;"Liquidação Cancelada",VLOOKUP(B690,'BASE DE DADOS OPS'!$B$4:$P$9650,10,FALSE),"Liquidação Cancelada")</f>
        <v>#N/A</v>
      </c>
      <c r="W690" s="13" t="e">
        <f>IF(X690&lt;&gt;"Liquidação Cancelada",IF(ISBLANK(V690),"AGUARDANDO PAGAMENTO",NETWORKDAYS(P690,V690)-1),"Liquidação Cancelada")</f>
        <v>#N/A</v>
      </c>
      <c r="X690" s="10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>IF(X690&lt;&gt;"Liquidação Cancelada",Y690-Z690,"Liquidação Cancelada")</f>
        <v>#N/A</v>
      </c>
      <c r="AC690" s="3" t="e">
        <f>IF(X690&lt;&gt;"Liquidação Cancelada",(AA690-AB690)+(U690-Z690-AB690),"Liquidação Cancelada")</f>
        <v>#N/A</v>
      </c>
      <c r="AD690" s="29"/>
    </row>
    <row r="691" spans="1:30" ht="24.95" customHeight="1" x14ac:dyDescent="0.2">
      <c r="A691" s="23" t="str">
        <f>D691&amp;"|"&amp;E691&amp;"|"&amp;G691&amp;"|"&amp;H691&amp;"|"&amp;L691&amp;"|"&amp;N691&amp;"|"&amp;U691</f>
        <v>||||||0</v>
      </c>
      <c r="B691" s="23" t="str">
        <f>D691&amp;"|"&amp;E691&amp;"|"&amp;G691&amp;"|"&amp;H691&amp;"|"&amp;X691</f>
        <v>||||0</v>
      </c>
      <c r="C691" s="28" t="str">
        <f>E691&amp;"|"&amp;X691</f>
        <v>|0</v>
      </c>
      <c r="D691" s="10"/>
      <c r="E691" s="10"/>
      <c r="F691" s="36" t="str">
        <f>G691&amp;"/"&amp;H691</f>
        <v>/</v>
      </c>
      <c r="G691" s="10"/>
      <c r="H691" s="10"/>
      <c r="I691" s="36" t="str">
        <f>J691&amp;"."&amp;K691</f>
        <v>.</v>
      </c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>
        <f>R691-S691-T691</f>
        <v>0</v>
      </c>
      <c r="V691" s="9" t="e">
        <f>IF(X691&lt;&gt;"Liquidação Cancelada",VLOOKUP(B691,'BASE DE DADOS OPS'!$B$4:$P$9650,10,FALSE),"Liquidação Cancelada")</f>
        <v>#N/A</v>
      </c>
      <c r="W691" s="13" t="e">
        <f>IF(X691&lt;&gt;"Liquidação Cancelada",IF(ISBLANK(V691),"AGUARDANDO PAGAMENTO",NETWORKDAYS(P691,V691)-1),"Liquidação Cancelada")</f>
        <v>#N/A</v>
      </c>
      <c r="X691" s="10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>IF(X691&lt;&gt;"Liquidação Cancelada",Y691-Z691,"Liquidação Cancelada")</f>
        <v>#N/A</v>
      </c>
      <c r="AC691" s="3" t="e">
        <f>IF(X691&lt;&gt;"Liquidação Cancelada",(AA691-AB691)+(U691-Z691-AB691),"Liquidação Cancelada")</f>
        <v>#N/A</v>
      </c>
      <c r="AD691" s="29"/>
    </row>
    <row r="692" spans="1:30" ht="24.95" customHeight="1" x14ac:dyDescent="0.2">
      <c r="A692" s="23" t="str">
        <f>D692&amp;"|"&amp;E692&amp;"|"&amp;G692&amp;"|"&amp;H692&amp;"|"&amp;L692&amp;"|"&amp;N692&amp;"|"&amp;U692</f>
        <v>||||||0</v>
      </c>
      <c r="B692" s="23" t="str">
        <f>D692&amp;"|"&amp;E692&amp;"|"&amp;G692&amp;"|"&amp;H692&amp;"|"&amp;X692</f>
        <v>||||0</v>
      </c>
      <c r="C692" s="28" t="str">
        <f>E692&amp;"|"&amp;X692</f>
        <v>|0</v>
      </c>
      <c r="D692" s="10"/>
      <c r="E692" s="10"/>
      <c r="F692" s="36" t="str">
        <f>G692&amp;"/"&amp;H692</f>
        <v>/</v>
      </c>
      <c r="G692" s="10"/>
      <c r="H692" s="10"/>
      <c r="I692" s="36" t="str">
        <f>J692&amp;"."&amp;K692</f>
        <v>.</v>
      </c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>
        <f>R692-S692-T692</f>
        <v>0</v>
      </c>
      <c r="V692" s="9" t="e">
        <f>IF(X692&lt;&gt;"Liquidação Cancelada",VLOOKUP(B692,'BASE DE DADOS OPS'!$B$4:$P$9650,10,FALSE),"Liquidação Cancelada")</f>
        <v>#N/A</v>
      </c>
      <c r="W692" s="13" t="e">
        <f>IF(X692&lt;&gt;"Liquidação Cancelada",IF(ISBLANK(V692),"AGUARDANDO PAGAMENTO",NETWORKDAYS(P692,V692)-1),"Liquidação Cancelada")</f>
        <v>#N/A</v>
      </c>
      <c r="X692" s="10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>IF(X692&lt;&gt;"Liquidação Cancelada",Y692-Z692,"Liquidação Cancelada")</f>
        <v>#N/A</v>
      </c>
      <c r="AC692" s="3" t="e">
        <f>IF(X692&lt;&gt;"Liquidação Cancelada",(AA692-AB692)+(U692-Z692-AB692),"Liquidação Cancelada")</f>
        <v>#N/A</v>
      </c>
      <c r="AD692" s="29"/>
    </row>
    <row r="693" spans="1:30" ht="24.95" customHeight="1" x14ac:dyDescent="0.2">
      <c r="A693" s="23" t="str">
        <f>D693&amp;"|"&amp;E693&amp;"|"&amp;G693&amp;"|"&amp;H693&amp;"|"&amp;L693&amp;"|"&amp;N693&amp;"|"&amp;U693</f>
        <v>||||||0</v>
      </c>
      <c r="B693" s="23" t="str">
        <f>D693&amp;"|"&amp;E693&amp;"|"&amp;G693&amp;"|"&amp;H693&amp;"|"&amp;X693</f>
        <v>||||0</v>
      </c>
      <c r="C693" s="28" t="str">
        <f>E693&amp;"|"&amp;X693</f>
        <v>|0</v>
      </c>
      <c r="D693" s="10"/>
      <c r="E693" s="10"/>
      <c r="F693" s="36" t="str">
        <f>G693&amp;"/"&amp;H693</f>
        <v>/</v>
      </c>
      <c r="G693" s="10"/>
      <c r="H693" s="10"/>
      <c r="I693" s="36" t="str">
        <f>J693&amp;"."&amp;K693</f>
        <v>.</v>
      </c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>
        <f>R693-S693-T693</f>
        <v>0</v>
      </c>
      <c r="V693" s="9" t="e">
        <f>IF(X693&lt;&gt;"Liquidação Cancelada",VLOOKUP(B693,'BASE DE DADOS OPS'!$B$4:$P$9650,10,FALSE),"Liquidação Cancelada")</f>
        <v>#N/A</v>
      </c>
      <c r="W693" s="13" t="e">
        <f>IF(X693&lt;&gt;"Liquidação Cancelada",IF(ISBLANK(V693),"AGUARDANDO PAGAMENTO",NETWORKDAYS(P693,V693)-1),"Liquidação Cancelada")</f>
        <v>#N/A</v>
      </c>
      <c r="X693" s="10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>IF(X693&lt;&gt;"Liquidação Cancelada",Y693-Z693,"Liquidação Cancelada")</f>
        <v>#N/A</v>
      </c>
      <c r="AC693" s="3" t="e">
        <f>IF(X693&lt;&gt;"Liquidação Cancelada",(AA693-AB693)+(U693-Z693-AB693),"Liquidação Cancelada")</f>
        <v>#N/A</v>
      </c>
      <c r="AD693" s="29"/>
    </row>
    <row r="694" spans="1:30" ht="24.95" customHeight="1" x14ac:dyDescent="0.2">
      <c r="A694" s="23" t="str">
        <f>D694&amp;"|"&amp;E694&amp;"|"&amp;G694&amp;"|"&amp;H694&amp;"|"&amp;L694&amp;"|"&amp;N694&amp;"|"&amp;U694</f>
        <v>||||||0</v>
      </c>
      <c r="B694" s="23" t="str">
        <f>D694&amp;"|"&amp;E694&amp;"|"&amp;G694&amp;"|"&amp;H694&amp;"|"&amp;X694</f>
        <v>||||0</v>
      </c>
      <c r="C694" s="28" t="str">
        <f>E694&amp;"|"&amp;X694</f>
        <v>|0</v>
      </c>
      <c r="D694" s="10"/>
      <c r="E694" s="10"/>
      <c r="F694" s="36" t="str">
        <f>G694&amp;"/"&amp;H694</f>
        <v>/</v>
      </c>
      <c r="G694" s="10"/>
      <c r="H694" s="10"/>
      <c r="I694" s="36" t="str">
        <f>J694&amp;"."&amp;K694</f>
        <v>.</v>
      </c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>
        <f>R694-S694-T694</f>
        <v>0</v>
      </c>
      <c r="V694" s="9" t="e">
        <f>IF(X694&lt;&gt;"Liquidação Cancelada",VLOOKUP(B694,'BASE DE DADOS OPS'!$B$4:$P$9650,10,FALSE),"Liquidação Cancelada")</f>
        <v>#N/A</v>
      </c>
      <c r="W694" s="13" t="e">
        <f>IF(X694&lt;&gt;"Liquidação Cancelada",IF(ISBLANK(V694),"AGUARDANDO PAGAMENTO",NETWORKDAYS(P694,V694)-1),"Liquidação Cancelada")</f>
        <v>#N/A</v>
      </c>
      <c r="X694" s="10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>IF(X694&lt;&gt;"Liquidação Cancelada",Y694-Z694,"Liquidação Cancelada")</f>
        <v>#N/A</v>
      </c>
      <c r="AC694" s="3" t="e">
        <f>IF(X694&lt;&gt;"Liquidação Cancelada",(AA694-AB694)+(U694-Z694-AB694),"Liquidação Cancelada")</f>
        <v>#N/A</v>
      </c>
      <c r="AD694" s="29"/>
    </row>
    <row r="695" spans="1:30" ht="24.95" customHeight="1" x14ac:dyDescent="0.2">
      <c r="A695" s="23" t="str">
        <f>D695&amp;"|"&amp;E695&amp;"|"&amp;G695&amp;"|"&amp;H695&amp;"|"&amp;L695&amp;"|"&amp;N695&amp;"|"&amp;U695</f>
        <v>||||||0</v>
      </c>
      <c r="B695" s="23" t="str">
        <f>D695&amp;"|"&amp;E695&amp;"|"&amp;G695&amp;"|"&amp;H695&amp;"|"&amp;X695</f>
        <v>||||0</v>
      </c>
      <c r="C695" s="28" t="str">
        <f>E695&amp;"|"&amp;X695</f>
        <v>|0</v>
      </c>
      <c r="D695" s="10"/>
      <c r="E695" s="10"/>
      <c r="F695" s="36" t="str">
        <f>G695&amp;"/"&amp;H695</f>
        <v>/</v>
      </c>
      <c r="G695" s="10"/>
      <c r="H695" s="10"/>
      <c r="I695" s="36" t="str">
        <f>J695&amp;"."&amp;K695</f>
        <v>.</v>
      </c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>
        <f>R695-S695-T695</f>
        <v>0</v>
      </c>
      <c r="V695" s="9" t="e">
        <f>IF(X695&lt;&gt;"Liquidação Cancelada",VLOOKUP(B695,'BASE DE DADOS OPS'!$B$4:$P$9650,10,FALSE),"Liquidação Cancelada")</f>
        <v>#N/A</v>
      </c>
      <c r="W695" s="13" t="e">
        <f>IF(X695&lt;&gt;"Liquidação Cancelada",IF(ISBLANK(V695),"AGUARDANDO PAGAMENTO",NETWORKDAYS(P695,V695)-1),"Liquidação Cancelada")</f>
        <v>#N/A</v>
      </c>
      <c r="X695" s="10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>IF(X695&lt;&gt;"Liquidação Cancelada",Y695-Z695,"Liquidação Cancelada")</f>
        <v>#N/A</v>
      </c>
      <c r="AC695" s="3" t="e">
        <f>IF(X695&lt;&gt;"Liquidação Cancelada",(AA695-AB695)+(U695-Z695-AB695),"Liquidação Cancelada")</f>
        <v>#N/A</v>
      </c>
      <c r="AD695" s="29"/>
    </row>
    <row r="696" spans="1:30" ht="24.95" customHeight="1" x14ac:dyDescent="0.2">
      <c r="A696" s="23" t="str">
        <f>D696&amp;"|"&amp;E696&amp;"|"&amp;G696&amp;"|"&amp;H696&amp;"|"&amp;L696&amp;"|"&amp;N696&amp;"|"&amp;U696</f>
        <v>||||||0</v>
      </c>
      <c r="B696" s="23" t="str">
        <f>D696&amp;"|"&amp;E696&amp;"|"&amp;G696&amp;"|"&amp;H696&amp;"|"&amp;X696</f>
        <v>||||0</v>
      </c>
      <c r="C696" s="28" t="str">
        <f>E696&amp;"|"&amp;X696</f>
        <v>|0</v>
      </c>
      <c r="D696" s="10"/>
      <c r="E696" s="10"/>
      <c r="F696" s="36" t="str">
        <f>G696&amp;"/"&amp;H696</f>
        <v>/</v>
      </c>
      <c r="G696" s="10"/>
      <c r="H696" s="10"/>
      <c r="I696" s="36" t="str">
        <f>J696&amp;"."&amp;K696</f>
        <v>.</v>
      </c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>
        <f>R696-S696-T696</f>
        <v>0</v>
      </c>
      <c r="V696" s="9" t="e">
        <f>IF(X696&lt;&gt;"Liquidação Cancelada",VLOOKUP(B696,'BASE DE DADOS OPS'!$B$4:$P$9650,10,FALSE),"Liquidação Cancelada")</f>
        <v>#N/A</v>
      </c>
      <c r="W696" s="13" t="e">
        <f>IF(X696&lt;&gt;"Liquidação Cancelada",IF(ISBLANK(V696),"AGUARDANDO PAGAMENTO",NETWORKDAYS(P696,V696)-1),"Liquidação Cancelada")</f>
        <v>#N/A</v>
      </c>
      <c r="X696" s="10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>IF(X696&lt;&gt;"Liquidação Cancelada",Y696-Z696,"Liquidação Cancelada")</f>
        <v>#N/A</v>
      </c>
      <c r="AC696" s="3" t="e">
        <f>IF(X696&lt;&gt;"Liquidação Cancelada",(AA696-AB696)+(U696-Z696-AB696),"Liquidação Cancelada")</f>
        <v>#N/A</v>
      </c>
      <c r="AD696" s="29"/>
    </row>
    <row r="697" spans="1:30" ht="24.95" customHeight="1" x14ac:dyDescent="0.2">
      <c r="A697" s="23" t="str">
        <f>D697&amp;"|"&amp;E697&amp;"|"&amp;G697&amp;"|"&amp;H697&amp;"|"&amp;L697&amp;"|"&amp;N697&amp;"|"&amp;U697</f>
        <v>||||||0</v>
      </c>
      <c r="B697" s="23" t="str">
        <f>D697&amp;"|"&amp;E697&amp;"|"&amp;G697&amp;"|"&amp;H697&amp;"|"&amp;X697</f>
        <v>||||0</v>
      </c>
      <c r="C697" s="28" t="str">
        <f>E697&amp;"|"&amp;X697</f>
        <v>|0</v>
      </c>
      <c r="D697" s="10"/>
      <c r="E697" s="10"/>
      <c r="F697" s="36" t="str">
        <f>G697&amp;"/"&amp;H697</f>
        <v>/</v>
      </c>
      <c r="G697" s="10"/>
      <c r="H697" s="10"/>
      <c r="I697" s="36" t="str">
        <f>J697&amp;"."&amp;K697</f>
        <v>.</v>
      </c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>
        <f>R697-S697-T697</f>
        <v>0</v>
      </c>
      <c r="V697" s="9" t="e">
        <f>IF(X697&lt;&gt;"Liquidação Cancelada",VLOOKUP(B697,'BASE DE DADOS OPS'!$B$4:$P$9650,10,FALSE),"Liquidação Cancelada")</f>
        <v>#N/A</v>
      </c>
      <c r="W697" s="13" t="e">
        <f>IF(X697&lt;&gt;"Liquidação Cancelada",IF(ISBLANK(V697),"AGUARDANDO PAGAMENTO",NETWORKDAYS(P697,V697)-1),"Liquidação Cancelada")</f>
        <v>#N/A</v>
      </c>
      <c r="X697" s="10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>IF(X697&lt;&gt;"Liquidação Cancelada",Y697-Z697,"Liquidação Cancelada")</f>
        <v>#N/A</v>
      </c>
      <c r="AC697" s="3" t="e">
        <f>IF(X697&lt;&gt;"Liquidação Cancelada",(AA697-AB697)+(U697-Z697-AB697),"Liquidação Cancelada")</f>
        <v>#N/A</v>
      </c>
      <c r="AD697" s="29"/>
    </row>
    <row r="698" spans="1:30" ht="24.95" customHeight="1" x14ac:dyDescent="0.2">
      <c r="A698" s="23" t="str">
        <f>D698&amp;"|"&amp;E698&amp;"|"&amp;G698&amp;"|"&amp;H698&amp;"|"&amp;L698&amp;"|"&amp;N698&amp;"|"&amp;U698</f>
        <v>||||||0</v>
      </c>
      <c r="B698" s="23" t="str">
        <f>D698&amp;"|"&amp;E698&amp;"|"&amp;G698&amp;"|"&amp;H698&amp;"|"&amp;X698</f>
        <v>||||0</v>
      </c>
      <c r="C698" s="28" t="str">
        <f>E698&amp;"|"&amp;X698</f>
        <v>|0</v>
      </c>
      <c r="D698" s="10"/>
      <c r="E698" s="10"/>
      <c r="F698" s="36" t="str">
        <f>G698&amp;"/"&amp;H698</f>
        <v>/</v>
      </c>
      <c r="G698" s="10"/>
      <c r="H698" s="10"/>
      <c r="I698" s="36" t="str">
        <f>J698&amp;"."&amp;K698</f>
        <v>.</v>
      </c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>
        <f>R698-S698-T698</f>
        <v>0</v>
      </c>
      <c r="V698" s="9" t="e">
        <f>IF(X698&lt;&gt;"Liquidação Cancelada",VLOOKUP(B698,'BASE DE DADOS OPS'!$B$4:$P$9650,10,FALSE),"Liquidação Cancelada")</f>
        <v>#N/A</v>
      </c>
      <c r="W698" s="13" t="e">
        <f>IF(X698&lt;&gt;"Liquidação Cancelada",IF(ISBLANK(V698),"AGUARDANDO PAGAMENTO",NETWORKDAYS(P698,V698)-1),"Liquidação Cancelada")</f>
        <v>#N/A</v>
      </c>
      <c r="X698" s="10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>IF(X698&lt;&gt;"Liquidação Cancelada",Y698-Z698,"Liquidação Cancelada")</f>
        <v>#N/A</v>
      </c>
      <c r="AC698" s="3" t="e">
        <f>IF(X698&lt;&gt;"Liquidação Cancelada",(AA698-AB698)+(U698-Z698-AB698),"Liquidação Cancelada")</f>
        <v>#N/A</v>
      </c>
      <c r="AD698" s="29"/>
    </row>
    <row r="699" spans="1:30" ht="24.95" customHeight="1" x14ac:dyDescent="0.2">
      <c r="A699" s="23" t="str">
        <f>D699&amp;"|"&amp;E699&amp;"|"&amp;G699&amp;"|"&amp;H699&amp;"|"&amp;L699&amp;"|"&amp;N699&amp;"|"&amp;U699</f>
        <v>||||||0</v>
      </c>
      <c r="B699" s="23" t="str">
        <f>D699&amp;"|"&amp;E699&amp;"|"&amp;G699&amp;"|"&amp;H699&amp;"|"&amp;X699</f>
        <v>||||0</v>
      </c>
      <c r="C699" s="28" t="str">
        <f>E699&amp;"|"&amp;X699</f>
        <v>|0</v>
      </c>
      <c r="D699" s="10"/>
      <c r="E699" s="10"/>
      <c r="F699" s="36" t="str">
        <f>G699&amp;"/"&amp;H699</f>
        <v>/</v>
      </c>
      <c r="G699" s="10"/>
      <c r="H699" s="10"/>
      <c r="I699" s="36" t="str">
        <f>J699&amp;"."&amp;K699</f>
        <v>.</v>
      </c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>
        <f>R699-S699-T699</f>
        <v>0</v>
      </c>
      <c r="V699" s="9" t="e">
        <f>IF(X699&lt;&gt;"Liquidação Cancelada",VLOOKUP(B699,'BASE DE DADOS OPS'!$B$4:$P$9650,10,FALSE),"Liquidação Cancelada")</f>
        <v>#N/A</v>
      </c>
      <c r="W699" s="13" t="e">
        <f>IF(X699&lt;&gt;"Liquidação Cancelada",IF(ISBLANK(V699),"AGUARDANDO PAGAMENTO",NETWORKDAYS(P699,V699)-1),"Liquidação Cancelada")</f>
        <v>#N/A</v>
      </c>
      <c r="X699" s="10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>IF(X699&lt;&gt;"Liquidação Cancelada",Y699-Z699,"Liquidação Cancelada")</f>
        <v>#N/A</v>
      </c>
      <c r="AC699" s="3" t="e">
        <f>IF(X699&lt;&gt;"Liquidação Cancelada",(AA699-AB699)+(U699-Z699-AB699),"Liquidação Cancelada")</f>
        <v>#N/A</v>
      </c>
      <c r="AD699" s="29"/>
    </row>
    <row r="700" spans="1:30" ht="24.95" customHeight="1" x14ac:dyDescent="0.2">
      <c r="A700" s="23" t="str">
        <f>D700&amp;"|"&amp;E700&amp;"|"&amp;G700&amp;"|"&amp;H700&amp;"|"&amp;L700&amp;"|"&amp;N700&amp;"|"&amp;U700</f>
        <v>||||||0</v>
      </c>
      <c r="B700" s="23" t="str">
        <f>D700&amp;"|"&amp;E700&amp;"|"&amp;G700&amp;"|"&amp;H700&amp;"|"&amp;X700</f>
        <v>||||0</v>
      </c>
      <c r="C700" s="28" t="str">
        <f>E700&amp;"|"&amp;X700</f>
        <v>|0</v>
      </c>
      <c r="D700" s="10"/>
      <c r="E700" s="10"/>
      <c r="F700" s="36" t="str">
        <f>G700&amp;"/"&amp;H700</f>
        <v>/</v>
      </c>
      <c r="G700" s="10"/>
      <c r="H700" s="10"/>
      <c r="I700" s="36" t="str">
        <f>J700&amp;"."&amp;K700</f>
        <v>.</v>
      </c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>
        <f>R700-S700-T700</f>
        <v>0</v>
      </c>
      <c r="V700" s="9" t="e">
        <f>IF(X700&lt;&gt;"Liquidação Cancelada",VLOOKUP(B700,'BASE DE DADOS OPS'!$B$4:$P$9650,10,FALSE),"Liquidação Cancelada")</f>
        <v>#N/A</v>
      </c>
      <c r="W700" s="13" t="e">
        <f>IF(X700&lt;&gt;"Liquidação Cancelada",IF(ISBLANK(V700),"AGUARDANDO PAGAMENTO",NETWORKDAYS(P700,V700)-1),"Liquidação Cancelada")</f>
        <v>#N/A</v>
      </c>
      <c r="X700" s="10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>IF(X700&lt;&gt;"Liquidação Cancelada",Y700-Z700,"Liquidação Cancelada")</f>
        <v>#N/A</v>
      </c>
      <c r="AC700" s="3" t="e">
        <f>IF(X700&lt;&gt;"Liquidação Cancelada",(AA700-AB700)+(U700-Z700-AB700),"Liquidação Cancelada")</f>
        <v>#N/A</v>
      </c>
      <c r="AD700" s="29"/>
    </row>
    <row r="701" spans="1:30" ht="24.95" customHeight="1" x14ac:dyDescent="0.2">
      <c r="A701" s="23" t="str">
        <f>D701&amp;"|"&amp;E701&amp;"|"&amp;G701&amp;"|"&amp;H701&amp;"|"&amp;L701&amp;"|"&amp;N701&amp;"|"&amp;U701</f>
        <v>||||||0</v>
      </c>
      <c r="B701" s="23" t="str">
        <f>D701&amp;"|"&amp;E701&amp;"|"&amp;G701&amp;"|"&amp;H701&amp;"|"&amp;X701</f>
        <v>||||0</v>
      </c>
      <c r="C701" s="28" t="str">
        <f>E701&amp;"|"&amp;X701</f>
        <v>|0</v>
      </c>
      <c r="D701" s="10"/>
      <c r="E701" s="10"/>
      <c r="F701" s="36" t="str">
        <f>G701&amp;"/"&amp;H701</f>
        <v>/</v>
      </c>
      <c r="G701" s="10"/>
      <c r="H701" s="10"/>
      <c r="I701" s="36" t="str">
        <f>J701&amp;"."&amp;K701</f>
        <v>.</v>
      </c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>
        <f>R701-S701-T701</f>
        <v>0</v>
      </c>
      <c r="V701" s="9" t="e">
        <f>IF(X701&lt;&gt;"Liquidação Cancelada",VLOOKUP(B701,'BASE DE DADOS OPS'!$B$4:$P$9650,10,FALSE),"Liquidação Cancelada")</f>
        <v>#N/A</v>
      </c>
      <c r="W701" s="13" t="e">
        <f>IF(X701&lt;&gt;"Liquidação Cancelada",IF(ISBLANK(V701),"AGUARDANDO PAGAMENTO",NETWORKDAYS(P701,V701)-1),"Liquidação Cancelada")</f>
        <v>#N/A</v>
      </c>
      <c r="X701" s="10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>IF(X701&lt;&gt;"Liquidação Cancelada",Y701-Z701,"Liquidação Cancelada")</f>
        <v>#N/A</v>
      </c>
      <c r="AC701" s="3" t="e">
        <f>IF(X701&lt;&gt;"Liquidação Cancelada",(AA701-AB701)+(U701-Z701-AB701),"Liquidação Cancelada")</f>
        <v>#N/A</v>
      </c>
      <c r="AD701" s="29"/>
    </row>
    <row r="702" spans="1:30" ht="24.95" customHeight="1" x14ac:dyDescent="0.2">
      <c r="A702" s="23" t="str">
        <f>D702&amp;"|"&amp;E702&amp;"|"&amp;G702&amp;"|"&amp;H702&amp;"|"&amp;L702&amp;"|"&amp;N702&amp;"|"&amp;U702</f>
        <v>||||||0</v>
      </c>
      <c r="B702" s="23" t="str">
        <f>D702&amp;"|"&amp;E702&amp;"|"&amp;G702&amp;"|"&amp;H702&amp;"|"&amp;X702</f>
        <v>||||0</v>
      </c>
      <c r="C702" s="28" t="str">
        <f>E702&amp;"|"&amp;X702</f>
        <v>|0</v>
      </c>
      <c r="D702" s="10"/>
      <c r="E702" s="10"/>
      <c r="F702" s="36" t="str">
        <f>G702&amp;"/"&amp;H702</f>
        <v>/</v>
      </c>
      <c r="G702" s="10"/>
      <c r="H702" s="10"/>
      <c r="I702" s="36" t="str">
        <f>J702&amp;"."&amp;K702</f>
        <v>.</v>
      </c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>
        <f>R702-S702-T702</f>
        <v>0</v>
      </c>
      <c r="V702" s="9" t="e">
        <f>IF(X702&lt;&gt;"Liquidação Cancelada",VLOOKUP(B702,'BASE DE DADOS OPS'!$B$4:$P$9650,10,FALSE),"Liquidação Cancelada")</f>
        <v>#N/A</v>
      </c>
      <c r="W702" s="13" t="e">
        <f>IF(X702&lt;&gt;"Liquidação Cancelada",IF(ISBLANK(V702),"AGUARDANDO PAGAMENTO",NETWORKDAYS(P702,V702)-1),"Liquidação Cancelada")</f>
        <v>#N/A</v>
      </c>
      <c r="X702" s="10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>IF(X702&lt;&gt;"Liquidação Cancelada",Y702-Z702,"Liquidação Cancelada")</f>
        <v>#N/A</v>
      </c>
      <c r="AC702" s="3" t="e">
        <f>IF(X702&lt;&gt;"Liquidação Cancelada",(AA702-AB702)+(U702-Z702-AB702),"Liquidação Cancelada")</f>
        <v>#N/A</v>
      </c>
      <c r="AD702" s="29"/>
    </row>
    <row r="703" spans="1:30" ht="24.95" customHeight="1" x14ac:dyDescent="0.2">
      <c r="A703" s="23" t="str">
        <f>D703&amp;"|"&amp;E703&amp;"|"&amp;G703&amp;"|"&amp;H703&amp;"|"&amp;L703&amp;"|"&amp;N703&amp;"|"&amp;U703</f>
        <v>||||||0</v>
      </c>
      <c r="B703" s="23" t="str">
        <f>D703&amp;"|"&amp;E703&amp;"|"&amp;G703&amp;"|"&amp;H703&amp;"|"&amp;X703</f>
        <v>||||0</v>
      </c>
      <c r="C703" s="28" t="str">
        <f>E703&amp;"|"&amp;X703</f>
        <v>|0</v>
      </c>
      <c r="D703" s="10"/>
      <c r="E703" s="10"/>
      <c r="F703" s="36" t="str">
        <f>G703&amp;"/"&amp;H703</f>
        <v>/</v>
      </c>
      <c r="G703" s="10"/>
      <c r="H703" s="10"/>
      <c r="I703" s="36" t="str">
        <f>J703&amp;"."&amp;K703</f>
        <v>.</v>
      </c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>
        <f>R703-S703-T703</f>
        <v>0</v>
      </c>
      <c r="V703" s="9" t="e">
        <f>IF(X703&lt;&gt;"Liquidação Cancelada",VLOOKUP(B703,'BASE DE DADOS OPS'!$B$4:$P$9650,10,FALSE),"Liquidação Cancelada")</f>
        <v>#N/A</v>
      </c>
      <c r="W703" s="13" t="e">
        <f>IF(X703&lt;&gt;"Liquidação Cancelada",IF(ISBLANK(V703),"AGUARDANDO PAGAMENTO",NETWORKDAYS(P703,V703)-1),"Liquidação Cancelada")</f>
        <v>#N/A</v>
      </c>
      <c r="X703" s="10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>IF(X703&lt;&gt;"Liquidação Cancelada",Y703-Z703,"Liquidação Cancelada")</f>
        <v>#N/A</v>
      </c>
      <c r="AC703" s="3" t="e">
        <f>IF(X703&lt;&gt;"Liquidação Cancelada",(AA703-AB703)+(U703-Z703-AB703),"Liquidação Cancelada")</f>
        <v>#N/A</v>
      </c>
      <c r="AD703" s="29"/>
    </row>
    <row r="704" spans="1:30" ht="24.95" customHeight="1" x14ac:dyDescent="0.2">
      <c r="A704" s="23" t="str">
        <f>D704&amp;"|"&amp;E704&amp;"|"&amp;G704&amp;"|"&amp;H704&amp;"|"&amp;L704&amp;"|"&amp;N704&amp;"|"&amp;U704</f>
        <v>||||||0</v>
      </c>
      <c r="B704" s="23" t="str">
        <f>D704&amp;"|"&amp;E704&amp;"|"&amp;G704&amp;"|"&amp;H704&amp;"|"&amp;X704</f>
        <v>||||0</v>
      </c>
      <c r="C704" s="28" t="str">
        <f>E704&amp;"|"&amp;X704</f>
        <v>|0</v>
      </c>
      <c r="D704" s="10"/>
      <c r="E704" s="10"/>
      <c r="F704" s="36" t="str">
        <f>G704&amp;"/"&amp;H704</f>
        <v>/</v>
      </c>
      <c r="G704" s="10"/>
      <c r="H704" s="10"/>
      <c r="I704" s="36" t="str">
        <f>J704&amp;"."&amp;K704</f>
        <v>.</v>
      </c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>
        <f>R704-S704-T704</f>
        <v>0</v>
      </c>
      <c r="V704" s="9" t="e">
        <f>IF(X704&lt;&gt;"Liquidação Cancelada",VLOOKUP(B704,'BASE DE DADOS OPS'!$B$4:$P$9650,10,FALSE),"Liquidação Cancelada")</f>
        <v>#N/A</v>
      </c>
      <c r="W704" s="13" t="e">
        <f>IF(X704&lt;&gt;"Liquidação Cancelada",IF(ISBLANK(V704),"AGUARDANDO PAGAMENTO",NETWORKDAYS(P704,V704)-1),"Liquidação Cancelada")</f>
        <v>#N/A</v>
      </c>
      <c r="X704" s="10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>IF(X704&lt;&gt;"Liquidação Cancelada",Y704-Z704,"Liquidação Cancelada")</f>
        <v>#N/A</v>
      </c>
      <c r="AC704" s="3" t="e">
        <f>IF(X704&lt;&gt;"Liquidação Cancelada",(AA704-AB704)+(U704-Z704-AB704),"Liquidação Cancelada")</f>
        <v>#N/A</v>
      </c>
      <c r="AD704" s="29"/>
    </row>
    <row r="705" spans="1:30" ht="24.95" customHeight="1" x14ac:dyDescent="0.2">
      <c r="A705" s="23" t="str">
        <f>D705&amp;"|"&amp;E705&amp;"|"&amp;G705&amp;"|"&amp;H705&amp;"|"&amp;L705&amp;"|"&amp;N705&amp;"|"&amp;U705</f>
        <v>||||||0</v>
      </c>
      <c r="B705" s="23" t="str">
        <f>D705&amp;"|"&amp;E705&amp;"|"&amp;G705&amp;"|"&amp;H705&amp;"|"&amp;X705</f>
        <v>||||0</v>
      </c>
      <c r="C705" s="28" t="str">
        <f>E705&amp;"|"&amp;X705</f>
        <v>|0</v>
      </c>
      <c r="D705" s="10"/>
      <c r="E705" s="10"/>
      <c r="F705" s="36" t="str">
        <f>G705&amp;"/"&amp;H705</f>
        <v>/</v>
      </c>
      <c r="G705" s="10"/>
      <c r="H705" s="10"/>
      <c r="I705" s="36" t="str">
        <f>J705&amp;"."&amp;K705</f>
        <v>.</v>
      </c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>
        <f>R705-S705-T705</f>
        <v>0</v>
      </c>
      <c r="V705" s="9" t="e">
        <f>IF(X705&lt;&gt;"Liquidação Cancelada",VLOOKUP(B705,'BASE DE DADOS OPS'!$B$4:$P$9650,10,FALSE),"Liquidação Cancelada")</f>
        <v>#N/A</v>
      </c>
      <c r="W705" s="13" t="e">
        <f>IF(X705&lt;&gt;"Liquidação Cancelada",IF(ISBLANK(V705),"AGUARDANDO PAGAMENTO",NETWORKDAYS(P705,V705)-1),"Liquidação Cancelada")</f>
        <v>#N/A</v>
      </c>
      <c r="X705" s="10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>IF(X705&lt;&gt;"Liquidação Cancelada",Y705-Z705,"Liquidação Cancelada")</f>
        <v>#N/A</v>
      </c>
      <c r="AC705" s="3" t="e">
        <f>IF(X705&lt;&gt;"Liquidação Cancelada",(AA705-AB705)+(U705-Z705-AB705),"Liquidação Cancelada")</f>
        <v>#N/A</v>
      </c>
      <c r="AD705" s="29"/>
    </row>
    <row r="706" spans="1:30" ht="24.95" customHeight="1" x14ac:dyDescent="0.2">
      <c r="A706" s="23" t="str">
        <f>D706&amp;"|"&amp;E706&amp;"|"&amp;G706&amp;"|"&amp;H706&amp;"|"&amp;L706&amp;"|"&amp;N706&amp;"|"&amp;U706</f>
        <v>||||||0</v>
      </c>
      <c r="B706" s="23" t="str">
        <f>D706&amp;"|"&amp;E706&amp;"|"&amp;G706&amp;"|"&amp;H706&amp;"|"&amp;X706</f>
        <v>||||0</v>
      </c>
      <c r="C706" s="28" t="str">
        <f>E706&amp;"|"&amp;X706</f>
        <v>|0</v>
      </c>
      <c r="D706" s="10"/>
      <c r="E706" s="10"/>
      <c r="F706" s="36" t="str">
        <f>G706&amp;"/"&amp;H706</f>
        <v>/</v>
      </c>
      <c r="G706" s="10"/>
      <c r="H706" s="10"/>
      <c r="I706" s="36" t="str">
        <f>J706&amp;"."&amp;K706</f>
        <v>.</v>
      </c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>
        <f>R706-S706-T706</f>
        <v>0</v>
      </c>
      <c r="V706" s="9" t="e">
        <f>IF(X706&lt;&gt;"Liquidação Cancelada",VLOOKUP(B706,'BASE DE DADOS OPS'!$B$4:$P$9650,10,FALSE),"Liquidação Cancelada")</f>
        <v>#N/A</v>
      </c>
      <c r="W706" s="13" t="e">
        <f>IF(X706&lt;&gt;"Liquidação Cancelada",IF(ISBLANK(V706),"AGUARDANDO PAGAMENTO",NETWORKDAYS(P706,V706)-1),"Liquidação Cancelada")</f>
        <v>#N/A</v>
      </c>
      <c r="X706" s="10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>IF(X706&lt;&gt;"Liquidação Cancelada",Y706-Z706,"Liquidação Cancelada")</f>
        <v>#N/A</v>
      </c>
      <c r="AC706" s="3" t="e">
        <f>IF(X706&lt;&gt;"Liquidação Cancelada",(AA706-AB706)+(U706-Z706-AB706),"Liquidação Cancelada")</f>
        <v>#N/A</v>
      </c>
      <c r="AD706" s="29"/>
    </row>
    <row r="707" spans="1:30" ht="24.95" customHeight="1" x14ac:dyDescent="0.2">
      <c r="A707" s="23" t="str">
        <f>D707&amp;"|"&amp;E707&amp;"|"&amp;G707&amp;"|"&amp;H707&amp;"|"&amp;L707&amp;"|"&amp;N707&amp;"|"&amp;U707</f>
        <v>||||||0</v>
      </c>
      <c r="B707" s="23" t="str">
        <f>D707&amp;"|"&amp;E707&amp;"|"&amp;G707&amp;"|"&amp;H707&amp;"|"&amp;X707</f>
        <v>||||0</v>
      </c>
      <c r="C707" s="28" t="str">
        <f>E707&amp;"|"&amp;X707</f>
        <v>|0</v>
      </c>
      <c r="D707" s="10"/>
      <c r="E707" s="10"/>
      <c r="F707" s="36" t="str">
        <f>G707&amp;"/"&amp;H707</f>
        <v>/</v>
      </c>
      <c r="G707" s="10"/>
      <c r="H707" s="10"/>
      <c r="I707" s="36" t="str">
        <f>J707&amp;"."&amp;K707</f>
        <v>.</v>
      </c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>
        <f>R707-S707-T707</f>
        <v>0</v>
      </c>
      <c r="V707" s="9" t="e">
        <f>IF(X707&lt;&gt;"Liquidação Cancelada",VLOOKUP(B707,'BASE DE DADOS OPS'!$B$4:$P$9650,10,FALSE),"Liquidação Cancelada")</f>
        <v>#N/A</v>
      </c>
      <c r="W707" s="13" t="e">
        <f>IF(X707&lt;&gt;"Liquidação Cancelada",IF(ISBLANK(V707),"AGUARDANDO PAGAMENTO",NETWORKDAYS(P707,V707)-1),"Liquidação Cancelada")</f>
        <v>#N/A</v>
      </c>
      <c r="X707" s="10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>IF(X707&lt;&gt;"Liquidação Cancelada",Y707-Z707,"Liquidação Cancelada")</f>
        <v>#N/A</v>
      </c>
      <c r="AC707" s="3" t="e">
        <f>IF(X707&lt;&gt;"Liquidação Cancelada",(AA707-AB707)+(U707-Z707-AB707),"Liquidação Cancelada")</f>
        <v>#N/A</v>
      </c>
      <c r="AD707" s="29"/>
    </row>
    <row r="708" spans="1:30" ht="24.95" customHeight="1" x14ac:dyDescent="0.2">
      <c r="A708" s="23" t="str">
        <f>D708&amp;"|"&amp;E708&amp;"|"&amp;G708&amp;"|"&amp;H708&amp;"|"&amp;L708&amp;"|"&amp;N708&amp;"|"&amp;U708</f>
        <v>||||||0</v>
      </c>
      <c r="B708" s="23" t="str">
        <f>D708&amp;"|"&amp;E708&amp;"|"&amp;G708&amp;"|"&amp;H708&amp;"|"&amp;X708</f>
        <v>||||0</v>
      </c>
      <c r="C708" s="28" t="str">
        <f>E708&amp;"|"&amp;X708</f>
        <v>|0</v>
      </c>
      <c r="D708" s="10"/>
      <c r="E708" s="10"/>
      <c r="F708" s="36" t="str">
        <f>G708&amp;"/"&amp;H708</f>
        <v>/</v>
      </c>
      <c r="G708" s="10"/>
      <c r="H708" s="10"/>
      <c r="I708" s="36" t="str">
        <f>J708&amp;"."&amp;K708</f>
        <v>.</v>
      </c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>
        <f>R708-S708-T708</f>
        <v>0</v>
      </c>
      <c r="V708" s="9" t="e">
        <f>IF(X708&lt;&gt;"Liquidação Cancelada",VLOOKUP(B708,'BASE DE DADOS OPS'!$B$4:$P$9650,10,FALSE),"Liquidação Cancelada")</f>
        <v>#N/A</v>
      </c>
      <c r="W708" s="13" t="e">
        <f>IF(X708&lt;&gt;"Liquidação Cancelada",IF(ISBLANK(V708),"AGUARDANDO PAGAMENTO",NETWORKDAYS(P708,V708)-1),"Liquidação Cancelada")</f>
        <v>#N/A</v>
      </c>
      <c r="X708" s="10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>IF(X708&lt;&gt;"Liquidação Cancelada",Y708-Z708,"Liquidação Cancelada")</f>
        <v>#N/A</v>
      </c>
      <c r="AC708" s="3" t="e">
        <f>IF(X708&lt;&gt;"Liquidação Cancelada",(AA708-AB708)+(U708-Z708-AB708),"Liquidação Cancelada")</f>
        <v>#N/A</v>
      </c>
      <c r="AD708" s="29"/>
    </row>
    <row r="709" spans="1:30" ht="24.95" customHeight="1" x14ac:dyDescent="0.2">
      <c r="A709" s="23" t="str">
        <f>D709&amp;"|"&amp;E709&amp;"|"&amp;G709&amp;"|"&amp;H709&amp;"|"&amp;L709&amp;"|"&amp;N709&amp;"|"&amp;U709</f>
        <v>||||||0</v>
      </c>
      <c r="B709" s="23" t="str">
        <f>D709&amp;"|"&amp;E709&amp;"|"&amp;G709&amp;"|"&amp;H709&amp;"|"&amp;X709</f>
        <v>||||0</v>
      </c>
      <c r="C709" s="28" t="str">
        <f>E709&amp;"|"&amp;X709</f>
        <v>|0</v>
      </c>
      <c r="D709" s="10"/>
      <c r="E709" s="10"/>
      <c r="F709" s="36" t="str">
        <f>G709&amp;"/"&amp;H709</f>
        <v>/</v>
      </c>
      <c r="G709" s="10"/>
      <c r="H709" s="10"/>
      <c r="I709" s="36" t="str">
        <f>J709&amp;"."&amp;K709</f>
        <v>.</v>
      </c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>
        <f>R709-S709-T709</f>
        <v>0</v>
      </c>
      <c r="V709" s="9" t="e">
        <f>IF(X709&lt;&gt;"Liquidação Cancelada",VLOOKUP(B709,'BASE DE DADOS OPS'!$B$4:$P$9650,10,FALSE),"Liquidação Cancelada")</f>
        <v>#N/A</v>
      </c>
      <c r="W709" s="13" t="e">
        <f>IF(X709&lt;&gt;"Liquidação Cancelada",IF(ISBLANK(V709),"AGUARDANDO PAGAMENTO",NETWORKDAYS(P709,V709)-1),"Liquidação Cancelada")</f>
        <v>#N/A</v>
      </c>
      <c r="X709" s="10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>IF(X709&lt;&gt;"Liquidação Cancelada",Y709-Z709,"Liquidação Cancelada")</f>
        <v>#N/A</v>
      </c>
      <c r="AC709" s="3" t="e">
        <f>IF(X709&lt;&gt;"Liquidação Cancelada",(AA709-AB709)+(U709-Z709-AB709),"Liquidação Cancelada")</f>
        <v>#N/A</v>
      </c>
      <c r="AD709" s="29"/>
    </row>
    <row r="710" spans="1:30" ht="24.95" customHeight="1" x14ac:dyDescent="0.2">
      <c r="A710" s="23" t="str">
        <f>D710&amp;"|"&amp;E710&amp;"|"&amp;G710&amp;"|"&amp;H710&amp;"|"&amp;L710&amp;"|"&amp;N710&amp;"|"&amp;U710</f>
        <v>||||||0</v>
      </c>
      <c r="B710" s="23" t="str">
        <f>D710&amp;"|"&amp;E710&amp;"|"&amp;G710&amp;"|"&amp;H710&amp;"|"&amp;X710</f>
        <v>||||0</v>
      </c>
      <c r="C710" s="28" t="str">
        <f>E710&amp;"|"&amp;X710</f>
        <v>|0</v>
      </c>
      <c r="D710" s="10"/>
      <c r="E710" s="10"/>
      <c r="F710" s="36" t="str">
        <f>G710&amp;"/"&amp;H710</f>
        <v>/</v>
      </c>
      <c r="G710" s="10"/>
      <c r="H710" s="10"/>
      <c r="I710" s="36" t="str">
        <f>J710&amp;"."&amp;K710</f>
        <v>.</v>
      </c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>
        <f>R710-S710-T710</f>
        <v>0</v>
      </c>
      <c r="V710" s="9" t="e">
        <f>IF(X710&lt;&gt;"Liquidação Cancelada",VLOOKUP(B710,'BASE DE DADOS OPS'!$B$4:$P$9650,10,FALSE),"Liquidação Cancelada")</f>
        <v>#N/A</v>
      </c>
      <c r="W710" s="13" t="e">
        <f>IF(X710&lt;&gt;"Liquidação Cancelada",IF(ISBLANK(V710),"AGUARDANDO PAGAMENTO",NETWORKDAYS(P710,V710)-1),"Liquidação Cancelada")</f>
        <v>#N/A</v>
      </c>
      <c r="X710" s="10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>IF(X710&lt;&gt;"Liquidação Cancelada",Y710-Z710,"Liquidação Cancelada")</f>
        <v>#N/A</v>
      </c>
      <c r="AC710" s="3" t="e">
        <f>IF(X710&lt;&gt;"Liquidação Cancelada",(AA710-AB710)+(U710-Z710-AB710),"Liquidação Cancelada")</f>
        <v>#N/A</v>
      </c>
      <c r="AD710" s="29"/>
    </row>
    <row r="711" spans="1:30" ht="24.95" customHeight="1" x14ac:dyDescent="0.2">
      <c r="A711" s="23" t="str">
        <f>D711&amp;"|"&amp;E711&amp;"|"&amp;G711&amp;"|"&amp;H711&amp;"|"&amp;L711&amp;"|"&amp;N711&amp;"|"&amp;U711</f>
        <v>||||||0</v>
      </c>
      <c r="B711" s="23" t="str">
        <f>D711&amp;"|"&amp;E711&amp;"|"&amp;G711&amp;"|"&amp;H711&amp;"|"&amp;X711</f>
        <v>||||0</v>
      </c>
      <c r="C711" s="28" t="str">
        <f>E711&amp;"|"&amp;X711</f>
        <v>|0</v>
      </c>
      <c r="D711" s="10"/>
      <c r="E711" s="10"/>
      <c r="F711" s="36" t="str">
        <f>G711&amp;"/"&amp;H711</f>
        <v>/</v>
      </c>
      <c r="G711" s="10"/>
      <c r="H711" s="10"/>
      <c r="I711" s="36" t="str">
        <f>J711&amp;"."&amp;K711</f>
        <v>.</v>
      </c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>
        <f>R711-S711-T711</f>
        <v>0</v>
      </c>
      <c r="V711" s="9" t="e">
        <f>IF(X711&lt;&gt;"Liquidação Cancelada",VLOOKUP(B711,'BASE DE DADOS OPS'!$B$4:$P$9650,10,FALSE),"Liquidação Cancelada")</f>
        <v>#N/A</v>
      </c>
      <c r="W711" s="13" t="e">
        <f>IF(X711&lt;&gt;"Liquidação Cancelada",IF(ISBLANK(V711),"AGUARDANDO PAGAMENTO",NETWORKDAYS(P711,V711)-1),"Liquidação Cancelada")</f>
        <v>#N/A</v>
      </c>
      <c r="X711" s="10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>IF(X711&lt;&gt;"Liquidação Cancelada",Y711-Z711,"Liquidação Cancelada")</f>
        <v>#N/A</v>
      </c>
      <c r="AC711" s="3" t="e">
        <f>IF(X711&lt;&gt;"Liquidação Cancelada",(AA711-AB711)+(U711-Z711-AB711),"Liquidação Cancelada")</f>
        <v>#N/A</v>
      </c>
      <c r="AD711" s="29"/>
    </row>
    <row r="712" spans="1:30" ht="24.95" customHeight="1" x14ac:dyDescent="0.2">
      <c r="A712" s="23" t="str">
        <f>D712&amp;"|"&amp;E712&amp;"|"&amp;G712&amp;"|"&amp;H712&amp;"|"&amp;L712&amp;"|"&amp;N712&amp;"|"&amp;U712</f>
        <v>||||||0</v>
      </c>
      <c r="B712" s="23" t="str">
        <f>D712&amp;"|"&amp;E712&amp;"|"&amp;G712&amp;"|"&amp;H712&amp;"|"&amp;X712</f>
        <v>||||0</v>
      </c>
      <c r="C712" s="28" t="str">
        <f>E712&amp;"|"&amp;X712</f>
        <v>|0</v>
      </c>
      <c r="D712" s="10"/>
      <c r="E712" s="10"/>
      <c r="F712" s="36" t="str">
        <f>G712&amp;"/"&amp;H712</f>
        <v>/</v>
      </c>
      <c r="G712" s="10"/>
      <c r="H712" s="10"/>
      <c r="I712" s="36" t="str">
        <f>J712&amp;"."&amp;K712</f>
        <v>.</v>
      </c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>
        <f>R712-S712-T712</f>
        <v>0</v>
      </c>
      <c r="V712" s="9" t="e">
        <f>IF(X712&lt;&gt;"Liquidação Cancelada",VLOOKUP(B712,'BASE DE DADOS OPS'!$B$4:$P$9650,10,FALSE),"Liquidação Cancelada")</f>
        <v>#N/A</v>
      </c>
      <c r="W712" s="13" t="e">
        <f>IF(X712&lt;&gt;"Liquidação Cancelada",IF(ISBLANK(V712),"AGUARDANDO PAGAMENTO",NETWORKDAYS(P712,V712)-1),"Liquidação Cancelada")</f>
        <v>#N/A</v>
      </c>
      <c r="X712" s="10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>IF(X712&lt;&gt;"Liquidação Cancelada",Y712-Z712,"Liquidação Cancelada")</f>
        <v>#N/A</v>
      </c>
      <c r="AC712" s="3" t="e">
        <f>IF(X712&lt;&gt;"Liquidação Cancelada",(AA712-AB712)+(U712-Z712-AB712),"Liquidação Cancelada")</f>
        <v>#N/A</v>
      </c>
      <c r="AD712" s="29"/>
    </row>
    <row r="713" spans="1:30" ht="24.95" customHeight="1" x14ac:dyDescent="0.2">
      <c r="A713" s="23" t="str">
        <f>D713&amp;"|"&amp;E713&amp;"|"&amp;G713&amp;"|"&amp;H713&amp;"|"&amp;L713&amp;"|"&amp;N713&amp;"|"&amp;U713</f>
        <v>||||||0</v>
      </c>
      <c r="B713" s="23" t="str">
        <f>D713&amp;"|"&amp;E713&amp;"|"&amp;G713&amp;"|"&amp;H713&amp;"|"&amp;X713</f>
        <v>||||0</v>
      </c>
      <c r="C713" s="28" t="str">
        <f>E713&amp;"|"&amp;X713</f>
        <v>|0</v>
      </c>
      <c r="D713" s="10"/>
      <c r="E713" s="10"/>
      <c r="F713" s="36" t="str">
        <f>G713&amp;"/"&amp;H713</f>
        <v>/</v>
      </c>
      <c r="G713" s="10"/>
      <c r="H713" s="10"/>
      <c r="I713" s="36" t="str">
        <f>J713&amp;"."&amp;K713</f>
        <v>.</v>
      </c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>
        <f>R713-S713-T713</f>
        <v>0</v>
      </c>
      <c r="V713" s="9" t="e">
        <f>IF(X713&lt;&gt;"Liquidação Cancelada",VLOOKUP(B713,'BASE DE DADOS OPS'!$B$4:$P$9650,10,FALSE),"Liquidação Cancelada")</f>
        <v>#N/A</v>
      </c>
      <c r="W713" s="13" t="e">
        <f>IF(X713&lt;&gt;"Liquidação Cancelada",IF(ISBLANK(V713),"AGUARDANDO PAGAMENTO",NETWORKDAYS(P713,V713)-1),"Liquidação Cancelada")</f>
        <v>#N/A</v>
      </c>
      <c r="X713" s="10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>IF(X713&lt;&gt;"Liquidação Cancelada",Y713-Z713,"Liquidação Cancelada")</f>
        <v>#N/A</v>
      </c>
      <c r="AC713" s="3" t="e">
        <f>IF(X713&lt;&gt;"Liquidação Cancelada",(AA713-AB713)+(U713-Z713-AB713),"Liquidação Cancelada")</f>
        <v>#N/A</v>
      </c>
      <c r="AD713" s="29"/>
    </row>
    <row r="714" spans="1:30" ht="24.95" customHeight="1" x14ac:dyDescent="0.2">
      <c r="A714" s="23" t="str">
        <f>D714&amp;"|"&amp;E714&amp;"|"&amp;G714&amp;"|"&amp;H714&amp;"|"&amp;L714&amp;"|"&amp;N714&amp;"|"&amp;U714</f>
        <v>||||||0</v>
      </c>
      <c r="B714" s="23" t="str">
        <f>D714&amp;"|"&amp;E714&amp;"|"&amp;G714&amp;"|"&amp;H714&amp;"|"&amp;X714</f>
        <v>||||0</v>
      </c>
      <c r="C714" s="28" t="str">
        <f>E714&amp;"|"&amp;X714</f>
        <v>|0</v>
      </c>
      <c r="D714" s="10"/>
      <c r="E714" s="10"/>
      <c r="F714" s="36" t="str">
        <f>G714&amp;"/"&amp;H714</f>
        <v>/</v>
      </c>
      <c r="G714" s="10"/>
      <c r="H714" s="10"/>
      <c r="I714" s="36" t="str">
        <f>J714&amp;"."&amp;K714</f>
        <v>.</v>
      </c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>
        <f>R714-S714-T714</f>
        <v>0</v>
      </c>
      <c r="V714" s="9" t="e">
        <f>IF(X714&lt;&gt;"Liquidação Cancelada",VLOOKUP(B714,'BASE DE DADOS OPS'!$B$4:$P$9650,10,FALSE),"Liquidação Cancelada")</f>
        <v>#N/A</v>
      </c>
      <c r="W714" s="13" t="e">
        <f>IF(X714&lt;&gt;"Liquidação Cancelada",IF(ISBLANK(V714),"AGUARDANDO PAGAMENTO",NETWORKDAYS(P714,V714)-1),"Liquidação Cancelada")</f>
        <v>#N/A</v>
      </c>
      <c r="X714" s="10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>IF(X714&lt;&gt;"Liquidação Cancelada",Y714-Z714,"Liquidação Cancelada")</f>
        <v>#N/A</v>
      </c>
      <c r="AC714" s="3" t="e">
        <f>IF(X714&lt;&gt;"Liquidação Cancelada",(AA714-AB714)+(U714-Z714-AB714),"Liquidação Cancelada")</f>
        <v>#N/A</v>
      </c>
      <c r="AD714" s="29"/>
    </row>
    <row r="715" spans="1:30" ht="24.95" customHeight="1" x14ac:dyDescent="0.2">
      <c r="A715" s="23" t="str">
        <f>D715&amp;"|"&amp;E715&amp;"|"&amp;G715&amp;"|"&amp;H715&amp;"|"&amp;L715&amp;"|"&amp;N715&amp;"|"&amp;U715</f>
        <v>||||||0</v>
      </c>
      <c r="B715" s="23" t="str">
        <f>D715&amp;"|"&amp;E715&amp;"|"&amp;G715&amp;"|"&amp;H715&amp;"|"&amp;X715</f>
        <v>||||0</v>
      </c>
      <c r="C715" s="28" t="str">
        <f>E715&amp;"|"&amp;X715</f>
        <v>|0</v>
      </c>
      <c r="D715" s="10"/>
      <c r="E715" s="10"/>
      <c r="F715" s="36" t="str">
        <f>G715&amp;"/"&amp;H715</f>
        <v>/</v>
      </c>
      <c r="G715" s="10"/>
      <c r="H715" s="10"/>
      <c r="I715" s="36" t="str">
        <f>J715&amp;"."&amp;K715</f>
        <v>.</v>
      </c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>
        <f>R715-S715-T715</f>
        <v>0</v>
      </c>
      <c r="V715" s="9" t="e">
        <f>IF(X715&lt;&gt;"Liquidação Cancelada",VLOOKUP(B715,'BASE DE DADOS OPS'!$B$4:$P$9650,10,FALSE),"Liquidação Cancelada")</f>
        <v>#N/A</v>
      </c>
      <c r="W715" s="13" t="e">
        <f>IF(X715&lt;&gt;"Liquidação Cancelada",IF(ISBLANK(V715),"AGUARDANDO PAGAMENTO",NETWORKDAYS(P715,V715)-1),"Liquidação Cancelada")</f>
        <v>#N/A</v>
      </c>
      <c r="X715" s="10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>IF(X715&lt;&gt;"Liquidação Cancelada",Y715-Z715,"Liquidação Cancelada")</f>
        <v>#N/A</v>
      </c>
      <c r="AC715" s="3" t="e">
        <f>IF(X715&lt;&gt;"Liquidação Cancelada",(AA715-AB715)+(U715-Z715-AB715),"Liquidação Cancelada")</f>
        <v>#N/A</v>
      </c>
      <c r="AD715" s="29"/>
    </row>
    <row r="716" spans="1:30" ht="24.95" customHeight="1" x14ac:dyDescent="0.2">
      <c r="A716" s="23" t="str">
        <f>D716&amp;"|"&amp;E716&amp;"|"&amp;G716&amp;"|"&amp;H716&amp;"|"&amp;L716&amp;"|"&amp;N716&amp;"|"&amp;U716</f>
        <v>||||||0</v>
      </c>
      <c r="B716" s="23" t="str">
        <f>D716&amp;"|"&amp;E716&amp;"|"&amp;G716&amp;"|"&amp;H716&amp;"|"&amp;X716</f>
        <v>||||0</v>
      </c>
      <c r="C716" s="28" t="str">
        <f>E716&amp;"|"&amp;X716</f>
        <v>|0</v>
      </c>
      <c r="D716" s="10"/>
      <c r="E716" s="10"/>
      <c r="F716" s="36" t="str">
        <f>G716&amp;"/"&amp;H716</f>
        <v>/</v>
      </c>
      <c r="G716" s="10"/>
      <c r="H716" s="10"/>
      <c r="I716" s="36" t="str">
        <f>J716&amp;"."&amp;K716</f>
        <v>.</v>
      </c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>
        <f>R716-S716-T716</f>
        <v>0</v>
      </c>
      <c r="V716" s="9" t="e">
        <f>IF(X716&lt;&gt;"Liquidação Cancelada",VLOOKUP(B716,'BASE DE DADOS OPS'!$B$4:$P$9650,10,FALSE),"Liquidação Cancelada")</f>
        <v>#N/A</v>
      </c>
      <c r="W716" s="13" t="e">
        <f>IF(X716&lt;&gt;"Liquidação Cancelada",IF(ISBLANK(V716),"AGUARDANDO PAGAMENTO",NETWORKDAYS(P716,V716)-1),"Liquidação Cancelada")</f>
        <v>#N/A</v>
      </c>
      <c r="X716" s="10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>IF(X716&lt;&gt;"Liquidação Cancelada",Y716-Z716,"Liquidação Cancelada")</f>
        <v>#N/A</v>
      </c>
      <c r="AC716" s="3" t="e">
        <f>IF(X716&lt;&gt;"Liquidação Cancelada",(AA716-AB716)+(U716-Z716-AB716),"Liquidação Cancelada")</f>
        <v>#N/A</v>
      </c>
      <c r="AD716" s="29"/>
    </row>
    <row r="717" spans="1:30" ht="24.95" customHeight="1" x14ac:dyDescent="0.2">
      <c r="A717" s="23" t="str">
        <f>D717&amp;"|"&amp;E717&amp;"|"&amp;G717&amp;"|"&amp;H717&amp;"|"&amp;L717&amp;"|"&amp;N717&amp;"|"&amp;U717</f>
        <v>||||||0</v>
      </c>
      <c r="B717" s="23" t="str">
        <f>D717&amp;"|"&amp;E717&amp;"|"&amp;G717&amp;"|"&amp;H717&amp;"|"&amp;X717</f>
        <v>||||0</v>
      </c>
      <c r="C717" s="28" t="str">
        <f>E717&amp;"|"&amp;X717</f>
        <v>|0</v>
      </c>
      <c r="D717" s="10"/>
      <c r="E717" s="10"/>
      <c r="F717" s="36" t="str">
        <f>G717&amp;"/"&amp;H717</f>
        <v>/</v>
      </c>
      <c r="G717" s="10"/>
      <c r="H717" s="10"/>
      <c r="I717" s="36" t="str">
        <f>J717&amp;"."&amp;K717</f>
        <v>.</v>
      </c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>
        <f>R717-S717-T717</f>
        <v>0</v>
      </c>
      <c r="V717" s="9" t="e">
        <f>IF(X717&lt;&gt;"Liquidação Cancelada",VLOOKUP(B717,'BASE DE DADOS OPS'!$B$4:$P$9650,10,FALSE),"Liquidação Cancelada")</f>
        <v>#N/A</v>
      </c>
      <c r="W717" s="13" t="e">
        <f>IF(X717&lt;&gt;"Liquidação Cancelada",IF(ISBLANK(V717),"AGUARDANDO PAGAMENTO",NETWORKDAYS(P717,V717)-1),"Liquidação Cancelada")</f>
        <v>#N/A</v>
      </c>
      <c r="X717" s="10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>IF(X717&lt;&gt;"Liquidação Cancelada",Y717-Z717,"Liquidação Cancelada")</f>
        <v>#N/A</v>
      </c>
      <c r="AC717" s="3" t="e">
        <f>IF(X717&lt;&gt;"Liquidação Cancelada",(AA717-AB717)+(U717-Z717-AB717),"Liquidação Cancelada")</f>
        <v>#N/A</v>
      </c>
      <c r="AD717" s="29"/>
    </row>
    <row r="718" spans="1:30" ht="24.95" customHeight="1" x14ac:dyDescent="0.2">
      <c r="A718" s="23" t="str">
        <f>D718&amp;"|"&amp;E718&amp;"|"&amp;G718&amp;"|"&amp;H718&amp;"|"&amp;L718&amp;"|"&amp;N718&amp;"|"&amp;U718</f>
        <v>||||||0</v>
      </c>
      <c r="B718" s="23" t="str">
        <f>D718&amp;"|"&amp;E718&amp;"|"&amp;G718&amp;"|"&amp;H718&amp;"|"&amp;X718</f>
        <v>||||0</v>
      </c>
      <c r="C718" s="28" t="str">
        <f>E718&amp;"|"&amp;X718</f>
        <v>|0</v>
      </c>
      <c r="D718" s="10"/>
      <c r="E718" s="10"/>
      <c r="F718" s="36" t="str">
        <f>G718&amp;"/"&amp;H718</f>
        <v>/</v>
      </c>
      <c r="G718" s="10"/>
      <c r="H718" s="10"/>
      <c r="I718" s="36" t="str">
        <f>J718&amp;"."&amp;K718</f>
        <v>.</v>
      </c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>
        <f>R718-S718-T718</f>
        <v>0</v>
      </c>
      <c r="V718" s="9" t="e">
        <f>IF(X718&lt;&gt;"Liquidação Cancelada",VLOOKUP(B718,'BASE DE DADOS OPS'!$B$4:$P$9650,10,FALSE),"Liquidação Cancelada")</f>
        <v>#N/A</v>
      </c>
      <c r="W718" s="13" t="e">
        <f>IF(X718&lt;&gt;"Liquidação Cancelada",IF(ISBLANK(V718),"AGUARDANDO PAGAMENTO",NETWORKDAYS(P718,V718)-1),"Liquidação Cancelada")</f>
        <v>#N/A</v>
      </c>
      <c r="X718" s="10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>IF(X718&lt;&gt;"Liquidação Cancelada",Y718-Z718,"Liquidação Cancelada")</f>
        <v>#N/A</v>
      </c>
      <c r="AC718" s="3" t="e">
        <f>IF(X718&lt;&gt;"Liquidação Cancelada",(AA718-AB718)+(U718-Z718-AB718),"Liquidação Cancelada")</f>
        <v>#N/A</v>
      </c>
      <c r="AD718" s="29"/>
    </row>
    <row r="719" spans="1:30" ht="24.95" customHeight="1" x14ac:dyDescent="0.2">
      <c r="A719" s="23" t="str">
        <f>D719&amp;"|"&amp;E719&amp;"|"&amp;G719&amp;"|"&amp;H719&amp;"|"&amp;L719&amp;"|"&amp;N719&amp;"|"&amp;U719</f>
        <v>||||||0</v>
      </c>
      <c r="B719" s="23" t="str">
        <f>D719&amp;"|"&amp;E719&amp;"|"&amp;G719&amp;"|"&amp;H719&amp;"|"&amp;X719</f>
        <v>||||0</v>
      </c>
      <c r="C719" s="28" t="str">
        <f>E719&amp;"|"&amp;X719</f>
        <v>|0</v>
      </c>
      <c r="D719" s="10"/>
      <c r="E719" s="10"/>
      <c r="F719" s="36" t="str">
        <f>G719&amp;"/"&amp;H719</f>
        <v>/</v>
      </c>
      <c r="G719" s="10"/>
      <c r="H719" s="10"/>
      <c r="I719" s="36" t="str">
        <f>J719&amp;"."&amp;K719</f>
        <v>.</v>
      </c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>
        <f>R719-S719-T719</f>
        <v>0</v>
      </c>
      <c r="V719" s="9" t="e">
        <f>IF(X719&lt;&gt;"Liquidação Cancelada",VLOOKUP(B719,'BASE DE DADOS OPS'!$B$4:$P$9650,10,FALSE),"Liquidação Cancelada")</f>
        <v>#N/A</v>
      </c>
      <c r="W719" s="13" t="e">
        <f>IF(X719&lt;&gt;"Liquidação Cancelada",IF(ISBLANK(V719),"AGUARDANDO PAGAMENTO",NETWORKDAYS(P719,V719)-1),"Liquidação Cancelada")</f>
        <v>#N/A</v>
      </c>
      <c r="X719" s="10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>IF(X719&lt;&gt;"Liquidação Cancelada",Y719-Z719,"Liquidação Cancelada")</f>
        <v>#N/A</v>
      </c>
      <c r="AC719" s="3" t="e">
        <f>IF(X719&lt;&gt;"Liquidação Cancelada",(AA719-AB719)+(U719-Z719-AB719),"Liquidação Cancelada")</f>
        <v>#N/A</v>
      </c>
      <c r="AD719" s="29"/>
    </row>
    <row r="720" spans="1:30" ht="24.95" customHeight="1" x14ac:dyDescent="0.2">
      <c r="A720" s="23" t="str">
        <f>D720&amp;"|"&amp;E720&amp;"|"&amp;G720&amp;"|"&amp;H720&amp;"|"&amp;L720&amp;"|"&amp;N720&amp;"|"&amp;U720</f>
        <v>||||||0</v>
      </c>
      <c r="B720" s="23" t="str">
        <f>D720&amp;"|"&amp;E720&amp;"|"&amp;G720&amp;"|"&amp;H720&amp;"|"&amp;X720</f>
        <v>||||0</v>
      </c>
      <c r="C720" s="28" t="str">
        <f>E720&amp;"|"&amp;X720</f>
        <v>|0</v>
      </c>
      <c r="D720" s="10"/>
      <c r="E720" s="10"/>
      <c r="F720" s="36" t="str">
        <f>G720&amp;"/"&amp;H720</f>
        <v>/</v>
      </c>
      <c r="G720" s="10"/>
      <c r="H720" s="10"/>
      <c r="I720" s="36" t="str">
        <f>J720&amp;"."&amp;K720</f>
        <v>.</v>
      </c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>
        <f>R720-S720-T720</f>
        <v>0</v>
      </c>
      <c r="V720" s="9" t="e">
        <f>IF(X720&lt;&gt;"Liquidação Cancelada",VLOOKUP(B720,'BASE DE DADOS OPS'!$B$4:$P$9650,10,FALSE),"Liquidação Cancelada")</f>
        <v>#N/A</v>
      </c>
      <c r="W720" s="13" t="e">
        <f>IF(X720&lt;&gt;"Liquidação Cancelada",IF(ISBLANK(V720),"AGUARDANDO PAGAMENTO",NETWORKDAYS(P720,V720)-1),"Liquidação Cancelada")</f>
        <v>#N/A</v>
      </c>
      <c r="X720" s="10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>IF(X720&lt;&gt;"Liquidação Cancelada",Y720-Z720,"Liquidação Cancelada")</f>
        <v>#N/A</v>
      </c>
      <c r="AC720" s="3" t="e">
        <f>IF(X720&lt;&gt;"Liquidação Cancelada",(AA720-AB720)+(U720-Z720-AB720),"Liquidação Cancelada")</f>
        <v>#N/A</v>
      </c>
      <c r="AD720" s="29"/>
    </row>
    <row r="721" spans="1:30" ht="24.95" customHeight="1" x14ac:dyDescent="0.2">
      <c r="A721" s="23" t="str">
        <f>D721&amp;"|"&amp;E721&amp;"|"&amp;G721&amp;"|"&amp;H721&amp;"|"&amp;L721&amp;"|"&amp;N721&amp;"|"&amp;U721</f>
        <v>||||||0</v>
      </c>
      <c r="B721" s="23" t="str">
        <f>D721&amp;"|"&amp;E721&amp;"|"&amp;G721&amp;"|"&amp;H721&amp;"|"&amp;X721</f>
        <v>||||0</v>
      </c>
      <c r="C721" s="28" t="str">
        <f>E721&amp;"|"&amp;X721</f>
        <v>|0</v>
      </c>
      <c r="D721" s="10"/>
      <c r="E721" s="10"/>
      <c r="F721" s="36" t="str">
        <f>G721&amp;"/"&amp;H721</f>
        <v>/</v>
      </c>
      <c r="G721" s="10"/>
      <c r="H721" s="10"/>
      <c r="I721" s="36" t="str">
        <f>J721&amp;"."&amp;K721</f>
        <v>.</v>
      </c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>
        <f>R721-S721-T721</f>
        <v>0</v>
      </c>
      <c r="V721" s="9" t="e">
        <f>IF(X721&lt;&gt;"Liquidação Cancelada",VLOOKUP(B721,'BASE DE DADOS OPS'!$B$4:$P$9650,10,FALSE),"Liquidação Cancelada")</f>
        <v>#N/A</v>
      </c>
      <c r="W721" s="13" t="e">
        <f>IF(X721&lt;&gt;"Liquidação Cancelada",IF(ISBLANK(V721),"AGUARDANDO PAGAMENTO",NETWORKDAYS(P721,V721)-1),"Liquidação Cancelada")</f>
        <v>#N/A</v>
      </c>
      <c r="X721" s="10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>IF(X721&lt;&gt;"Liquidação Cancelada",Y721-Z721,"Liquidação Cancelada")</f>
        <v>#N/A</v>
      </c>
      <c r="AC721" s="3" t="e">
        <f>IF(X721&lt;&gt;"Liquidação Cancelada",(AA721-AB721)+(U721-Z721-AB721),"Liquidação Cancelada")</f>
        <v>#N/A</v>
      </c>
      <c r="AD721" s="29"/>
    </row>
    <row r="722" spans="1:30" ht="24.95" customHeight="1" x14ac:dyDescent="0.2">
      <c r="A722" s="23" t="str">
        <f>D722&amp;"|"&amp;E722&amp;"|"&amp;G722&amp;"|"&amp;H722&amp;"|"&amp;L722&amp;"|"&amp;N722&amp;"|"&amp;U722</f>
        <v>||||||0</v>
      </c>
      <c r="B722" s="23" t="str">
        <f>D722&amp;"|"&amp;E722&amp;"|"&amp;G722&amp;"|"&amp;H722&amp;"|"&amp;X722</f>
        <v>||||0</v>
      </c>
      <c r="C722" s="28" t="str">
        <f>E722&amp;"|"&amp;X722</f>
        <v>|0</v>
      </c>
      <c r="D722" s="10"/>
      <c r="E722" s="10"/>
      <c r="F722" s="36" t="str">
        <f>G722&amp;"/"&amp;H722</f>
        <v>/</v>
      </c>
      <c r="G722" s="10"/>
      <c r="H722" s="10"/>
      <c r="I722" s="36" t="str">
        <f>J722&amp;"."&amp;K722</f>
        <v>.</v>
      </c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>
        <f>R722-S722-T722</f>
        <v>0</v>
      </c>
      <c r="V722" s="9" t="e">
        <f>IF(X722&lt;&gt;"Liquidação Cancelada",VLOOKUP(B722,'BASE DE DADOS OPS'!$B$4:$P$9650,10,FALSE),"Liquidação Cancelada")</f>
        <v>#N/A</v>
      </c>
      <c r="W722" s="13" t="e">
        <f>IF(X722&lt;&gt;"Liquidação Cancelada",IF(ISBLANK(V722),"AGUARDANDO PAGAMENTO",NETWORKDAYS(P722,V722)-1),"Liquidação Cancelada")</f>
        <v>#N/A</v>
      </c>
      <c r="X722" s="10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>IF(X722&lt;&gt;"Liquidação Cancelada",Y722-Z722,"Liquidação Cancelada")</f>
        <v>#N/A</v>
      </c>
      <c r="AC722" s="3" t="e">
        <f>IF(X722&lt;&gt;"Liquidação Cancelada",(AA722-AB722)+(U722-Z722-AB722),"Liquidação Cancelada")</f>
        <v>#N/A</v>
      </c>
      <c r="AD722" s="29"/>
    </row>
    <row r="723" spans="1:30" ht="24.95" customHeight="1" x14ac:dyDescent="0.2">
      <c r="A723" s="23" t="str">
        <f>D723&amp;"|"&amp;E723&amp;"|"&amp;G723&amp;"|"&amp;H723&amp;"|"&amp;L723&amp;"|"&amp;N723&amp;"|"&amp;U723</f>
        <v>||||||0</v>
      </c>
      <c r="B723" s="23" t="str">
        <f>D723&amp;"|"&amp;E723&amp;"|"&amp;G723&amp;"|"&amp;H723&amp;"|"&amp;X723</f>
        <v>||||0</v>
      </c>
      <c r="C723" s="28" t="str">
        <f>E723&amp;"|"&amp;X723</f>
        <v>|0</v>
      </c>
      <c r="D723" s="10"/>
      <c r="E723" s="10"/>
      <c r="F723" s="36" t="str">
        <f>G723&amp;"/"&amp;H723</f>
        <v>/</v>
      </c>
      <c r="G723" s="10"/>
      <c r="H723" s="10"/>
      <c r="I723" s="36" t="str">
        <f>J723&amp;"."&amp;K723</f>
        <v>.</v>
      </c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>
        <f>R723-S723-T723</f>
        <v>0</v>
      </c>
      <c r="V723" s="9" t="e">
        <f>IF(X723&lt;&gt;"Liquidação Cancelada",VLOOKUP(B723,'BASE DE DADOS OPS'!$B$4:$P$9650,10,FALSE),"Liquidação Cancelada")</f>
        <v>#N/A</v>
      </c>
      <c r="W723" s="13" t="e">
        <f>IF(X723&lt;&gt;"Liquidação Cancelada",IF(ISBLANK(V723),"AGUARDANDO PAGAMENTO",NETWORKDAYS(P723,V723)-1),"Liquidação Cancelada")</f>
        <v>#N/A</v>
      </c>
      <c r="X723" s="10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>IF(X723&lt;&gt;"Liquidação Cancelada",Y723-Z723,"Liquidação Cancelada")</f>
        <v>#N/A</v>
      </c>
      <c r="AC723" s="3" t="e">
        <f>IF(X723&lt;&gt;"Liquidação Cancelada",(AA723-AB723)+(U723-Z723-AB723),"Liquidação Cancelada")</f>
        <v>#N/A</v>
      </c>
      <c r="AD723" s="29"/>
    </row>
    <row r="724" spans="1:30" ht="24.95" customHeight="1" x14ac:dyDescent="0.2">
      <c r="A724" s="23" t="str">
        <f>D724&amp;"|"&amp;E724&amp;"|"&amp;G724&amp;"|"&amp;H724&amp;"|"&amp;L724&amp;"|"&amp;N724&amp;"|"&amp;U724</f>
        <v>||||||0</v>
      </c>
      <c r="B724" s="23" t="str">
        <f>D724&amp;"|"&amp;E724&amp;"|"&amp;G724&amp;"|"&amp;H724&amp;"|"&amp;X724</f>
        <v>||||0</v>
      </c>
      <c r="C724" s="28" t="str">
        <f>E724&amp;"|"&amp;X724</f>
        <v>|0</v>
      </c>
      <c r="D724" s="10"/>
      <c r="E724" s="10"/>
      <c r="F724" s="36" t="str">
        <f>G724&amp;"/"&amp;H724</f>
        <v>/</v>
      </c>
      <c r="G724" s="10"/>
      <c r="H724" s="10"/>
      <c r="I724" s="36" t="str">
        <f>J724&amp;"."&amp;K724</f>
        <v>.</v>
      </c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>
        <f>R724-S724-T724</f>
        <v>0</v>
      </c>
      <c r="V724" s="9" t="e">
        <f>IF(X724&lt;&gt;"Liquidação Cancelada",VLOOKUP(B724,'BASE DE DADOS OPS'!$B$4:$P$9650,10,FALSE),"Liquidação Cancelada")</f>
        <v>#N/A</v>
      </c>
      <c r="W724" s="13" t="e">
        <f>IF(X724&lt;&gt;"Liquidação Cancelada",IF(ISBLANK(V724),"AGUARDANDO PAGAMENTO",NETWORKDAYS(P724,V724)-1),"Liquidação Cancelada")</f>
        <v>#N/A</v>
      </c>
      <c r="X724" s="10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>IF(X724&lt;&gt;"Liquidação Cancelada",Y724-Z724,"Liquidação Cancelada")</f>
        <v>#N/A</v>
      </c>
      <c r="AC724" s="3" t="e">
        <f>IF(X724&lt;&gt;"Liquidação Cancelada",(AA724-AB724)+(U724-Z724-AB724),"Liquidação Cancelada")</f>
        <v>#N/A</v>
      </c>
      <c r="AD724" s="29"/>
    </row>
    <row r="725" spans="1:30" ht="24.95" customHeight="1" x14ac:dyDescent="0.2">
      <c r="A725" s="23" t="str">
        <f>D725&amp;"|"&amp;E725&amp;"|"&amp;G725&amp;"|"&amp;H725&amp;"|"&amp;L725&amp;"|"&amp;N725&amp;"|"&amp;U725</f>
        <v>||||||0</v>
      </c>
      <c r="B725" s="23" t="str">
        <f>D725&amp;"|"&amp;E725&amp;"|"&amp;G725&amp;"|"&amp;H725&amp;"|"&amp;X725</f>
        <v>||||0</v>
      </c>
      <c r="C725" s="28" t="str">
        <f>E725&amp;"|"&amp;X725</f>
        <v>|0</v>
      </c>
      <c r="D725" s="10"/>
      <c r="E725" s="10"/>
      <c r="F725" s="36" t="str">
        <f>G725&amp;"/"&amp;H725</f>
        <v>/</v>
      </c>
      <c r="G725" s="10"/>
      <c r="H725" s="10"/>
      <c r="I725" s="36" t="str">
        <f>J725&amp;"."&amp;K725</f>
        <v>.</v>
      </c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>
        <f>R725-S725-T725</f>
        <v>0</v>
      </c>
      <c r="V725" s="9" t="e">
        <f>IF(X725&lt;&gt;"Liquidação Cancelada",VLOOKUP(B725,'BASE DE DADOS OPS'!$B$4:$P$9650,10,FALSE),"Liquidação Cancelada")</f>
        <v>#N/A</v>
      </c>
      <c r="W725" s="13" t="e">
        <f>IF(X725&lt;&gt;"Liquidação Cancelada",IF(ISBLANK(V725),"AGUARDANDO PAGAMENTO",NETWORKDAYS(P725,V725)-1),"Liquidação Cancelada")</f>
        <v>#N/A</v>
      </c>
      <c r="X725" s="10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>IF(X725&lt;&gt;"Liquidação Cancelada",Y725-Z725,"Liquidação Cancelada")</f>
        <v>#N/A</v>
      </c>
      <c r="AC725" s="3" t="e">
        <f>IF(X725&lt;&gt;"Liquidação Cancelada",(AA725-AB725)+(U725-Z725-AB725),"Liquidação Cancelada")</f>
        <v>#N/A</v>
      </c>
      <c r="AD725" s="29"/>
    </row>
    <row r="726" spans="1:30" ht="24.95" customHeight="1" x14ac:dyDescent="0.2">
      <c r="A726" s="23" t="str">
        <f>D726&amp;"|"&amp;E726&amp;"|"&amp;G726&amp;"|"&amp;H726&amp;"|"&amp;L726&amp;"|"&amp;N726&amp;"|"&amp;U726</f>
        <v>||||||0</v>
      </c>
      <c r="B726" s="23" t="str">
        <f>D726&amp;"|"&amp;E726&amp;"|"&amp;G726&amp;"|"&amp;H726&amp;"|"&amp;X726</f>
        <v>||||0</v>
      </c>
      <c r="C726" s="28" t="str">
        <f>E726&amp;"|"&amp;X726</f>
        <v>|0</v>
      </c>
      <c r="D726" s="10"/>
      <c r="E726" s="10"/>
      <c r="F726" s="36" t="str">
        <f>G726&amp;"/"&amp;H726</f>
        <v>/</v>
      </c>
      <c r="G726" s="10"/>
      <c r="H726" s="10"/>
      <c r="I726" s="36" t="str">
        <f>J726&amp;"."&amp;K726</f>
        <v>.</v>
      </c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>
        <f>R726-S726-T726</f>
        <v>0</v>
      </c>
      <c r="V726" s="9" t="e">
        <f>IF(X726&lt;&gt;"Liquidação Cancelada",VLOOKUP(B726,'BASE DE DADOS OPS'!$B$4:$P$9650,10,FALSE),"Liquidação Cancelada")</f>
        <v>#N/A</v>
      </c>
      <c r="W726" s="13" t="e">
        <f>IF(X726&lt;&gt;"Liquidação Cancelada",IF(ISBLANK(V726),"AGUARDANDO PAGAMENTO",NETWORKDAYS(P726,V726)-1),"Liquidação Cancelada")</f>
        <v>#N/A</v>
      </c>
      <c r="X726" s="10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>IF(X726&lt;&gt;"Liquidação Cancelada",Y726-Z726,"Liquidação Cancelada")</f>
        <v>#N/A</v>
      </c>
      <c r="AC726" s="3" t="e">
        <f>IF(X726&lt;&gt;"Liquidação Cancelada",(AA726-AB726)+(U726-Z726-AB726),"Liquidação Cancelada")</f>
        <v>#N/A</v>
      </c>
      <c r="AD726" s="29"/>
    </row>
    <row r="727" spans="1:30" ht="24.95" customHeight="1" x14ac:dyDescent="0.2">
      <c r="A727" s="23" t="str">
        <f>D727&amp;"|"&amp;E727&amp;"|"&amp;G727&amp;"|"&amp;H727&amp;"|"&amp;L727&amp;"|"&amp;N727&amp;"|"&amp;U727</f>
        <v>||||||0</v>
      </c>
      <c r="B727" s="23" t="str">
        <f>D727&amp;"|"&amp;E727&amp;"|"&amp;G727&amp;"|"&amp;H727&amp;"|"&amp;X727</f>
        <v>||||0</v>
      </c>
      <c r="C727" s="28" t="str">
        <f>E727&amp;"|"&amp;X727</f>
        <v>|0</v>
      </c>
      <c r="D727" s="10"/>
      <c r="E727" s="10"/>
      <c r="F727" s="36" t="str">
        <f>G727&amp;"/"&amp;H727</f>
        <v>/</v>
      </c>
      <c r="G727" s="10"/>
      <c r="H727" s="10"/>
      <c r="I727" s="36" t="str">
        <f>J727&amp;"."&amp;K727</f>
        <v>.</v>
      </c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>
        <f>R727-S727-T727</f>
        <v>0</v>
      </c>
      <c r="V727" s="9" t="e">
        <f>IF(X727&lt;&gt;"Liquidação Cancelada",VLOOKUP(B727,'BASE DE DADOS OPS'!$B$4:$P$9650,10,FALSE),"Liquidação Cancelada")</f>
        <v>#N/A</v>
      </c>
      <c r="W727" s="13" t="e">
        <f>IF(X727&lt;&gt;"Liquidação Cancelada",IF(ISBLANK(V727),"AGUARDANDO PAGAMENTO",NETWORKDAYS(P727,V727)-1),"Liquidação Cancelada")</f>
        <v>#N/A</v>
      </c>
      <c r="X727" s="10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>IF(X727&lt;&gt;"Liquidação Cancelada",Y727-Z727,"Liquidação Cancelada")</f>
        <v>#N/A</v>
      </c>
      <c r="AC727" s="3" t="e">
        <f>IF(X727&lt;&gt;"Liquidação Cancelada",(AA727-AB727)+(U727-Z727-AB727),"Liquidação Cancelada")</f>
        <v>#N/A</v>
      </c>
      <c r="AD727" s="29"/>
    </row>
    <row r="728" spans="1:30" ht="24.95" customHeight="1" x14ac:dyDescent="0.2">
      <c r="A728" s="23" t="str">
        <f>D728&amp;"|"&amp;E728&amp;"|"&amp;G728&amp;"|"&amp;H728&amp;"|"&amp;L728&amp;"|"&amp;N728&amp;"|"&amp;U728</f>
        <v>||||||0</v>
      </c>
      <c r="B728" s="23" t="str">
        <f>D728&amp;"|"&amp;E728&amp;"|"&amp;G728&amp;"|"&amp;H728&amp;"|"&amp;X728</f>
        <v>||||0</v>
      </c>
      <c r="C728" s="28" t="str">
        <f>E728&amp;"|"&amp;X728</f>
        <v>|0</v>
      </c>
      <c r="D728" s="10"/>
      <c r="E728" s="10"/>
      <c r="F728" s="36" t="str">
        <f>G728&amp;"/"&amp;H728</f>
        <v>/</v>
      </c>
      <c r="G728" s="10"/>
      <c r="H728" s="10"/>
      <c r="I728" s="36" t="str">
        <f>J728&amp;"."&amp;K728</f>
        <v>.</v>
      </c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>
        <f>R728-S728-T728</f>
        <v>0</v>
      </c>
      <c r="V728" s="9" t="e">
        <f>IF(X728&lt;&gt;"Liquidação Cancelada",VLOOKUP(B728,'BASE DE DADOS OPS'!$B$4:$P$9650,10,FALSE),"Liquidação Cancelada")</f>
        <v>#N/A</v>
      </c>
      <c r="W728" s="13" t="e">
        <f>IF(X728&lt;&gt;"Liquidação Cancelada",IF(ISBLANK(V728),"AGUARDANDO PAGAMENTO",NETWORKDAYS(P728,V728)-1),"Liquidação Cancelada")</f>
        <v>#N/A</v>
      </c>
      <c r="X728" s="10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>IF(X728&lt;&gt;"Liquidação Cancelada",Y728-Z728,"Liquidação Cancelada")</f>
        <v>#N/A</v>
      </c>
      <c r="AC728" s="3" t="e">
        <f>IF(X728&lt;&gt;"Liquidação Cancelada",(AA728-AB728)+(U728-Z728-AB728),"Liquidação Cancelada")</f>
        <v>#N/A</v>
      </c>
      <c r="AD728" s="29"/>
    </row>
    <row r="729" spans="1:30" ht="24.95" customHeight="1" x14ac:dyDescent="0.2">
      <c r="A729" s="23" t="str">
        <f>D729&amp;"|"&amp;E729&amp;"|"&amp;G729&amp;"|"&amp;H729&amp;"|"&amp;L729&amp;"|"&amp;N729&amp;"|"&amp;U729</f>
        <v>||||||0</v>
      </c>
      <c r="B729" s="23" t="str">
        <f>D729&amp;"|"&amp;E729&amp;"|"&amp;G729&amp;"|"&amp;H729&amp;"|"&amp;X729</f>
        <v>||||0</v>
      </c>
      <c r="C729" s="28" t="str">
        <f>E729&amp;"|"&amp;X729</f>
        <v>|0</v>
      </c>
      <c r="D729" s="10"/>
      <c r="E729" s="10"/>
      <c r="F729" s="36" t="str">
        <f>G729&amp;"/"&amp;H729</f>
        <v>/</v>
      </c>
      <c r="G729" s="10"/>
      <c r="H729" s="10"/>
      <c r="I729" s="36" t="str">
        <f>J729&amp;"."&amp;K729</f>
        <v>.</v>
      </c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>
        <f>R729-S729-T729</f>
        <v>0</v>
      </c>
      <c r="V729" s="9" t="e">
        <f>IF(X729&lt;&gt;"Liquidação Cancelada",VLOOKUP(B729,'BASE DE DADOS OPS'!$B$4:$P$9650,10,FALSE),"Liquidação Cancelada")</f>
        <v>#N/A</v>
      </c>
      <c r="W729" s="13" t="e">
        <f>IF(X729&lt;&gt;"Liquidação Cancelada",IF(ISBLANK(V729),"AGUARDANDO PAGAMENTO",NETWORKDAYS(P729,V729)-1),"Liquidação Cancelada")</f>
        <v>#N/A</v>
      </c>
      <c r="X729" s="10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>IF(X729&lt;&gt;"Liquidação Cancelada",Y729-Z729,"Liquidação Cancelada")</f>
        <v>#N/A</v>
      </c>
      <c r="AC729" s="3" t="e">
        <f>IF(X729&lt;&gt;"Liquidação Cancelada",(AA729-AB729)+(U729-Z729-AB729),"Liquidação Cancelada")</f>
        <v>#N/A</v>
      </c>
      <c r="AD729" s="29"/>
    </row>
    <row r="730" spans="1:30" ht="24.95" customHeight="1" x14ac:dyDescent="0.2">
      <c r="A730" s="23" t="str">
        <f>D730&amp;"|"&amp;E730&amp;"|"&amp;G730&amp;"|"&amp;H730&amp;"|"&amp;L730&amp;"|"&amp;N730&amp;"|"&amp;U730</f>
        <v>||||||0</v>
      </c>
      <c r="B730" s="23" t="str">
        <f>D730&amp;"|"&amp;E730&amp;"|"&amp;G730&amp;"|"&amp;H730&amp;"|"&amp;X730</f>
        <v>||||0</v>
      </c>
      <c r="C730" s="28" t="str">
        <f>E730&amp;"|"&amp;X730</f>
        <v>|0</v>
      </c>
      <c r="D730" s="10"/>
      <c r="E730" s="10"/>
      <c r="F730" s="36" t="str">
        <f>G730&amp;"/"&amp;H730</f>
        <v>/</v>
      </c>
      <c r="G730" s="10"/>
      <c r="H730" s="10"/>
      <c r="I730" s="36" t="str">
        <f>J730&amp;"."&amp;K730</f>
        <v>.</v>
      </c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>
        <f>R730-S730-T730</f>
        <v>0</v>
      </c>
      <c r="V730" s="9" t="e">
        <f>IF(X730&lt;&gt;"Liquidação Cancelada",VLOOKUP(B730,'BASE DE DADOS OPS'!$B$4:$P$9650,10,FALSE),"Liquidação Cancelada")</f>
        <v>#N/A</v>
      </c>
      <c r="W730" s="13" t="e">
        <f>IF(X730&lt;&gt;"Liquidação Cancelada",IF(ISBLANK(V730),"AGUARDANDO PAGAMENTO",NETWORKDAYS(P730,V730)-1),"Liquidação Cancelada")</f>
        <v>#N/A</v>
      </c>
      <c r="X730" s="10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>IF(X730&lt;&gt;"Liquidação Cancelada",Y730-Z730,"Liquidação Cancelada")</f>
        <v>#N/A</v>
      </c>
      <c r="AC730" s="3" t="e">
        <f>IF(X730&lt;&gt;"Liquidação Cancelada",(AA730-AB730)+(U730-Z730-AB730),"Liquidação Cancelada")</f>
        <v>#N/A</v>
      </c>
      <c r="AD730" s="29"/>
    </row>
    <row r="731" spans="1:30" ht="24.95" customHeight="1" x14ac:dyDescent="0.2">
      <c r="A731" s="23" t="str">
        <f>D731&amp;"|"&amp;E731&amp;"|"&amp;G731&amp;"|"&amp;H731&amp;"|"&amp;L731&amp;"|"&amp;N731&amp;"|"&amp;U731</f>
        <v>||||||0</v>
      </c>
      <c r="B731" s="23" t="str">
        <f>D731&amp;"|"&amp;E731&amp;"|"&amp;G731&amp;"|"&amp;H731&amp;"|"&amp;X731</f>
        <v>||||0</v>
      </c>
      <c r="C731" s="28" t="str">
        <f>E731&amp;"|"&amp;X731</f>
        <v>|0</v>
      </c>
      <c r="D731" s="10"/>
      <c r="E731" s="10"/>
      <c r="F731" s="36" t="str">
        <f>G731&amp;"/"&amp;H731</f>
        <v>/</v>
      </c>
      <c r="G731" s="10"/>
      <c r="H731" s="10"/>
      <c r="I731" s="36" t="str">
        <f>J731&amp;"."&amp;K731</f>
        <v>.</v>
      </c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>
        <f>R731-S731-T731</f>
        <v>0</v>
      </c>
      <c r="V731" s="9" t="e">
        <f>IF(X731&lt;&gt;"Liquidação Cancelada",VLOOKUP(B731,'BASE DE DADOS OPS'!$B$4:$P$9650,10,FALSE),"Liquidação Cancelada")</f>
        <v>#N/A</v>
      </c>
      <c r="W731" s="13" t="e">
        <f>IF(X731&lt;&gt;"Liquidação Cancelada",IF(ISBLANK(V731),"AGUARDANDO PAGAMENTO",NETWORKDAYS(P731,V731)-1),"Liquidação Cancelada")</f>
        <v>#N/A</v>
      </c>
      <c r="X731" s="10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>IF(X731&lt;&gt;"Liquidação Cancelada",Y731-Z731,"Liquidação Cancelada")</f>
        <v>#N/A</v>
      </c>
      <c r="AC731" s="3" t="e">
        <f>IF(X731&lt;&gt;"Liquidação Cancelada",(AA731-AB731)+(U731-Z731-AB731),"Liquidação Cancelada")</f>
        <v>#N/A</v>
      </c>
      <c r="AD731" s="29"/>
    </row>
    <row r="732" spans="1:30" ht="24.95" customHeight="1" x14ac:dyDescent="0.2">
      <c r="A732" s="23" t="str">
        <f>D732&amp;"|"&amp;E732&amp;"|"&amp;G732&amp;"|"&amp;H732&amp;"|"&amp;L732&amp;"|"&amp;N732&amp;"|"&amp;U732</f>
        <v>||||||0</v>
      </c>
      <c r="B732" s="23" t="str">
        <f>D732&amp;"|"&amp;E732&amp;"|"&amp;G732&amp;"|"&amp;H732&amp;"|"&amp;X732</f>
        <v>||||0</v>
      </c>
      <c r="C732" s="28" t="str">
        <f>E732&amp;"|"&amp;X732</f>
        <v>|0</v>
      </c>
      <c r="D732" s="10"/>
      <c r="E732" s="10"/>
      <c r="F732" s="36" t="str">
        <f>G732&amp;"/"&amp;H732</f>
        <v>/</v>
      </c>
      <c r="G732" s="10"/>
      <c r="H732" s="10"/>
      <c r="I732" s="36" t="str">
        <f>J732&amp;"."&amp;K732</f>
        <v>.</v>
      </c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>
        <f>R732-S732-T732</f>
        <v>0</v>
      </c>
      <c r="V732" s="9" t="e">
        <f>IF(X732&lt;&gt;"Liquidação Cancelada",VLOOKUP(B732,'BASE DE DADOS OPS'!$B$4:$P$9650,10,FALSE),"Liquidação Cancelada")</f>
        <v>#N/A</v>
      </c>
      <c r="W732" s="13" t="e">
        <f>IF(X732&lt;&gt;"Liquidação Cancelada",IF(ISBLANK(V732),"AGUARDANDO PAGAMENTO",NETWORKDAYS(P732,V732)-1),"Liquidação Cancelada")</f>
        <v>#N/A</v>
      </c>
      <c r="X732" s="10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>IF(X732&lt;&gt;"Liquidação Cancelada",Y732-Z732,"Liquidação Cancelada")</f>
        <v>#N/A</v>
      </c>
      <c r="AC732" s="3" t="e">
        <f>IF(X732&lt;&gt;"Liquidação Cancelada",(AA732-AB732)+(U732-Z732-AB732),"Liquidação Cancelada")</f>
        <v>#N/A</v>
      </c>
      <c r="AD732" s="29"/>
    </row>
    <row r="733" spans="1:30" ht="24.95" customHeight="1" x14ac:dyDescent="0.2">
      <c r="A733" s="23" t="str">
        <f>D733&amp;"|"&amp;E733&amp;"|"&amp;G733&amp;"|"&amp;H733&amp;"|"&amp;L733&amp;"|"&amp;N733&amp;"|"&amp;U733</f>
        <v>||||||0</v>
      </c>
      <c r="B733" s="23" t="str">
        <f>D733&amp;"|"&amp;E733&amp;"|"&amp;G733&amp;"|"&amp;H733&amp;"|"&amp;X733</f>
        <v>||||0</v>
      </c>
      <c r="C733" s="28" t="str">
        <f>E733&amp;"|"&amp;X733</f>
        <v>|0</v>
      </c>
      <c r="D733" s="10"/>
      <c r="E733" s="10"/>
      <c r="F733" s="36" t="str">
        <f>G733&amp;"/"&amp;H733</f>
        <v>/</v>
      </c>
      <c r="G733" s="10"/>
      <c r="H733" s="10"/>
      <c r="I733" s="36" t="str">
        <f>J733&amp;"."&amp;K733</f>
        <v>.</v>
      </c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>
        <f>R733-S733-T733</f>
        <v>0</v>
      </c>
      <c r="V733" s="9" t="e">
        <f>IF(X733&lt;&gt;"Liquidação Cancelada",VLOOKUP(B733,'BASE DE DADOS OPS'!$B$4:$P$9650,10,FALSE),"Liquidação Cancelada")</f>
        <v>#N/A</v>
      </c>
      <c r="W733" s="13" t="e">
        <f>IF(X733&lt;&gt;"Liquidação Cancelada",IF(ISBLANK(V733),"AGUARDANDO PAGAMENTO",NETWORKDAYS(P733,V733)-1),"Liquidação Cancelada")</f>
        <v>#N/A</v>
      </c>
      <c r="X733" s="10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>IF(X733&lt;&gt;"Liquidação Cancelada",Y733-Z733,"Liquidação Cancelada")</f>
        <v>#N/A</v>
      </c>
      <c r="AC733" s="3" t="e">
        <f>IF(X733&lt;&gt;"Liquidação Cancelada",(AA733-AB733)+(U733-Z733-AB733),"Liquidação Cancelada")</f>
        <v>#N/A</v>
      </c>
      <c r="AD733" s="29"/>
    </row>
    <row r="734" spans="1:30" ht="24.95" customHeight="1" x14ac:dyDescent="0.2">
      <c r="A734" s="23" t="str">
        <f>D734&amp;"|"&amp;E734&amp;"|"&amp;G734&amp;"|"&amp;H734&amp;"|"&amp;L734&amp;"|"&amp;N734&amp;"|"&amp;U734</f>
        <v>||||||0</v>
      </c>
      <c r="B734" s="23" t="str">
        <f>D734&amp;"|"&amp;E734&amp;"|"&amp;G734&amp;"|"&amp;H734&amp;"|"&amp;X734</f>
        <v>||||0</v>
      </c>
      <c r="C734" s="28" t="str">
        <f>E734&amp;"|"&amp;X734</f>
        <v>|0</v>
      </c>
      <c r="D734" s="10"/>
      <c r="E734" s="10"/>
      <c r="F734" s="36" t="str">
        <f>G734&amp;"/"&amp;H734</f>
        <v>/</v>
      </c>
      <c r="G734" s="10"/>
      <c r="H734" s="10"/>
      <c r="I734" s="36" t="str">
        <f>J734&amp;"."&amp;K734</f>
        <v>.</v>
      </c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>
        <f>R734-S734-T734</f>
        <v>0</v>
      </c>
      <c r="V734" s="9" t="e">
        <f>IF(X734&lt;&gt;"Liquidação Cancelada",VLOOKUP(B734,'BASE DE DADOS OPS'!$B$4:$P$9650,10,FALSE),"Liquidação Cancelada")</f>
        <v>#N/A</v>
      </c>
      <c r="W734" s="13" t="e">
        <f>IF(X734&lt;&gt;"Liquidação Cancelada",IF(ISBLANK(V734),"AGUARDANDO PAGAMENTO",NETWORKDAYS(P734,V734)-1),"Liquidação Cancelada")</f>
        <v>#N/A</v>
      </c>
      <c r="X734" s="10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>IF(X734&lt;&gt;"Liquidação Cancelada",Y734-Z734,"Liquidação Cancelada")</f>
        <v>#N/A</v>
      </c>
      <c r="AC734" s="3" t="e">
        <f>IF(X734&lt;&gt;"Liquidação Cancelada",(AA734-AB734)+(U734-Z734-AB734),"Liquidação Cancelada")</f>
        <v>#N/A</v>
      </c>
      <c r="AD734" s="29"/>
    </row>
    <row r="735" spans="1:30" ht="24.95" customHeight="1" x14ac:dyDescent="0.2">
      <c r="A735" s="23" t="str">
        <f>D735&amp;"|"&amp;E735&amp;"|"&amp;G735&amp;"|"&amp;H735&amp;"|"&amp;L735&amp;"|"&amp;N735&amp;"|"&amp;U735</f>
        <v>||||||0</v>
      </c>
      <c r="B735" s="23" t="str">
        <f>D735&amp;"|"&amp;E735&amp;"|"&amp;G735&amp;"|"&amp;H735&amp;"|"&amp;X735</f>
        <v>||||0</v>
      </c>
      <c r="C735" s="28" t="str">
        <f>E735&amp;"|"&amp;X735</f>
        <v>|0</v>
      </c>
      <c r="D735" s="10"/>
      <c r="E735" s="10"/>
      <c r="F735" s="36" t="str">
        <f>G735&amp;"/"&amp;H735</f>
        <v>/</v>
      </c>
      <c r="G735" s="10"/>
      <c r="H735" s="10"/>
      <c r="I735" s="36" t="str">
        <f>J735&amp;"."&amp;K735</f>
        <v>.</v>
      </c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>
        <f>R735-S735-T735</f>
        <v>0</v>
      </c>
      <c r="V735" s="9" t="e">
        <f>IF(X735&lt;&gt;"Liquidação Cancelada",VLOOKUP(B735,'BASE DE DADOS OPS'!$B$4:$P$9650,10,FALSE),"Liquidação Cancelada")</f>
        <v>#N/A</v>
      </c>
      <c r="W735" s="13" t="e">
        <f>IF(X735&lt;&gt;"Liquidação Cancelada",IF(ISBLANK(V735),"AGUARDANDO PAGAMENTO",NETWORKDAYS(P735,V735)-1),"Liquidação Cancelada")</f>
        <v>#N/A</v>
      </c>
      <c r="X735" s="10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>IF(X735&lt;&gt;"Liquidação Cancelada",Y735-Z735,"Liquidação Cancelada")</f>
        <v>#N/A</v>
      </c>
      <c r="AC735" s="3" t="e">
        <f>IF(X735&lt;&gt;"Liquidação Cancelada",(AA735-AB735)+(U735-Z735-AB735),"Liquidação Cancelada")</f>
        <v>#N/A</v>
      </c>
      <c r="AD735" s="29"/>
    </row>
    <row r="736" spans="1:30" ht="24.95" customHeight="1" x14ac:dyDescent="0.2">
      <c r="A736" s="23" t="str">
        <f>D736&amp;"|"&amp;E736&amp;"|"&amp;G736&amp;"|"&amp;H736&amp;"|"&amp;L736&amp;"|"&amp;N736&amp;"|"&amp;U736</f>
        <v>||||||0</v>
      </c>
      <c r="B736" s="23" t="str">
        <f>D736&amp;"|"&amp;E736&amp;"|"&amp;G736&amp;"|"&amp;H736&amp;"|"&amp;X736</f>
        <v>||||0</v>
      </c>
      <c r="C736" s="28" t="str">
        <f>E736&amp;"|"&amp;X736</f>
        <v>|0</v>
      </c>
      <c r="D736" s="10"/>
      <c r="E736" s="10"/>
      <c r="F736" s="36" t="str">
        <f>G736&amp;"/"&amp;H736</f>
        <v>/</v>
      </c>
      <c r="G736" s="10"/>
      <c r="H736" s="10"/>
      <c r="I736" s="36" t="str">
        <f>J736&amp;"."&amp;K736</f>
        <v>.</v>
      </c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>
        <f>R736-S736-T736</f>
        <v>0</v>
      </c>
      <c r="V736" s="9" t="e">
        <f>IF(X736&lt;&gt;"Liquidação Cancelada",VLOOKUP(B736,'BASE DE DADOS OPS'!$B$4:$P$9650,10,FALSE),"Liquidação Cancelada")</f>
        <v>#N/A</v>
      </c>
      <c r="W736" s="13" t="e">
        <f>IF(X736&lt;&gt;"Liquidação Cancelada",IF(ISBLANK(V736),"AGUARDANDO PAGAMENTO",NETWORKDAYS(P736,V736)-1),"Liquidação Cancelada")</f>
        <v>#N/A</v>
      </c>
      <c r="X736" s="10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>IF(X736&lt;&gt;"Liquidação Cancelada",Y736-Z736,"Liquidação Cancelada")</f>
        <v>#N/A</v>
      </c>
      <c r="AC736" s="3" t="e">
        <f>IF(X736&lt;&gt;"Liquidação Cancelada",(AA736-AB736)+(U736-Z736-AB736),"Liquidação Cancelada")</f>
        <v>#N/A</v>
      </c>
      <c r="AD736" s="29"/>
    </row>
    <row r="737" spans="1:30" ht="24.95" customHeight="1" x14ac:dyDescent="0.2">
      <c r="A737" s="23" t="str">
        <f>D737&amp;"|"&amp;E737&amp;"|"&amp;G737&amp;"|"&amp;H737&amp;"|"&amp;L737&amp;"|"&amp;N737&amp;"|"&amp;U737</f>
        <v>||||||0</v>
      </c>
      <c r="B737" s="23" t="str">
        <f>D737&amp;"|"&amp;E737&amp;"|"&amp;G737&amp;"|"&amp;H737&amp;"|"&amp;X737</f>
        <v>||||0</v>
      </c>
      <c r="C737" s="28" t="str">
        <f>E737&amp;"|"&amp;X737</f>
        <v>|0</v>
      </c>
      <c r="D737" s="10"/>
      <c r="E737" s="10"/>
      <c r="F737" s="36" t="str">
        <f>G737&amp;"/"&amp;H737</f>
        <v>/</v>
      </c>
      <c r="G737" s="10"/>
      <c r="H737" s="10"/>
      <c r="I737" s="36" t="str">
        <f>J737&amp;"."&amp;K737</f>
        <v>.</v>
      </c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>
        <f>R737-S737-T737</f>
        <v>0</v>
      </c>
      <c r="V737" s="9" t="e">
        <f>IF(X737&lt;&gt;"Liquidação Cancelada",VLOOKUP(B737,'BASE DE DADOS OPS'!$B$4:$P$9650,10,FALSE),"Liquidação Cancelada")</f>
        <v>#N/A</v>
      </c>
      <c r="W737" s="13" t="e">
        <f>IF(X737&lt;&gt;"Liquidação Cancelada",IF(ISBLANK(V737),"AGUARDANDO PAGAMENTO",NETWORKDAYS(P737,V737)-1),"Liquidação Cancelada")</f>
        <v>#N/A</v>
      </c>
      <c r="X737" s="10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>IF(X737&lt;&gt;"Liquidação Cancelada",Y737-Z737,"Liquidação Cancelada")</f>
        <v>#N/A</v>
      </c>
      <c r="AC737" s="3" t="e">
        <f>IF(X737&lt;&gt;"Liquidação Cancelada",(AA737-AB737)+(U737-Z737-AB737),"Liquidação Cancelada")</f>
        <v>#N/A</v>
      </c>
      <c r="AD737" s="29"/>
    </row>
    <row r="738" spans="1:30" ht="24.95" customHeight="1" x14ac:dyDescent="0.2">
      <c r="A738" s="23" t="str">
        <f>D738&amp;"|"&amp;E738&amp;"|"&amp;G738&amp;"|"&amp;H738&amp;"|"&amp;L738&amp;"|"&amp;N738&amp;"|"&amp;U738</f>
        <v>||||||0</v>
      </c>
      <c r="B738" s="23" t="str">
        <f>D738&amp;"|"&amp;E738&amp;"|"&amp;G738&amp;"|"&amp;H738&amp;"|"&amp;X738</f>
        <v>||||0</v>
      </c>
      <c r="C738" s="28" t="str">
        <f>E738&amp;"|"&amp;X738</f>
        <v>|0</v>
      </c>
      <c r="D738" s="10"/>
      <c r="E738" s="10"/>
      <c r="F738" s="36" t="str">
        <f>G738&amp;"/"&amp;H738</f>
        <v>/</v>
      </c>
      <c r="G738" s="10"/>
      <c r="H738" s="10"/>
      <c r="I738" s="36" t="str">
        <f>J738&amp;"."&amp;K738</f>
        <v>.</v>
      </c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>
        <f>R738-S738-T738</f>
        <v>0</v>
      </c>
      <c r="V738" s="9" t="e">
        <f>IF(X738&lt;&gt;"Liquidação Cancelada",VLOOKUP(B738,'BASE DE DADOS OPS'!$B$4:$P$9650,10,FALSE),"Liquidação Cancelada")</f>
        <v>#N/A</v>
      </c>
      <c r="W738" s="13" t="e">
        <f>IF(X738&lt;&gt;"Liquidação Cancelada",IF(ISBLANK(V738),"AGUARDANDO PAGAMENTO",NETWORKDAYS(P738,V738)-1),"Liquidação Cancelada")</f>
        <v>#N/A</v>
      </c>
      <c r="X738" s="10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>IF(X738&lt;&gt;"Liquidação Cancelada",Y738-Z738,"Liquidação Cancelada")</f>
        <v>#N/A</v>
      </c>
      <c r="AC738" s="3" t="e">
        <f>IF(X738&lt;&gt;"Liquidação Cancelada",(AA738-AB738)+(U738-Z738-AB738),"Liquidação Cancelada")</f>
        <v>#N/A</v>
      </c>
      <c r="AD738" s="29"/>
    </row>
    <row r="739" spans="1:30" ht="24.95" customHeight="1" x14ac:dyDescent="0.2">
      <c r="A739" s="23" t="str">
        <f>D739&amp;"|"&amp;E739&amp;"|"&amp;G739&amp;"|"&amp;H739&amp;"|"&amp;L739&amp;"|"&amp;N739&amp;"|"&amp;U739</f>
        <v>||||||0</v>
      </c>
      <c r="B739" s="23" t="str">
        <f>D739&amp;"|"&amp;E739&amp;"|"&amp;G739&amp;"|"&amp;H739&amp;"|"&amp;X739</f>
        <v>||||0</v>
      </c>
      <c r="C739" s="28" t="str">
        <f>E739&amp;"|"&amp;X739</f>
        <v>|0</v>
      </c>
      <c r="D739" s="10"/>
      <c r="E739" s="10"/>
      <c r="F739" s="36" t="str">
        <f>G739&amp;"/"&amp;H739</f>
        <v>/</v>
      </c>
      <c r="G739" s="10"/>
      <c r="H739" s="10"/>
      <c r="I739" s="36" t="str">
        <f>J739&amp;"."&amp;K739</f>
        <v>.</v>
      </c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>
        <f>R739-S739-T739</f>
        <v>0</v>
      </c>
      <c r="V739" s="9" t="e">
        <f>IF(X739&lt;&gt;"Liquidação Cancelada",VLOOKUP(B739,'BASE DE DADOS OPS'!$B$4:$P$9650,10,FALSE),"Liquidação Cancelada")</f>
        <v>#N/A</v>
      </c>
      <c r="W739" s="13" t="e">
        <f>IF(X739&lt;&gt;"Liquidação Cancelada",IF(ISBLANK(V739),"AGUARDANDO PAGAMENTO",NETWORKDAYS(P739,V739)-1),"Liquidação Cancelada")</f>
        <v>#N/A</v>
      </c>
      <c r="X739" s="10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>IF(X739&lt;&gt;"Liquidação Cancelada",Y739-Z739,"Liquidação Cancelada")</f>
        <v>#N/A</v>
      </c>
      <c r="AC739" s="3" t="e">
        <f>IF(X739&lt;&gt;"Liquidação Cancelada",(AA739-AB739)+(U739-Z739-AB739),"Liquidação Cancelada")</f>
        <v>#N/A</v>
      </c>
      <c r="AD739" s="29"/>
    </row>
    <row r="740" spans="1:30" ht="24.95" customHeight="1" x14ac:dyDescent="0.2">
      <c r="A740" s="23" t="str">
        <f>D740&amp;"|"&amp;E740&amp;"|"&amp;G740&amp;"|"&amp;H740&amp;"|"&amp;L740&amp;"|"&amp;N740&amp;"|"&amp;U740</f>
        <v>||||||0</v>
      </c>
      <c r="B740" s="23" t="str">
        <f>D740&amp;"|"&amp;E740&amp;"|"&amp;G740&amp;"|"&amp;H740&amp;"|"&amp;X740</f>
        <v>||||0</v>
      </c>
      <c r="C740" s="28" t="str">
        <f>E740&amp;"|"&amp;X740</f>
        <v>|0</v>
      </c>
      <c r="D740" s="10"/>
      <c r="E740" s="10"/>
      <c r="F740" s="36" t="str">
        <f>G740&amp;"/"&amp;H740</f>
        <v>/</v>
      </c>
      <c r="G740" s="10"/>
      <c r="H740" s="10"/>
      <c r="I740" s="36" t="str">
        <f>J740&amp;"."&amp;K740</f>
        <v>.</v>
      </c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>
        <f>R740-S740-T740</f>
        <v>0</v>
      </c>
      <c r="V740" s="9" t="e">
        <f>IF(X740&lt;&gt;"Liquidação Cancelada",VLOOKUP(B740,'BASE DE DADOS OPS'!$B$4:$P$9650,10,FALSE),"Liquidação Cancelada")</f>
        <v>#N/A</v>
      </c>
      <c r="W740" s="13" t="e">
        <f>IF(X740&lt;&gt;"Liquidação Cancelada",IF(ISBLANK(V740),"AGUARDANDO PAGAMENTO",NETWORKDAYS(P740,V740)-1),"Liquidação Cancelada")</f>
        <v>#N/A</v>
      </c>
      <c r="X740" s="10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>IF(X740&lt;&gt;"Liquidação Cancelada",Y740-Z740,"Liquidação Cancelada")</f>
        <v>#N/A</v>
      </c>
      <c r="AC740" s="3" t="e">
        <f>IF(X740&lt;&gt;"Liquidação Cancelada",(AA740-AB740)+(U740-Z740-AB740),"Liquidação Cancelada")</f>
        <v>#N/A</v>
      </c>
      <c r="AD740" s="29"/>
    </row>
    <row r="741" spans="1:30" ht="24.95" customHeight="1" x14ac:dyDescent="0.2">
      <c r="A741" s="23" t="str">
        <f>D741&amp;"|"&amp;E741&amp;"|"&amp;G741&amp;"|"&amp;H741&amp;"|"&amp;L741&amp;"|"&amp;N741&amp;"|"&amp;U741</f>
        <v>||||||0</v>
      </c>
      <c r="B741" s="23" t="str">
        <f>D741&amp;"|"&amp;E741&amp;"|"&amp;G741&amp;"|"&amp;H741&amp;"|"&amp;X741</f>
        <v>||||0</v>
      </c>
      <c r="C741" s="28" t="str">
        <f>E741&amp;"|"&amp;X741</f>
        <v>|0</v>
      </c>
      <c r="D741" s="10"/>
      <c r="E741" s="10"/>
      <c r="F741" s="36" t="str">
        <f>G741&amp;"/"&amp;H741</f>
        <v>/</v>
      </c>
      <c r="G741" s="10"/>
      <c r="H741" s="10"/>
      <c r="I741" s="36" t="str">
        <f>J741&amp;"."&amp;K741</f>
        <v>.</v>
      </c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>
        <f>R741-S741-T741</f>
        <v>0</v>
      </c>
      <c r="V741" s="9" t="e">
        <f>IF(X741&lt;&gt;"Liquidação Cancelada",VLOOKUP(B741,'BASE DE DADOS OPS'!$B$4:$P$9650,10,FALSE),"Liquidação Cancelada")</f>
        <v>#N/A</v>
      </c>
      <c r="W741" s="13" t="e">
        <f>IF(X741&lt;&gt;"Liquidação Cancelada",IF(ISBLANK(V741),"AGUARDANDO PAGAMENTO",NETWORKDAYS(P741,V741)-1),"Liquidação Cancelada")</f>
        <v>#N/A</v>
      </c>
      <c r="X741" s="10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>IF(X741&lt;&gt;"Liquidação Cancelada",Y741-Z741,"Liquidação Cancelada")</f>
        <v>#N/A</v>
      </c>
      <c r="AC741" s="3" t="e">
        <f>IF(X741&lt;&gt;"Liquidação Cancelada",(AA741-AB741)+(U741-Z741-AB741),"Liquidação Cancelada")</f>
        <v>#N/A</v>
      </c>
      <c r="AD741" s="29"/>
    </row>
    <row r="742" spans="1:30" ht="24.95" customHeight="1" x14ac:dyDescent="0.2">
      <c r="A742" s="23" t="str">
        <f>D742&amp;"|"&amp;E742&amp;"|"&amp;G742&amp;"|"&amp;H742&amp;"|"&amp;L742&amp;"|"&amp;N742&amp;"|"&amp;U742</f>
        <v>||||||0</v>
      </c>
      <c r="B742" s="23" t="str">
        <f>D742&amp;"|"&amp;E742&amp;"|"&amp;G742&amp;"|"&amp;H742&amp;"|"&amp;X742</f>
        <v>||||0</v>
      </c>
      <c r="C742" s="28" t="str">
        <f>E742&amp;"|"&amp;X742</f>
        <v>|0</v>
      </c>
      <c r="D742" s="10"/>
      <c r="E742" s="10"/>
      <c r="F742" s="36" t="str">
        <f>G742&amp;"/"&amp;H742</f>
        <v>/</v>
      </c>
      <c r="G742" s="10"/>
      <c r="H742" s="10"/>
      <c r="I742" s="36" t="str">
        <f>J742&amp;"."&amp;K742</f>
        <v>.</v>
      </c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>
        <f>R742-S742-T742</f>
        <v>0</v>
      </c>
      <c r="V742" s="9" t="e">
        <f>IF(X742&lt;&gt;"Liquidação Cancelada",VLOOKUP(B742,'BASE DE DADOS OPS'!$B$4:$P$9650,10,FALSE),"Liquidação Cancelada")</f>
        <v>#N/A</v>
      </c>
      <c r="W742" s="13" t="e">
        <f>IF(X742&lt;&gt;"Liquidação Cancelada",IF(ISBLANK(V742),"AGUARDANDO PAGAMENTO",NETWORKDAYS(P742,V742)-1),"Liquidação Cancelada")</f>
        <v>#N/A</v>
      </c>
      <c r="X742" s="10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>IF(X742&lt;&gt;"Liquidação Cancelada",Y742-Z742,"Liquidação Cancelada")</f>
        <v>#N/A</v>
      </c>
      <c r="AC742" s="3" t="e">
        <f>IF(X742&lt;&gt;"Liquidação Cancelada",(AA742-AB742)+(U742-Z742-AB742),"Liquidação Cancelada")</f>
        <v>#N/A</v>
      </c>
      <c r="AD742" s="29"/>
    </row>
    <row r="743" spans="1:30" ht="24.95" customHeight="1" x14ac:dyDescent="0.2">
      <c r="A743" s="23" t="str">
        <f>D743&amp;"|"&amp;E743&amp;"|"&amp;G743&amp;"|"&amp;H743&amp;"|"&amp;L743&amp;"|"&amp;N743&amp;"|"&amp;U743</f>
        <v>||||||0</v>
      </c>
      <c r="B743" s="23" t="str">
        <f>D743&amp;"|"&amp;E743&amp;"|"&amp;G743&amp;"|"&amp;H743&amp;"|"&amp;X743</f>
        <v>||||0</v>
      </c>
      <c r="C743" s="28" t="str">
        <f>E743&amp;"|"&amp;X743</f>
        <v>|0</v>
      </c>
      <c r="D743" s="10"/>
      <c r="E743" s="10"/>
      <c r="F743" s="36" t="str">
        <f>G743&amp;"/"&amp;H743</f>
        <v>/</v>
      </c>
      <c r="G743" s="10"/>
      <c r="H743" s="10"/>
      <c r="I743" s="36" t="str">
        <f>J743&amp;"."&amp;K743</f>
        <v>.</v>
      </c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>
        <f>R743-S743-T743</f>
        <v>0</v>
      </c>
      <c r="V743" s="9" t="e">
        <f>IF(X743&lt;&gt;"Liquidação Cancelada",VLOOKUP(B743,'BASE DE DADOS OPS'!$B$4:$P$9650,10,FALSE),"Liquidação Cancelada")</f>
        <v>#N/A</v>
      </c>
      <c r="W743" s="13" t="e">
        <f>IF(X743&lt;&gt;"Liquidação Cancelada",IF(ISBLANK(V743),"AGUARDANDO PAGAMENTO",NETWORKDAYS(P743,V743)-1),"Liquidação Cancelada")</f>
        <v>#N/A</v>
      </c>
      <c r="X743" s="10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>IF(X743&lt;&gt;"Liquidação Cancelada",Y743-Z743,"Liquidação Cancelada")</f>
        <v>#N/A</v>
      </c>
      <c r="AC743" s="3" t="e">
        <f>IF(X743&lt;&gt;"Liquidação Cancelada",(AA743-AB743)+(U743-Z743-AB743),"Liquidação Cancelada")</f>
        <v>#N/A</v>
      </c>
      <c r="AD743" s="29"/>
    </row>
    <row r="744" spans="1:30" ht="24.95" customHeight="1" x14ac:dyDescent="0.2">
      <c r="A744" s="23" t="str">
        <f>D744&amp;"|"&amp;E744&amp;"|"&amp;G744&amp;"|"&amp;H744&amp;"|"&amp;L744&amp;"|"&amp;N744&amp;"|"&amp;U744</f>
        <v>||||||0</v>
      </c>
      <c r="B744" s="23" t="str">
        <f>D744&amp;"|"&amp;E744&amp;"|"&amp;G744&amp;"|"&amp;H744&amp;"|"&amp;X744</f>
        <v>||||0</v>
      </c>
      <c r="C744" s="28" t="str">
        <f>E744&amp;"|"&amp;X744</f>
        <v>|0</v>
      </c>
      <c r="D744" s="10"/>
      <c r="E744" s="10"/>
      <c r="F744" s="36" t="str">
        <f>G744&amp;"/"&amp;H744</f>
        <v>/</v>
      </c>
      <c r="G744" s="10"/>
      <c r="H744" s="10"/>
      <c r="I744" s="36" t="str">
        <f>J744&amp;"."&amp;K744</f>
        <v>.</v>
      </c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>
        <f>R744-S744-T744</f>
        <v>0</v>
      </c>
      <c r="V744" s="9" t="e">
        <f>IF(X744&lt;&gt;"Liquidação Cancelada",VLOOKUP(B744,'BASE DE DADOS OPS'!$B$4:$P$9650,10,FALSE),"Liquidação Cancelada")</f>
        <v>#N/A</v>
      </c>
      <c r="W744" s="13" t="e">
        <f>IF(X744&lt;&gt;"Liquidação Cancelada",IF(ISBLANK(V744),"AGUARDANDO PAGAMENTO",NETWORKDAYS(P744,V744)-1),"Liquidação Cancelada")</f>
        <v>#N/A</v>
      </c>
      <c r="X744" s="10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>IF(X744&lt;&gt;"Liquidação Cancelada",Y744-Z744,"Liquidação Cancelada")</f>
        <v>#N/A</v>
      </c>
      <c r="AC744" s="3" t="e">
        <f>IF(X744&lt;&gt;"Liquidação Cancelada",(AA744-AB744)+(U744-Z744-AB744),"Liquidação Cancelada")</f>
        <v>#N/A</v>
      </c>
      <c r="AD744" s="29"/>
    </row>
    <row r="745" spans="1:30" ht="24.95" customHeight="1" x14ac:dyDescent="0.2">
      <c r="A745" s="23" t="str">
        <f>D745&amp;"|"&amp;E745&amp;"|"&amp;G745&amp;"|"&amp;H745&amp;"|"&amp;L745&amp;"|"&amp;N745&amp;"|"&amp;U745</f>
        <v>||||||0</v>
      </c>
      <c r="B745" s="23" t="str">
        <f>D745&amp;"|"&amp;E745&amp;"|"&amp;G745&amp;"|"&amp;H745&amp;"|"&amp;X745</f>
        <v>||||0</v>
      </c>
      <c r="C745" s="28" t="str">
        <f>E745&amp;"|"&amp;X745</f>
        <v>|0</v>
      </c>
      <c r="D745" s="10"/>
      <c r="E745" s="10"/>
      <c r="F745" s="36" t="str">
        <f>G745&amp;"/"&amp;H745</f>
        <v>/</v>
      </c>
      <c r="G745" s="10"/>
      <c r="H745" s="10"/>
      <c r="I745" s="36" t="str">
        <f>J745&amp;"."&amp;K745</f>
        <v>.</v>
      </c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>
        <f>R745-S745-T745</f>
        <v>0</v>
      </c>
      <c r="V745" s="9" t="e">
        <f>IF(X745&lt;&gt;"Liquidação Cancelada",VLOOKUP(B745,'BASE DE DADOS OPS'!$B$4:$P$9650,10,FALSE),"Liquidação Cancelada")</f>
        <v>#N/A</v>
      </c>
      <c r="W745" s="13" t="e">
        <f>IF(X745&lt;&gt;"Liquidação Cancelada",IF(ISBLANK(V745),"AGUARDANDO PAGAMENTO",NETWORKDAYS(P745,V745)-1),"Liquidação Cancelada")</f>
        <v>#N/A</v>
      </c>
      <c r="X745" s="10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>IF(X745&lt;&gt;"Liquidação Cancelada",Y745-Z745,"Liquidação Cancelada")</f>
        <v>#N/A</v>
      </c>
      <c r="AC745" s="3" t="e">
        <f>IF(X745&lt;&gt;"Liquidação Cancelada",(AA745-AB745)+(U745-Z745-AB745),"Liquidação Cancelada")</f>
        <v>#N/A</v>
      </c>
      <c r="AD745" s="29"/>
    </row>
    <row r="746" spans="1:30" ht="24.95" customHeight="1" x14ac:dyDescent="0.2">
      <c r="A746" s="23" t="str">
        <f>D746&amp;"|"&amp;E746&amp;"|"&amp;G746&amp;"|"&amp;H746&amp;"|"&amp;L746&amp;"|"&amp;N746&amp;"|"&amp;U746</f>
        <v>||||||0</v>
      </c>
      <c r="B746" s="23" t="str">
        <f>D746&amp;"|"&amp;E746&amp;"|"&amp;G746&amp;"|"&amp;H746&amp;"|"&amp;X746</f>
        <v>||||0</v>
      </c>
      <c r="C746" s="28" t="str">
        <f>E746&amp;"|"&amp;X746</f>
        <v>|0</v>
      </c>
      <c r="D746" s="10"/>
      <c r="E746" s="10"/>
      <c r="F746" s="36" t="str">
        <f>G746&amp;"/"&amp;H746</f>
        <v>/</v>
      </c>
      <c r="G746" s="10"/>
      <c r="H746" s="10"/>
      <c r="I746" s="36" t="str">
        <f>J746&amp;"."&amp;K746</f>
        <v>.</v>
      </c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>
        <f>R746-S746-T746</f>
        <v>0</v>
      </c>
      <c r="V746" s="9" t="e">
        <f>IF(X746&lt;&gt;"Liquidação Cancelada",VLOOKUP(B746,'BASE DE DADOS OPS'!$B$4:$P$9650,10,FALSE),"Liquidação Cancelada")</f>
        <v>#N/A</v>
      </c>
      <c r="W746" s="13" t="e">
        <f>IF(X746&lt;&gt;"Liquidação Cancelada",IF(ISBLANK(V746),"AGUARDANDO PAGAMENTO",NETWORKDAYS(P746,V746)-1),"Liquidação Cancelada")</f>
        <v>#N/A</v>
      </c>
      <c r="X746" s="10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>IF(X746&lt;&gt;"Liquidação Cancelada",Y746-Z746,"Liquidação Cancelada")</f>
        <v>#N/A</v>
      </c>
      <c r="AC746" s="3" t="e">
        <f>IF(X746&lt;&gt;"Liquidação Cancelada",(AA746-AB746)+(U746-Z746-AB746),"Liquidação Cancelada")</f>
        <v>#N/A</v>
      </c>
      <c r="AD746" s="29"/>
    </row>
    <row r="747" spans="1:30" ht="24.95" customHeight="1" x14ac:dyDescent="0.2">
      <c r="A747" s="23" t="str">
        <f>D747&amp;"|"&amp;E747&amp;"|"&amp;G747&amp;"|"&amp;H747&amp;"|"&amp;L747&amp;"|"&amp;N747&amp;"|"&amp;U747</f>
        <v>||||||0</v>
      </c>
      <c r="B747" s="23" t="str">
        <f>D747&amp;"|"&amp;E747&amp;"|"&amp;G747&amp;"|"&amp;H747&amp;"|"&amp;X747</f>
        <v>||||0</v>
      </c>
      <c r="C747" s="28" t="str">
        <f>E747&amp;"|"&amp;X747</f>
        <v>|0</v>
      </c>
      <c r="D747" s="10"/>
      <c r="E747" s="10"/>
      <c r="F747" s="36" t="str">
        <f>G747&amp;"/"&amp;H747</f>
        <v>/</v>
      </c>
      <c r="G747" s="10"/>
      <c r="H747" s="10"/>
      <c r="I747" s="36" t="str">
        <f>J747&amp;"."&amp;K747</f>
        <v>.</v>
      </c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>
        <f>R747-S747-T747</f>
        <v>0</v>
      </c>
      <c r="V747" s="9" t="e">
        <f>IF(X747&lt;&gt;"Liquidação Cancelada",VLOOKUP(B747,'BASE DE DADOS OPS'!$B$4:$P$9650,10,FALSE),"Liquidação Cancelada")</f>
        <v>#N/A</v>
      </c>
      <c r="W747" s="13" t="e">
        <f>IF(X747&lt;&gt;"Liquidação Cancelada",IF(ISBLANK(V747),"AGUARDANDO PAGAMENTO",NETWORKDAYS(P747,V747)-1),"Liquidação Cancelada")</f>
        <v>#N/A</v>
      </c>
      <c r="X747" s="10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>IF(X747&lt;&gt;"Liquidação Cancelada",Y747-Z747,"Liquidação Cancelada")</f>
        <v>#N/A</v>
      </c>
      <c r="AC747" s="3" t="e">
        <f>IF(X747&lt;&gt;"Liquidação Cancelada",(AA747-AB747)+(U747-Z747-AB747),"Liquidação Cancelada")</f>
        <v>#N/A</v>
      </c>
      <c r="AD747" s="29"/>
    </row>
    <row r="748" spans="1:30" ht="24.95" customHeight="1" x14ac:dyDescent="0.2">
      <c r="A748" s="23" t="str">
        <f>D748&amp;"|"&amp;E748&amp;"|"&amp;G748&amp;"|"&amp;H748&amp;"|"&amp;L748&amp;"|"&amp;N748&amp;"|"&amp;U748</f>
        <v>||||||0</v>
      </c>
      <c r="B748" s="23" t="str">
        <f>D748&amp;"|"&amp;E748&amp;"|"&amp;G748&amp;"|"&amp;H748&amp;"|"&amp;X748</f>
        <v>||||0</v>
      </c>
      <c r="C748" s="28" t="str">
        <f>E748&amp;"|"&amp;X748</f>
        <v>|0</v>
      </c>
      <c r="D748" s="10"/>
      <c r="E748" s="10"/>
      <c r="F748" s="36" t="str">
        <f>G748&amp;"/"&amp;H748</f>
        <v>/</v>
      </c>
      <c r="G748" s="10"/>
      <c r="H748" s="10"/>
      <c r="I748" s="36" t="str">
        <f>J748&amp;"."&amp;K748</f>
        <v>.</v>
      </c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>
        <f>R748-S748-T748</f>
        <v>0</v>
      </c>
      <c r="V748" s="9" t="e">
        <f>IF(X748&lt;&gt;"Liquidação Cancelada",VLOOKUP(B748,'BASE DE DADOS OPS'!$B$4:$P$9650,10,FALSE),"Liquidação Cancelada")</f>
        <v>#N/A</v>
      </c>
      <c r="W748" s="13" t="e">
        <f>IF(X748&lt;&gt;"Liquidação Cancelada",IF(ISBLANK(V748),"AGUARDANDO PAGAMENTO",NETWORKDAYS(P748,V748)-1),"Liquidação Cancelada")</f>
        <v>#N/A</v>
      </c>
      <c r="X748" s="10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>IF(X748&lt;&gt;"Liquidação Cancelada",Y748-Z748,"Liquidação Cancelada")</f>
        <v>#N/A</v>
      </c>
      <c r="AC748" s="3" t="e">
        <f>IF(X748&lt;&gt;"Liquidação Cancelada",(AA748-AB748)+(U748-Z748-AB748),"Liquidação Cancelada")</f>
        <v>#N/A</v>
      </c>
      <c r="AD748" s="29"/>
    </row>
    <row r="749" spans="1:30" ht="24.95" customHeight="1" x14ac:dyDescent="0.2">
      <c r="A749" s="23" t="str">
        <f>D749&amp;"|"&amp;E749&amp;"|"&amp;G749&amp;"|"&amp;H749&amp;"|"&amp;L749&amp;"|"&amp;N749&amp;"|"&amp;U749</f>
        <v>||||||0</v>
      </c>
      <c r="B749" s="23" t="str">
        <f>D749&amp;"|"&amp;E749&amp;"|"&amp;G749&amp;"|"&amp;H749&amp;"|"&amp;X749</f>
        <v>||||0</v>
      </c>
      <c r="C749" s="28" t="str">
        <f>E749&amp;"|"&amp;X749</f>
        <v>|0</v>
      </c>
      <c r="D749" s="10"/>
      <c r="E749" s="10"/>
      <c r="F749" s="36" t="str">
        <f>G749&amp;"/"&amp;H749</f>
        <v>/</v>
      </c>
      <c r="G749" s="10"/>
      <c r="H749" s="10"/>
      <c r="I749" s="36" t="str">
        <f>J749&amp;"."&amp;K749</f>
        <v>.</v>
      </c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>
        <f>R749-S749-T749</f>
        <v>0</v>
      </c>
      <c r="V749" s="9" t="e">
        <f>IF(X749&lt;&gt;"Liquidação Cancelada",VLOOKUP(B749,'BASE DE DADOS OPS'!$B$4:$P$9650,10,FALSE),"Liquidação Cancelada")</f>
        <v>#N/A</v>
      </c>
      <c r="W749" s="13" t="e">
        <f>IF(X749&lt;&gt;"Liquidação Cancelada",IF(ISBLANK(V749),"AGUARDANDO PAGAMENTO",NETWORKDAYS(P749,V749)-1),"Liquidação Cancelada")</f>
        <v>#N/A</v>
      </c>
      <c r="X749" s="10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>IF(X749&lt;&gt;"Liquidação Cancelada",Y749-Z749,"Liquidação Cancelada")</f>
        <v>#N/A</v>
      </c>
      <c r="AC749" s="3" t="e">
        <f>IF(X749&lt;&gt;"Liquidação Cancelada",(AA749-AB749)+(U749-Z749-AB749),"Liquidação Cancelada")</f>
        <v>#N/A</v>
      </c>
      <c r="AD749" s="29"/>
    </row>
    <row r="750" spans="1:30" ht="24.95" customHeight="1" x14ac:dyDescent="0.2">
      <c r="A750" s="23" t="str">
        <f>D750&amp;"|"&amp;E750&amp;"|"&amp;G750&amp;"|"&amp;H750&amp;"|"&amp;L750&amp;"|"&amp;N750&amp;"|"&amp;U750</f>
        <v>||||||0</v>
      </c>
      <c r="B750" s="23" t="str">
        <f>D750&amp;"|"&amp;E750&amp;"|"&amp;G750&amp;"|"&amp;H750&amp;"|"&amp;X750</f>
        <v>||||0</v>
      </c>
      <c r="C750" s="28" t="str">
        <f>E750&amp;"|"&amp;X750</f>
        <v>|0</v>
      </c>
      <c r="D750" s="10"/>
      <c r="E750" s="10"/>
      <c r="F750" s="36" t="str">
        <f>G750&amp;"/"&amp;H750</f>
        <v>/</v>
      </c>
      <c r="G750" s="10"/>
      <c r="H750" s="10"/>
      <c r="I750" s="36" t="str">
        <f>J750&amp;"."&amp;K750</f>
        <v>.</v>
      </c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>
        <f>R750-S750-T750</f>
        <v>0</v>
      </c>
      <c r="V750" s="9" t="e">
        <f>IF(X750&lt;&gt;"Liquidação Cancelada",VLOOKUP(B750,'BASE DE DADOS OPS'!$B$4:$P$9650,10,FALSE),"Liquidação Cancelada")</f>
        <v>#N/A</v>
      </c>
      <c r="W750" s="13" t="e">
        <f>IF(X750&lt;&gt;"Liquidação Cancelada",IF(ISBLANK(V750),"AGUARDANDO PAGAMENTO",NETWORKDAYS(P750,V750)-1),"Liquidação Cancelada")</f>
        <v>#N/A</v>
      </c>
      <c r="X750" s="10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>IF(X750&lt;&gt;"Liquidação Cancelada",Y750-Z750,"Liquidação Cancelada")</f>
        <v>#N/A</v>
      </c>
      <c r="AC750" s="3" t="e">
        <f>IF(X750&lt;&gt;"Liquidação Cancelada",(AA750-AB750)+(U750-Z750-AB750),"Liquidação Cancelada")</f>
        <v>#N/A</v>
      </c>
      <c r="AD750" s="29"/>
    </row>
    <row r="751" spans="1:30" ht="24.95" customHeight="1" x14ac:dyDescent="0.2">
      <c r="A751" s="23" t="str">
        <f>D751&amp;"|"&amp;E751&amp;"|"&amp;G751&amp;"|"&amp;H751&amp;"|"&amp;L751&amp;"|"&amp;N751&amp;"|"&amp;U751</f>
        <v>||||||0</v>
      </c>
      <c r="B751" s="23" t="str">
        <f>D751&amp;"|"&amp;E751&amp;"|"&amp;G751&amp;"|"&amp;H751&amp;"|"&amp;X751</f>
        <v>||||0</v>
      </c>
      <c r="C751" s="28" t="str">
        <f>E751&amp;"|"&amp;X751</f>
        <v>|0</v>
      </c>
      <c r="D751" s="10"/>
      <c r="E751" s="10"/>
      <c r="F751" s="36" t="str">
        <f>G751&amp;"/"&amp;H751</f>
        <v>/</v>
      </c>
      <c r="G751" s="10"/>
      <c r="H751" s="10"/>
      <c r="I751" s="36" t="str">
        <f>J751&amp;"."&amp;K751</f>
        <v>.</v>
      </c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>
        <f>R751-S751-T751</f>
        <v>0</v>
      </c>
      <c r="V751" s="9" t="e">
        <f>IF(X751&lt;&gt;"Liquidação Cancelada",VLOOKUP(B751,'BASE DE DADOS OPS'!$B$4:$P$9650,10,FALSE),"Liquidação Cancelada")</f>
        <v>#N/A</v>
      </c>
      <c r="W751" s="13" t="e">
        <f>IF(X751&lt;&gt;"Liquidação Cancelada",IF(ISBLANK(V751),"AGUARDANDO PAGAMENTO",NETWORKDAYS(P751,V751)-1),"Liquidação Cancelada")</f>
        <v>#N/A</v>
      </c>
      <c r="X751" s="10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>IF(X751&lt;&gt;"Liquidação Cancelada",Y751-Z751,"Liquidação Cancelada")</f>
        <v>#N/A</v>
      </c>
      <c r="AC751" s="3" t="e">
        <f>IF(X751&lt;&gt;"Liquidação Cancelada",(AA751-AB751)+(U751-Z751-AB751),"Liquidação Cancelada")</f>
        <v>#N/A</v>
      </c>
      <c r="AD751" s="29"/>
    </row>
    <row r="752" spans="1:30" ht="24.95" customHeight="1" x14ac:dyDescent="0.2">
      <c r="A752" s="23" t="str">
        <f>D752&amp;"|"&amp;E752&amp;"|"&amp;G752&amp;"|"&amp;H752&amp;"|"&amp;L752&amp;"|"&amp;N752&amp;"|"&amp;U752</f>
        <v>||||||0</v>
      </c>
      <c r="B752" s="23" t="str">
        <f>D752&amp;"|"&amp;E752&amp;"|"&amp;G752&amp;"|"&amp;H752&amp;"|"&amp;X752</f>
        <v>||||0</v>
      </c>
      <c r="C752" s="28" t="str">
        <f>E752&amp;"|"&amp;X752</f>
        <v>|0</v>
      </c>
      <c r="D752" s="10"/>
      <c r="E752" s="10"/>
      <c r="F752" s="36" t="str">
        <f>G752&amp;"/"&amp;H752</f>
        <v>/</v>
      </c>
      <c r="G752" s="10"/>
      <c r="H752" s="10"/>
      <c r="I752" s="36" t="str">
        <f>J752&amp;"."&amp;K752</f>
        <v>.</v>
      </c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>
        <f>R752-S752-T752</f>
        <v>0</v>
      </c>
      <c r="V752" s="9" t="e">
        <f>IF(X752&lt;&gt;"Liquidação Cancelada",VLOOKUP(B752,'BASE DE DADOS OPS'!$B$4:$P$9650,10,FALSE),"Liquidação Cancelada")</f>
        <v>#N/A</v>
      </c>
      <c r="W752" s="13" t="e">
        <f>IF(X752&lt;&gt;"Liquidação Cancelada",IF(ISBLANK(V752),"AGUARDANDO PAGAMENTO",NETWORKDAYS(P752,V752)-1),"Liquidação Cancelada")</f>
        <v>#N/A</v>
      </c>
      <c r="X752" s="10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>IF(X752&lt;&gt;"Liquidação Cancelada",Y752-Z752,"Liquidação Cancelada")</f>
        <v>#N/A</v>
      </c>
      <c r="AC752" s="3" t="e">
        <f>IF(X752&lt;&gt;"Liquidação Cancelada",(AA752-AB752)+(U752-Z752-AB752),"Liquidação Cancelada")</f>
        <v>#N/A</v>
      </c>
      <c r="AD752" s="29"/>
    </row>
    <row r="753" spans="1:30" ht="24.95" customHeight="1" x14ac:dyDescent="0.2">
      <c r="A753" s="23" t="str">
        <f>D753&amp;"|"&amp;E753&amp;"|"&amp;G753&amp;"|"&amp;H753&amp;"|"&amp;L753&amp;"|"&amp;N753&amp;"|"&amp;U753</f>
        <v>||||||0</v>
      </c>
      <c r="B753" s="23" t="str">
        <f>D753&amp;"|"&amp;E753&amp;"|"&amp;G753&amp;"|"&amp;H753&amp;"|"&amp;X753</f>
        <v>||||0</v>
      </c>
      <c r="C753" s="28" t="str">
        <f>E753&amp;"|"&amp;X753</f>
        <v>|0</v>
      </c>
      <c r="D753" s="10"/>
      <c r="E753" s="10"/>
      <c r="F753" s="36" t="str">
        <f>G753&amp;"/"&amp;H753</f>
        <v>/</v>
      </c>
      <c r="G753" s="10"/>
      <c r="H753" s="10"/>
      <c r="I753" s="36" t="str">
        <f>J753&amp;"."&amp;K753</f>
        <v>.</v>
      </c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>
        <f>R753-S753-T753</f>
        <v>0</v>
      </c>
      <c r="V753" s="9" t="e">
        <f>IF(X753&lt;&gt;"Liquidação Cancelada",VLOOKUP(B753,'BASE DE DADOS OPS'!$B$4:$P$9650,10,FALSE),"Liquidação Cancelada")</f>
        <v>#N/A</v>
      </c>
      <c r="W753" s="13" t="e">
        <f>IF(X753&lt;&gt;"Liquidação Cancelada",IF(ISBLANK(V753),"AGUARDANDO PAGAMENTO",NETWORKDAYS(P753,V753)-1),"Liquidação Cancelada")</f>
        <v>#N/A</v>
      </c>
      <c r="X753" s="10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>IF(X753&lt;&gt;"Liquidação Cancelada",Y753-Z753,"Liquidação Cancelada")</f>
        <v>#N/A</v>
      </c>
      <c r="AC753" s="3" t="e">
        <f>IF(X753&lt;&gt;"Liquidação Cancelada",(AA753-AB753)+(U753-Z753-AB753),"Liquidação Cancelada")</f>
        <v>#N/A</v>
      </c>
      <c r="AD753" s="29"/>
    </row>
    <row r="754" spans="1:30" ht="24.95" customHeight="1" x14ac:dyDescent="0.2">
      <c r="A754" s="23" t="str">
        <f>D754&amp;"|"&amp;E754&amp;"|"&amp;G754&amp;"|"&amp;H754&amp;"|"&amp;L754&amp;"|"&amp;N754&amp;"|"&amp;U754</f>
        <v>||||||0</v>
      </c>
      <c r="B754" s="23" t="str">
        <f>D754&amp;"|"&amp;E754&amp;"|"&amp;G754&amp;"|"&amp;H754&amp;"|"&amp;X754</f>
        <v>||||0</v>
      </c>
      <c r="C754" s="28" t="str">
        <f>E754&amp;"|"&amp;X754</f>
        <v>|0</v>
      </c>
      <c r="D754" s="10"/>
      <c r="E754" s="10"/>
      <c r="F754" s="36" t="str">
        <f>G754&amp;"/"&amp;H754</f>
        <v>/</v>
      </c>
      <c r="G754" s="10"/>
      <c r="H754" s="10"/>
      <c r="I754" s="36" t="str">
        <f>J754&amp;"."&amp;K754</f>
        <v>.</v>
      </c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>
        <f>R754-S754-T754</f>
        <v>0</v>
      </c>
      <c r="V754" s="9" t="e">
        <f>IF(X754&lt;&gt;"Liquidação Cancelada",VLOOKUP(B754,'BASE DE DADOS OPS'!$B$4:$P$9650,10,FALSE),"Liquidação Cancelada")</f>
        <v>#N/A</v>
      </c>
      <c r="W754" s="13" t="e">
        <f>IF(X754&lt;&gt;"Liquidação Cancelada",IF(ISBLANK(V754),"AGUARDANDO PAGAMENTO",NETWORKDAYS(P754,V754)-1),"Liquidação Cancelada")</f>
        <v>#N/A</v>
      </c>
      <c r="X754" s="10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>IF(X754&lt;&gt;"Liquidação Cancelada",Y754-Z754,"Liquidação Cancelada")</f>
        <v>#N/A</v>
      </c>
      <c r="AC754" s="3" t="e">
        <f>IF(X754&lt;&gt;"Liquidação Cancelada",(AA754-AB754)+(U754-Z754-AB754),"Liquidação Cancelada")</f>
        <v>#N/A</v>
      </c>
      <c r="AD754" s="29"/>
    </row>
    <row r="755" spans="1:30" ht="24.95" customHeight="1" x14ac:dyDescent="0.2">
      <c r="A755" s="23" t="str">
        <f>D755&amp;"|"&amp;E755&amp;"|"&amp;G755&amp;"|"&amp;H755&amp;"|"&amp;L755&amp;"|"&amp;N755&amp;"|"&amp;U755</f>
        <v>||||||0</v>
      </c>
      <c r="B755" s="23" t="str">
        <f>D755&amp;"|"&amp;E755&amp;"|"&amp;G755&amp;"|"&amp;H755&amp;"|"&amp;X755</f>
        <v>||||0</v>
      </c>
      <c r="C755" s="28" t="str">
        <f>E755&amp;"|"&amp;X755</f>
        <v>|0</v>
      </c>
      <c r="D755" s="10"/>
      <c r="E755" s="10"/>
      <c r="F755" s="36" t="str">
        <f>G755&amp;"/"&amp;H755</f>
        <v>/</v>
      </c>
      <c r="G755" s="10"/>
      <c r="H755" s="10"/>
      <c r="I755" s="36" t="str">
        <f>J755&amp;"."&amp;K755</f>
        <v>.</v>
      </c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>
        <f>R755-S755-T755</f>
        <v>0</v>
      </c>
      <c r="V755" s="9" t="e">
        <f>IF(X755&lt;&gt;"Liquidação Cancelada",VLOOKUP(B755,'BASE DE DADOS OPS'!$B$4:$P$9650,10,FALSE),"Liquidação Cancelada")</f>
        <v>#N/A</v>
      </c>
      <c r="W755" s="13" t="e">
        <f>IF(X755&lt;&gt;"Liquidação Cancelada",IF(ISBLANK(V755),"AGUARDANDO PAGAMENTO",NETWORKDAYS(P755,V755)-1),"Liquidação Cancelada")</f>
        <v>#N/A</v>
      </c>
      <c r="X755" s="10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>IF(X755&lt;&gt;"Liquidação Cancelada",Y755-Z755,"Liquidação Cancelada")</f>
        <v>#N/A</v>
      </c>
      <c r="AC755" s="3" t="e">
        <f>IF(X755&lt;&gt;"Liquidação Cancelada",(AA755-AB755)+(U755-Z755-AB755),"Liquidação Cancelada")</f>
        <v>#N/A</v>
      </c>
      <c r="AD755" s="29"/>
    </row>
    <row r="756" spans="1:30" ht="24.95" customHeight="1" x14ac:dyDescent="0.2">
      <c r="A756" s="23" t="str">
        <f>D756&amp;"|"&amp;E756&amp;"|"&amp;G756&amp;"|"&amp;H756&amp;"|"&amp;L756&amp;"|"&amp;N756&amp;"|"&amp;U756</f>
        <v>||||||0</v>
      </c>
      <c r="B756" s="23" t="str">
        <f>D756&amp;"|"&amp;E756&amp;"|"&amp;G756&amp;"|"&amp;H756&amp;"|"&amp;X756</f>
        <v>||||0</v>
      </c>
      <c r="C756" s="28" t="str">
        <f>E756&amp;"|"&amp;X756</f>
        <v>|0</v>
      </c>
      <c r="D756" s="10"/>
      <c r="E756" s="10"/>
      <c r="F756" s="36" t="str">
        <f>G756&amp;"/"&amp;H756</f>
        <v>/</v>
      </c>
      <c r="G756" s="10"/>
      <c r="H756" s="10"/>
      <c r="I756" s="36" t="str">
        <f>J756&amp;"."&amp;K756</f>
        <v>.</v>
      </c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>
        <f>R756-S756-T756</f>
        <v>0</v>
      </c>
      <c r="V756" s="9" t="e">
        <f>IF(X756&lt;&gt;"Liquidação Cancelada",VLOOKUP(B756,'BASE DE DADOS OPS'!$B$4:$P$9650,10,FALSE),"Liquidação Cancelada")</f>
        <v>#N/A</v>
      </c>
      <c r="W756" s="13" t="e">
        <f>IF(X756&lt;&gt;"Liquidação Cancelada",IF(ISBLANK(V756),"AGUARDANDO PAGAMENTO",NETWORKDAYS(P756,V756)-1),"Liquidação Cancelada")</f>
        <v>#N/A</v>
      </c>
      <c r="X756" s="10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>IF(X756&lt;&gt;"Liquidação Cancelada",Y756-Z756,"Liquidação Cancelada")</f>
        <v>#N/A</v>
      </c>
      <c r="AC756" s="3" t="e">
        <f>IF(X756&lt;&gt;"Liquidação Cancelada",(AA756-AB756)+(U756-Z756-AB756),"Liquidação Cancelada")</f>
        <v>#N/A</v>
      </c>
      <c r="AD756" s="29"/>
    </row>
    <row r="757" spans="1:30" ht="24.95" customHeight="1" x14ac:dyDescent="0.2">
      <c r="A757" s="23" t="str">
        <f>D757&amp;"|"&amp;E757&amp;"|"&amp;G757&amp;"|"&amp;H757&amp;"|"&amp;L757&amp;"|"&amp;N757&amp;"|"&amp;U757</f>
        <v>||||||0</v>
      </c>
      <c r="B757" s="23" t="str">
        <f>D757&amp;"|"&amp;E757&amp;"|"&amp;G757&amp;"|"&amp;H757&amp;"|"&amp;X757</f>
        <v>||||0</v>
      </c>
      <c r="C757" s="28" t="str">
        <f>E757&amp;"|"&amp;X757</f>
        <v>|0</v>
      </c>
      <c r="D757" s="10"/>
      <c r="E757" s="10"/>
      <c r="F757" s="36" t="str">
        <f>G757&amp;"/"&amp;H757</f>
        <v>/</v>
      </c>
      <c r="G757" s="10"/>
      <c r="H757" s="10"/>
      <c r="I757" s="36" t="str">
        <f>J757&amp;"."&amp;K757</f>
        <v>.</v>
      </c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>
        <f>R757-S757-T757</f>
        <v>0</v>
      </c>
      <c r="V757" s="9" t="e">
        <f>IF(X757&lt;&gt;"Liquidação Cancelada",VLOOKUP(B757,'BASE DE DADOS OPS'!$B$4:$P$9650,10,FALSE),"Liquidação Cancelada")</f>
        <v>#N/A</v>
      </c>
      <c r="W757" s="13" t="e">
        <f>IF(X757&lt;&gt;"Liquidação Cancelada",IF(ISBLANK(V757),"AGUARDANDO PAGAMENTO",NETWORKDAYS(P757,V757)-1),"Liquidação Cancelada")</f>
        <v>#N/A</v>
      </c>
      <c r="X757" s="10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>IF(X757&lt;&gt;"Liquidação Cancelada",Y757-Z757,"Liquidação Cancelada")</f>
        <v>#N/A</v>
      </c>
      <c r="AC757" s="3" t="e">
        <f>IF(X757&lt;&gt;"Liquidação Cancelada",(AA757-AB757)+(U757-Z757-AB757),"Liquidação Cancelada")</f>
        <v>#N/A</v>
      </c>
      <c r="AD757" s="29"/>
    </row>
    <row r="758" spans="1:30" ht="24.95" customHeight="1" x14ac:dyDescent="0.2">
      <c r="A758" s="23" t="str">
        <f>D758&amp;"|"&amp;E758&amp;"|"&amp;G758&amp;"|"&amp;H758&amp;"|"&amp;L758&amp;"|"&amp;N758&amp;"|"&amp;U758</f>
        <v>||||||0</v>
      </c>
      <c r="B758" s="23" t="str">
        <f>D758&amp;"|"&amp;E758&amp;"|"&amp;G758&amp;"|"&amp;H758&amp;"|"&amp;X758</f>
        <v>||||0</v>
      </c>
      <c r="C758" s="28" t="str">
        <f>E758&amp;"|"&amp;X758</f>
        <v>|0</v>
      </c>
      <c r="D758" s="10"/>
      <c r="E758" s="10"/>
      <c r="F758" s="36" t="str">
        <f>G758&amp;"/"&amp;H758</f>
        <v>/</v>
      </c>
      <c r="G758" s="10"/>
      <c r="H758" s="10"/>
      <c r="I758" s="36" t="str">
        <f>J758&amp;"."&amp;K758</f>
        <v>.</v>
      </c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>
        <f>R758-S758-T758</f>
        <v>0</v>
      </c>
      <c r="V758" s="9" t="e">
        <f>IF(X758&lt;&gt;"Liquidação Cancelada",VLOOKUP(B758,'BASE DE DADOS OPS'!$B$4:$P$9650,10,FALSE),"Liquidação Cancelada")</f>
        <v>#N/A</v>
      </c>
      <c r="W758" s="13" t="e">
        <f>IF(X758&lt;&gt;"Liquidação Cancelada",IF(ISBLANK(V758),"AGUARDANDO PAGAMENTO",NETWORKDAYS(P758,V758)-1),"Liquidação Cancelada")</f>
        <v>#N/A</v>
      </c>
      <c r="X758" s="10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>IF(X758&lt;&gt;"Liquidação Cancelada",Y758-Z758,"Liquidação Cancelada")</f>
        <v>#N/A</v>
      </c>
      <c r="AC758" s="3" t="e">
        <f>IF(X758&lt;&gt;"Liquidação Cancelada",(AA758-AB758)+(U758-Z758-AB758),"Liquidação Cancelada")</f>
        <v>#N/A</v>
      </c>
      <c r="AD758" s="29"/>
    </row>
    <row r="759" spans="1:30" ht="24.95" customHeight="1" x14ac:dyDescent="0.2">
      <c r="A759" s="23" t="str">
        <f>D759&amp;"|"&amp;E759&amp;"|"&amp;G759&amp;"|"&amp;H759&amp;"|"&amp;L759&amp;"|"&amp;N759&amp;"|"&amp;U759</f>
        <v>||||||0</v>
      </c>
      <c r="B759" s="23" t="str">
        <f>D759&amp;"|"&amp;E759&amp;"|"&amp;G759&amp;"|"&amp;H759&amp;"|"&amp;X759</f>
        <v>||||0</v>
      </c>
      <c r="C759" s="28" t="str">
        <f>E759&amp;"|"&amp;X759</f>
        <v>|0</v>
      </c>
      <c r="D759" s="10"/>
      <c r="E759" s="10"/>
      <c r="F759" s="36" t="str">
        <f>G759&amp;"/"&amp;H759</f>
        <v>/</v>
      </c>
      <c r="G759" s="10"/>
      <c r="H759" s="10"/>
      <c r="I759" s="36" t="str">
        <f>J759&amp;"."&amp;K759</f>
        <v>.</v>
      </c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>
        <f>R759-S759-T759</f>
        <v>0</v>
      </c>
      <c r="V759" s="9" t="e">
        <f>IF(X759&lt;&gt;"Liquidação Cancelada",VLOOKUP(B759,'BASE DE DADOS OPS'!$B$4:$P$9650,10,FALSE),"Liquidação Cancelada")</f>
        <v>#N/A</v>
      </c>
      <c r="W759" s="13" t="e">
        <f>IF(X759&lt;&gt;"Liquidação Cancelada",IF(ISBLANK(V759),"AGUARDANDO PAGAMENTO",NETWORKDAYS(P759,V759)-1),"Liquidação Cancelada")</f>
        <v>#N/A</v>
      </c>
      <c r="X759" s="10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>IF(X759&lt;&gt;"Liquidação Cancelada",Y759-Z759,"Liquidação Cancelada")</f>
        <v>#N/A</v>
      </c>
      <c r="AC759" s="3" t="e">
        <f>IF(X759&lt;&gt;"Liquidação Cancelada",(AA759-AB759)+(U759-Z759-AB759),"Liquidação Cancelada")</f>
        <v>#N/A</v>
      </c>
      <c r="AD759" s="29"/>
    </row>
    <row r="760" spans="1:30" ht="24.95" customHeight="1" x14ac:dyDescent="0.2">
      <c r="A760" s="23" t="str">
        <f>D760&amp;"|"&amp;E760&amp;"|"&amp;G760&amp;"|"&amp;H760&amp;"|"&amp;L760&amp;"|"&amp;N760&amp;"|"&amp;U760</f>
        <v>||||||0</v>
      </c>
      <c r="B760" s="23" t="str">
        <f>D760&amp;"|"&amp;E760&amp;"|"&amp;G760&amp;"|"&amp;H760&amp;"|"&amp;X760</f>
        <v>||||0</v>
      </c>
      <c r="C760" s="28" t="str">
        <f>E760&amp;"|"&amp;X760</f>
        <v>|0</v>
      </c>
      <c r="D760" s="10"/>
      <c r="E760" s="10"/>
      <c r="F760" s="36" t="str">
        <f>G760&amp;"/"&amp;H760</f>
        <v>/</v>
      </c>
      <c r="G760" s="10"/>
      <c r="H760" s="10"/>
      <c r="I760" s="36" t="str">
        <f>J760&amp;"."&amp;K760</f>
        <v>.</v>
      </c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>
        <f>R760-S760-T760</f>
        <v>0</v>
      </c>
      <c r="V760" s="9" t="e">
        <f>IF(X760&lt;&gt;"Liquidação Cancelada",VLOOKUP(B760,'BASE DE DADOS OPS'!$B$4:$P$9650,10,FALSE),"Liquidação Cancelada")</f>
        <v>#N/A</v>
      </c>
      <c r="W760" s="13" t="e">
        <f>IF(X760&lt;&gt;"Liquidação Cancelada",IF(ISBLANK(V760),"AGUARDANDO PAGAMENTO",NETWORKDAYS(P760,V760)-1),"Liquidação Cancelada")</f>
        <v>#N/A</v>
      </c>
      <c r="X760" s="10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>IF(X760&lt;&gt;"Liquidação Cancelada",Y760-Z760,"Liquidação Cancelada")</f>
        <v>#N/A</v>
      </c>
      <c r="AC760" s="3" t="e">
        <f>IF(X760&lt;&gt;"Liquidação Cancelada",(AA760-AB760)+(U760-Z760-AB760),"Liquidação Cancelada")</f>
        <v>#N/A</v>
      </c>
      <c r="AD760" s="29"/>
    </row>
    <row r="761" spans="1:30" ht="24.95" customHeight="1" x14ac:dyDescent="0.2">
      <c r="A761" s="23" t="str">
        <f>D761&amp;"|"&amp;E761&amp;"|"&amp;G761&amp;"|"&amp;H761&amp;"|"&amp;L761&amp;"|"&amp;N761&amp;"|"&amp;U761</f>
        <v>||||||0</v>
      </c>
      <c r="B761" s="23" t="str">
        <f>D761&amp;"|"&amp;E761&amp;"|"&amp;G761&amp;"|"&amp;H761&amp;"|"&amp;X761</f>
        <v>||||0</v>
      </c>
      <c r="C761" s="28" t="str">
        <f>E761&amp;"|"&amp;X761</f>
        <v>|0</v>
      </c>
      <c r="D761" s="10"/>
      <c r="E761" s="10"/>
      <c r="F761" s="36" t="str">
        <f>G761&amp;"/"&amp;H761</f>
        <v>/</v>
      </c>
      <c r="G761" s="10"/>
      <c r="H761" s="10"/>
      <c r="I761" s="36" t="str">
        <f>J761&amp;"."&amp;K761</f>
        <v>.</v>
      </c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>
        <f>R761-S761-T761</f>
        <v>0</v>
      </c>
      <c r="V761" s="9" t="e">
        <f>IF(X761&lt;&gt;"Liquidação Cancelada",VLOOKUP(B761,'BASE DE DADOS OPS'!$B$4:$P$9650,10,FALSE),"Liquidação Cancelada")</f>
        <v>#N/A</v>
      </c>
      <c r="W761" s="13" t="e">
        <f>IF(X761&lt;&gt;"Liquidação Cancelada",IF(ISBLANK(V761),"AGUARDANDO PAGAMENTO",NETWORKDAYS(P761,V761)-1),"Liquidação Cancelada")</f>
        <v>#N/A</v>
      </c>
      <c r="X761" s="10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>IF(X761&lt;&gt;"Liquidação Cancelada",Y761-Z761,"Liquidação Cancelada")</f>
        <v>#N/A</v>
      </c>
      <c r="AC761" s="3" t="e">
        <f>IF(X761&lt;&gt;"Liquidação Cancelada",(AA761-AB761)+(U761-Z761-AB761),"Liquidação Cancelada")</f>
        <v>#N/A</v>
      </c>
      <c r="AD761" s="29"/>
    </row>
    <row r="762" spans="1:30" ht="24.95" customHeight="1" x14ac:dyDescent="0.2">
      <c r="A762" s="23" t="str">
        <f>D762&amp;"|"&amp;E762&amp;"|"&amp;G762&amp;"|"&amp;H762&amp;"|"&amp;L762&amp;"|"&amp;N762&amp;"|"&amp;U762</f>
        <v>||||||0</v>
      </c>
      <c r="B762" s="23" t="str">
        <f>D762&amp;"|"&amp;E762&amp;"|"&amp;G762&amp;"|"&amp;H762&amp;"|"&amp;X762</f>
        <v>||||0</v>
      </c>
      <c r="C762" s="28" t="str">
        <f>E762&amp;"|"&amp;X762</f>
        <v>|0</v>
      </c>
      <c r="D762" s="10"/>
      <c r="E762" s="10"/>
      <c r="F762" s="36" t="str">
        <f>G762&amp;"/"&amp;H762</f>
        <v>/</v>
      </c>
      <c r="G762" s="10"/>
      <c r="H762" s="10"/>
      <c r="I762" s="36" t="str">
        <f>J762&amp;"."&amp;K762</f>
        <v>.</v>
      </c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>
        <f>R762-S762-T762</f>
        <v>0</v>
      </c>
      <c r="V762" s="9" t="e">
        <f>IF(X762&lt;&gt;"Liquidação Cancelada",VLOOKUP(B762,'BASE DE DADOS OPS'!$B$4:$P$9650,10,FALSE),"Liquidação Cancelada")</f>
        <v>#N/A</v>
      </c>
      <c r="W762" s="13" t="e">
        <f>IF(X762&lt;&gt;"Liquidação Cancelada",IF(ISBLANK(V762),"AGUARDANDO PAGAMENTO",NETWORKDAYS(P762,V762)-1),"Liquidação Cancelada")</f>
        <v>#N/A</v>
      </c>
      <c r="X762" s="10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>IF(X762&lt;&gt;"Liquidação Cancelada",Y762-Z762,"Liquidação Cancelada")</f>
        <v>#N/A</v>
      </c>
      <c r="AC762" s="3" t="e">
        <f>IF(X762&lt;&gt;"Liquidação Cancelada",(AA762-AB762)+(U762-Z762-AB762),"Liquidação Cancelada")</f>
        <v>#N/A</v>
      </c>
      <c r="AD762" s="29"/>
    </row>
    <row r="763" spans="1:30" ht="24.95" customHeight="1" x14ac:dyDescent="0.2">
      <c r="A763" s="23" t="str">
        <f>D763&amp;"|"&amp;E763&amp;"|"&amp;G763&amp;"|"&amp;H763&amp;"|"&amp;L763&amp;"|"&amp;N763&amp;"|"&amp;U763</f>
        <v>||||||0</v>
      </c>
      <c r="B763" s="23" t="str">
        <f>D763&amp;"|"&amp;E763&amp;"|"&amp;G763&amp;"|"&amp;H763&amp;"|"&amp;X763</f>
        <v>||||0</v>
      </c>
      <c r="C763" s="28" t="str">
        <f>E763&amp;"|"&amp;X763</f>
        <v>|0</v>
      </c>
      <c r="D763" s="10"/>
      <c r="E763" s="10"/>
      <c r="F763" s="36" t="str">
        <f>G763&amp;"/"&amp;H763</f>
        <v>/</v>
      </c>
      <c r="G763" s="10"/>
      <c r="H763" s="10"/>
      <c r="I763" s="36" t="str">
        <f>J763&amp;"."&amp;K763</f>
        <v>.</v>
      </c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>
        <f>R763-S763-T763</f>
        <v>0</v>
      </c>
      <c r="V763" s="9" t="e">
        <f>IF(X763&lt;&gt;"Liquidação Cancelada",VLOOKUP(B763,'BASE DE DADOS OPS'!$B$4:$P$9650,10,FALSE),"Liquidação Cancelada")</f>
        <v>#N/A</v>
      </c>
      <c r="W763" s="13" t="e">
        <f>IF(X763&lt;&gt;"Liquidação Cancelada",IF(ISBLANK(V763),"AGUARDANDO PAGAMENTO",NETWORKDAYS(P763,V763)-1),"Liquidação Cancelada")</f>
        <v>#N/A</v>
      </c>
      <c r="X763" s="10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>IF(X763&lt;&gt;"Liquidação Cancelada",Y763-Z763,"Liquidação Cancelada")</f>
        <v>#N/A</v>
      </c>
      <c r="AC763" s="3" t="e">
        <f>IF(X763&lt;&gt;"Liquidação Cancelada",(AA763-AB763)+(U763-Z763-AB763),"Liquidação Cancelada")</f>
        <v>#N/A</v>
      </c>
      <c r="AD763" s="29"/>
    </row>
    <row r="764" spans="1:30" ht="24.95" customHeight="1" x14ac:dyDescent="0.2">
      <c r="A764" s="23" t="str">
        <f>D764&amp;"|"&amp;E764&amp;"|"&amp;G764&amp;"|"&amp;H764&amp;"|"&amp;L764&amp;"|"&amp;N764&amp;"|"&amp;U764</f>
        <v>||||||0</v>
      </c>
      <c r="B764" s="23" t="str">
        <f>D764&amp;"|"&amp;E764&amp;"|"&amp;G764&amp;"|"&amp;H764&amp;"|"&amp;X764</f>
        <v>||||0</v>
      </c>
      <c r="C764" s="28" t="str">
        <f>E764&amp;"|"&amp;X764</f>
        <v>|0</v>
      </c>
      <c r="D764" s="10"/>
      <c r="E764" s="10"/>
      <c r="F764" s="36" t="str">
        <f>G764&amp;"/"&amp;H764</f>
        <v>/</v>
      </c>
      <c r="G764" s="10"/>
      <c r="H764" s="10"/>
      <c r="I764" s="36" t="str">
        <f>J764&amp;"."&amp;K764</f>
        <v>.</v>
      </c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>
        <f>R764-S764-T764</f>
        <v>0</v>
      </c>
      <c r="V764" s="9" t="e">
        <f>IF(X764&lt;&gt;"Liquidação Cancelada",VLOOKUP(B764,'BASE DE DADOS OPS'!$B$4:$P$9650,10,FALSE),"Liquidação Cancelada")</f>
        <v>#N/A</v>
      </c>
      <c r="W764" s="13" t="e">
        <f>IF(X764&lt;&gt;"Liquidação Cancelada",IF(ISBLANK(V764),"AGUARDANDO PAGAMENTO",NETWORKDAYS(P764,V764)-1),"Liquidação Cancelada")</f>
        <v>#N/A</v>
      </c>
      <c r="X764" s="10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>IF(X764&lt;&gt;"Liquidação Cancelada",Y764-Z764,"Liquidação Cancelada")</f>
        <v>#N/A</v>
      </c>
      <c r="AC764" s="3" t="e">
        <f>IF(X764&lt;&gt;"Liquidação Cancelada",(AA764-AB764)+(U764-Z764-AB764),"Liquidação Cancelada")</f>
        <v>#N/A</v>
      </c>
      <c r="AD764" s="29"/>
    </row>
    <row r="765" spans="1:30" ht="24.95" customHeight="1" x14ac:dyDescent="0.2">
      <c r="A765" s="23" t="str">
        <f>D765&amp;"|"&amp;E765&amp;"|"&amp;G765&amp;"|"&amp;H765&amp;"|"&amp;L765&amp;"|"&amp;N765&amp;"|"&amp;U765</f>
        <v>||||||0</v>
      </c>
      <c r="B765" s="23" t="str">
        <f>D765&amp;"|"&amp;E765&amp;"|"&amp;G765&amp;"|"&amp;H765&amp;"|"&amp;X765</f>
        <v>||||0</v>
      </c>
      <c r="C765" s="28" t="str">
        <f>E765&amp;"|"&amp;X765</f>
        <v>|0</v>
      </c>
      <c r="D765" s="10"/>
      <c r="E765" s="10"/>
      <c r="F765" s="36" t="str">
        <f>G765&amp;"/"&amp;H765</f>
        <v>/</v>
      </c>
      <c r="G765" s="10"/>
      <c r="H765" s="10"/>
      <c r="I765" s="36" t="str">
        <f>J765&amp;"."&amp;K765</f>
        <v>.</v>
      </c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>
        <f>R765-S765-T765</f>
        <v>0</v>
      </c>
      <c r="V765" s="9" t="e">
        <f>IF(X765&lt;&gt;"Liquidação Cancelada",VLOOKUP(B765,'BASE DE DADOS OPS'!$B$4:$P$9650,10,FALSE),"Liquidação Cancelada")</f>
        <v>#N/A</v>
      </c>
      <c r="W765" s="13" t="e">
        <f>IF(X765&lt;&gt;"Liquidação Cancelada",IF(ISBLANK(V765),"AGUARDANDO PAGAMENTO",NETWORKDAYS(P765,V765)-1),"Liquidação Cancelada")</f>
        <v>#N/A</v>
      </c>
      <c r="X765" s="10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>IF(X765&lt;&gt;"Liquidação Cancelada",Y765-Z765,"Liquidação Cancelada")</f>
        <v>#N/A</v>
      </c>
      <c r="AC765" s="3" t="e">
        <f>IF(X765&lt;&gt;"Liquidação Cancelada",(AA765-AB765)+(U765-Z765-AB765),"Liquidação Cancelada")</f>
        <v>#N/A</v>
      </c>
      <c r="AD765" s="29"/>
    </row>
    <row r="766" spans="1:30" ht="24.95" customHeight="1" x14ac:dyDescent="0.2">
      <c r="A766" s="23" t="str">
        <f>D766&amp;"|"&amp;E766&amp;"|"&amp;G766&amp;"|"&amp;H766&amp;"|"&amp;L766&amp;"|"&amp;N766&amp;"|"&amp;U766</f>
        <v>||||||0</v>
      </c>
      <c r="B766" s="23" t="str">
        <f>D766&amp;"|"&amp;E766&amp;"|"&amp;G766&amp;"|"&amp;H766&amp;"|"&amp;X766</f>
        <v>||||0</v>
      </c>
      <c r="C766" s="28" t="str">
        <f>E766&amp;"|"&amp;X766</f>
        <v>|0</v>
      </c>
      <c r="D766" s="10"/>
      <c r="E766" s="10"/>
      <c r="F766" s="36" t="str">
        <f>G766&amp;"/"&amp;H766</f>
        <v>/</v>
      </c>
      <c r="G766" s="10"/>
      <c r="H766" s="10"/>
      <c r="I766" s="36" t="str">
        <f>J766&amp;"."&amp;K766</f>
        <v>.</v>
      </c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>
        <f>R766-S766-T766</f>
        <v>0</v>
      </c>
      <c r="V766" s="9" t="e">
        <f>IF(X766&lt;&gt;"Liquidação Cancelada",VLOOKUP(B766,'BASE DE DADOS OPS'!$B$4:$P$9650,10,FALSE),"Liquidação Cancelada")</f>
        <v>#N/A</v>
      </c>
      <c r="W766" s="13" t="e">
        <f>IF(X766&lt;&gt;"Liquidação Cancelada",IF(ISBLANK(V766),"AGUARDANDO PAGAMENTO",NETWORKDAYS(P766,V766)-1),"Liquidação Cancelada")</f>
        <v>#N/A</v>
      </c>
      <c r="X766" s="10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>IF(X766&lt;&gt;"Liquidação Cancelada",Y766-Z766,"Liquidação Cancelada")</f>
        <v>#N/A</v>
      </c>
      <c r="AC766" s="3" t="e">
        <f>IF(X766&lt;&gt;"Liquidação Cancelada",(AA766-AB766)+(U766-Z766-AB766),"Liquidação Cancelada")</f>
        <v>#N/A</v>
      </c>
      <c r="AD766" s="29"/>
    </row>
    <row r="767" spans="1:30" ht="24.95" customHeight="1" x14ac:dyDescent="0.2">
      <c r="A767" s="23" t="str">
        <f>D767&amp;"|"&amp;E767&amp;"|"&amp;G767&amp;"|"&amp;H767&amp;"|"&amp;L767&amp;"|"&amp;N767&amp;"|"&amp;U767</f>
        <v>||||||0</v>
      </c>
      <c r="B767" s="23" t="str">
        <f>D767&amp;"|"&amp;E767&amp;"|"&amp;G767&amp;"|"&amp;H767&amp;"|"&amp;X767</f>
        <v>||||0</v>
      </c>
      <c r="C767" s="28" t="str">
        <f>E767&amp;"|"&amp;X767</f>
        <v>|0</v>
      </c>
      <c r="D767" s="10"/>
      <c r="E767" s="10"/>
      <c r="F767" s="36" t="str">
        <f>G767&amp;"/"&amp;H767</f>
        <v>/</v>
      </c>
      <c r="G767" s="10"/>
      <c r="H767" s="10"/>
      <c r="I767" s="36" t="str">
        <f>J767&amp;"."&amp;K767</f>
        <v>.</v>
      </c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>
        <f>R767-S767-T767</f>
        <v>0</v>
      </c>
      <c r="V767" s="9" t="e">
        <f>IF(X767&lt;&gt;"Liquidação Cancelada",VLOOKUP(B767,'BASE DE DADOS OPS'!$B$4:$P$9650,10,FALSE),"Liquidação Cancelada")</f>
        <v>#N/A</v>
      </c>
      <c r="W767" s="13" t="e">
        <f>IF(X767&lt;&gt;"Liquidação Cancelada",IF(ISBLANK(V767),"AGUARDANDO PAGAMENTO",NETWORKDAYS(P767,V767)-1),"Liquidação Cancelada")</f>
        <v>#N/A</v>
      </c>
      <c r="X767" s="10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>IF(X767&lt;&gt;"Liquidação Cancelada",Y767-Z767,"Liquidação Cancelada")</f>
        <v>#N/A</v>
      </c>
      <c r="AC767" s="3" t="e">
        <f>IF(X767&lt;&gt;"Liquidação Cancelada",(AA767-AB767)+(U767-Z767-AB767),"Liquidação Cancelada")</f>
        <v>#N/A</v>
      </c>
      <c r="AD767" s="29"/>
    </row>
    <row r="768" spans="1:30" ht="24.95" customHeight="1" x14ac:dyDescent="0.2">
      <c r="A768" s="23" t="str">
        <f>D768&amp;"|"&amp;E768&amp;"|"&amp;G768&amp;"|"&amp;H768&amp;"|"&amp;L768&amp;"|"&amp;N768&amp;"|"&amp;U768</f>
        <v>||||||0</v>
      </c>
      <c r="B768" s="23" t="str">
        <f>D768&amp;"|"&amp;E768&amp;"|"&amp;G768&amp;"|"&amp;H768&amp;"|"&amp;X768</f>
        <v>||||0</v>
      </c>
      <c r="C768" s="28" t="str">
        <f>E768&amp;"|"&amp;X768</f>
        <v>|0</v>
      </c>
      <c r="D768" s="10"/>
      <c r="E768" s="10"/>
      <c r="F768" s="36" t="str">
        <f>G768&amp;"/"&amp;H768</f>
        <v>/</v>
      </c>
      <c r="G768" s="10"/>
      <c r="H768" s="10"/>
      <c r="I768" s="36" t="str">
        <f>J768&amp;"."&amp;K768</f>
        <v>.</v>
      </c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>
        <f>R768-S768-T768</f>
        <v>0</v>
      </c>
      <c r="V768" s="9" t="e">
        <f>IF(X768&lt;&gt;"Liquidação Cancelada",VLOOKUP(B768,'BASE DE DADOS OPS'!$B$4:$P$9650,10,FALSE),"Liquidação Cancelada")</f>
        <v>#N/A</v>
      </c>
      <c r="W768" s="13" t="e">
        <f>IF(X768&lt;&gt;"Liquidação Cancelada",IF(ISBLANK(V768),"AGUARDANDO PAGAMENTO",NETWORKDAYS(P768,V768)-1),"Liquidação Cancelada")</f>
        <v>#N/A</v>
      </c>
      <c r="X768" s="10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>IF(X768&lt;&gt;"Liquidação Cancelada",Y768-Z768,"Liquidação Cancelada")</f>
        <v>#N/A</v>
      </c>
      <c r="AC768" s="3" t="e">
        <f>IF(X768&lt;&gt;"Liquidação Cancelada",(AA768-AB768)+(U768-Z768-AB768),"Liquidação Cancelada")</f>
        <v>#N/A</v>
      </c>
      <c r="AD768" s="29"/>
    </row>
    <row r="769" spans="1:30" ht="24.95" customHeight="1" x14ac:dyDescent="0.2">
      <c r="A769" s="23" t="str">
        <f>D769&amp;"|"&amp;E769&amp;"|"&amp;G769&amp;"|"&amp;H769&amp;"|"&amp;L769&amp;"|"&amp;N769&amp;"|"&amp;U769</f>
        <v>||||||0</v>
      </c>
      <c r="B769" s="23" t="str">
        <f>D769&amp;"|"&amp;E769&amp;"|"&amp;G769&amp;"|"&amp;H769&amp;"|"&amp;X769</f>
        <v>||||0</v>
      </c>
      <c r="C769" s="28" t="str">
        <f>E769&amp;"|"&amp;X769</f>
        <v>|0</v>
      </c>
      <c r="D769" s="10"/>
      <c r="E769" s="10"/>
      <c r="F769" s="36" t="str">
        <f>G769&amp;"/"&amp;H769</f>
        <v>/</v>
      </c>
      <c r="G769" s="10"/>
      <c r="H769" s="10"/>
      <c r="I769" s="36" t="str">
        <f>J769&amp;"."&amp;K769</f>
        <v>.</v>
      </c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>
        <f>R769-S769-T769</f>
        <v>0</v>
      </c>
      <c r="V769" s="9" t="e">
        <f>IF(X769&lt;&gt;"Liquidação Cancelada",VLOOKUP(B769,'BASE DE DADOS OPS'!$B$4:$P$9650,10,FALSE),"Liquidação Cancelada")</f>
        <v>#N/A</v>
      </c>
      <c r="W769" s="13" t="e">
        <f>IF(X769&lt;&gt;"Liquidação Cancelada",IF(ISBLANK(V769),"AGUARDANDO PAGAMENTO",NETWORKDAYS(P769,V769)-1),"Liquidação Cancelada")</f>
        <v>#N/A</v>
      </c>
      <c r="X769" s="10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>IF(X769&lt;&gt;"Liquidação Cancelada",Y769-Z769,"Liquidação Cancelada")</f>
        <v>#N/A</v>
      </c>
      <c r="AC769" s="3" t="e">
        <f>IF(X769&lt;&gt;"Liquidação Cancelada",(AA769-AB769)+(U769-Z769-AB769),"Liquidação Cancelada")</f>
        <v>#N/A</v>
      </c>
      <c r="AD769" s="29"/>
    </row>
    <row r="770" spans="1:30" ht="24.95" customHeight="1" x14ac:dyDescent="0.2">
      <c r="A770" s="23" t="str">
        <f>D770&amp;"|"&amp;E770&amp;"|"&amp;G770&amp;"|"&amp;H770&amp;"|"&amp;L770&amp;"|"&amp;N770&amp;"|"&amp;U770</f>
        <v>||||||0</v>
      </c>
      <c r="B770" s="23" t="str">
        <f>D770&amp;"|"&amp;E770&amp;"|"&amp;G770&amp;"|"&amp;H770&amp;"|"&amp;X770</f>
        <v>||||0</v>
      </c>
      <c r="C770" s="28" t="str">
        <f>E770&amp;"|"&amp;X770</f>
        <v>|0</v>
      </c>
      <c r="D770" s="10"/>
      <c r="E770" s="10"/>
      <c r="F770" s="36" t="str">
        <f>G770&amp;"/"&amp;H770</f>
        <v>/</v>
      </c>
      <c r="G770" s="10"/>
      <c r="H770" s="10"/>
      <c r="I770" s="36" t="str">
        <f>J770&amp;"."&amp;K770</f>
        <v>.</v>
      </c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>
        <f>R770-S770-T770</f>
        <v>0</v>
      </c>
      <c r="V770" s="9" t="e">
        <f>IF(X770&lt;&gt;"Liquidação Cancelada",VLOOKUP(B770,'BASE DE DADOS OPS'!$B$4:$P$9650,10,FALSE),"Liquidação Cancelada")</f>
        <v>#N/A</v>
      </c>
      <c r="W770" s="13" t="e">
        <f>IF(X770&lt;&gt;"Liquidação Cancelada",IF(ISBLANK(V770),"AGUARDANDO PAGAMENTO",NETWORKDAYS(P770,V770)-1),"Liquidação Cancelada")</f>
        <v>#N/A</v>
      </c>
      <c r="X770" s="10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>IF(X770&lt;&gt;"Liquidação Cancelada",Y770-Z770,"Liquidação Cancelada")</f>
        <v>#N/A</v>
      </c>
      <c r="AC770" s="3" t="e">
        <f>IF(X770&lt;&gt;"Liquidação Cancelada",(AA770-AB770)+(U770-Z770-AB770),"Liquidação Cancelada")</f>
        <v>#N/A</v>
      </c>
      <c r="AD770" s="29"/>
    </row>
    <row r="771" spans="1:30" ht="24.95" customHeight="1" x14ac:dyDescent="0.2">
      <c r="A771" s="23" t="str">
        <f>D771&amp;"|"&amp;E771&amp;"|"&amp;G771&amp;"|"&amp;H771&amp;"|"&amp;L771&amp;"|"&amp;N771&amp;"|"&amp;U771</f>
        <v>||||||0</v>
      </c>
      <c r="B771" s="23" t="str">
        <f>D771&amp;"|"&amp;E771&amp;"|"&amp;G771&amp;"|"&amp;H771&amp;"|"&amp;X771</f>
        <v>||||0</v>
      </c>
      <c r="C771" s="28" t="str">
        <f>E771&amp;"|"&amp;X771</f>
        <v>|0</v>
      </c>
      <c r="D771" s="10"/>
      <c r="E771" s="10"/>
      <c r="F771" s="36" t="str">
        <f>G771&amp;"/"&amp;H771</f>
        <v>/</v>
      </c>
      <c r="G771" s="10"/>
      <c r="H771" s="10"/>
      <c r="I771" s="36" t="str">
        <f>J771&amp;"."&amp;K771</f>
        <v>.</v>
      </c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>
        <f>R771-S771-T771</f>
        <v>0</v>
      </c>
      <c r="V771" s="9" t="e">
        <f>IF(X771&lt;&gt;"Liquidação Cancelada",VLOOKUP(B771,'BASE DE DADOS OPS'!$B$4:$P$9650,10,FALSE),"Liquidação Cancelada")</f>
        <v>#N/A</v>
      </c>
      <c r="W771" s="13" t="e">
        <f>IF(X771&lt;&gt;"Liquidação Cancelada",IF(ISBLANK(V771),"AGUARDANDO PAGAMENTO",NETWORKDAYS(P771,V771)-1),"Liquidação Cancelada")</f>
        <v>#N/A</v>
      </c>
      <c r="X771" s="10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>IF(X771&lt;&gt;"Liquidação Cancelada",Y771-Z771,"Liquidação Cancelada")</f>
        <v>#N/A</v>
      </c>
      <c r="AC771" s="3" t="e">
        <f>IF(X771&lt;&gt;"Liquidação Cancelada",(AA771-AB771)+(U771-Z771-AB771),"Liquidação Cancelada")</f>
        <v>#N/A</v>
      </c>
      <c r="AD771" s="29"/>
    </row>
    <row r="772" spans="1:30" ht="24.95" customHeight="1" x14ac:dyDescent="0.2">
      <c r="A772" s="23" t="str">
        <f>D772&amp;"|"&amp;E772&amp;"|"&amp;G772&amp;"|"&amp;H772&amp;"|"&amp;L772&amp;"|"&amp;N772&amp;"|"&amp;U772</f>
        <v>||||||0</v>
      </c>
      <c r="B772" s="23" t="str">
        <f>D772&amp;"|"&amp;E772&amp;"|"&amp;G772&amp;"|"&amp;H772&amp;"|"&amp;X772</f>
        <v>||||0</v>
      </c>
      <c r="C772" s="28" t="str">
        <f>E772&amp;"|"&amp;X772</f>
        <v>|0</v>
      </c>
      <c r="D772" s="10"/>
      <c r="E772" s="10"/>
      <c r="F772" s="36" t="str">
        <f>G772&amp;"/"&amp;H772</f>
        <v>/</v>
      </c>
      <c r="G772" s="10"/>
      <c r="H772" s="10"/>
      <c r="I772" s="36" t="str">
        <f>J772&amp;"."&amp;K772</f>
        <v>.</v>
      </c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>
        <f>R772-S772-T772</f>
        <v>0</v>
      </c>
      <c r="V772" s="9" t="e">
        <f>IF(X772&lt;&gt;"Liquidação Cancelada",VLOOKUP(B772,'BASE DE DADOS OPS'!$B$4:$P$9650,10,FALSE),"Liquidação Cancelada")</f>
        <v>#N/A</v>
      </c>
      <c r="W772" s="13" t="e">
        <f>IF(X772&lt;&gt;"Liquidação Cancelada",IF(ISBLANK(V772),"AGUARDANDO PAGAMENTO",NETWORKDAYS(P772,V772)-1),"Liquidação Cancelada")</f>
        <v>#N/A</v>
      </c>
      <c r="X772" s="10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>IF(X772&lt;&gt;"Liquidação Cancelada",Y772-Z772,"Liquidação Cancelada")</f>
        <v>#N/A</v>
      </c>
      <c r="AC772" s="3" t="e">
        <f>IF(X772&lt;&gt;"Liquidação Cancelada",(AA772-AB772)+(U772-Z772-AB772),"Liquidação Cancelada")</f>
        <v>#N/A</v>
      </c>
      <c r="AD772" s="29"/>
    </row>
    <row r="773" spans="1:30" ht="24.95" customHeight="1" x14ac:dyDescent="0.2">
      <c r="A773" s="23" t="str">
        <f>D773&amp;"|"&amp;E773&amp;"|"&amp;G773&amp;"|"&amp;H773&amp;"|"&amp;L773&amp;"|"&amp;N773&amp;"|"&amp;U773</f>
        <v>||||||0</v>
      </c>
      <c r="B773" s="23" t="str">
        <f>D773&amp;"|"&amp;E773&amp;"|"&amp;G773&amp;"|"&amp;H773&amp;"|"&amp;X773</f>
        <v>||||0</v>
      </c>
      <c r="C773" s="28" t="str">
        <f>E773&amp;"|"&amp;X773</f>
        <v>|0</v>
      </c>
      <c r="D773" s="10"/>
      <c r="E773" s="10"/>
      <c r="F773" s="36" t="str">
        <f>G773&amp;"/"&amp;H773</f>
        <v>/</v>
      </c>
      <c r="G773" s="10"/>
      <c r="H773" s="10"/>
      <c r="I773" s="36" t="str">
        <f>J773&amp;"."&amp;K773</f>
        <v>.</v>
      </c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>
        <f>R773-S773-T773</f>
        <v>0</v>
      </c>
      <c r="V773" s="9" t="e">
        <f>IF(X773&lt;&gt;"Liquidação Cancelada",VLOOKUP(B773,'BASE DE DADOS OPS'!$B$4:$P$9650,10,FALSE),"Liquidação Cancelada")</f>
        <v>#N/A</v>
      </c>
      <c r="W773" s="13" t="e">
        <f>IF(X773&lt;&gt;"Liquidação Cancelada",IF(ISBLANK(V773),"AGUARDANDO PAGAMENTO",NETWORKDAYS(P773,V773)-1),"Liquidação Cancelada")</f>
        <v>#N/A</v>
      </c>
      <c r="X773" s="10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>IF(X773&lt;&gt;"Liquidação Cancelada",Y773-Z773,"Liquidação Cancelada")</f>
        <v>#N/A</v>
      </c>
      <c r="AC773" s="3" t="e">
        <f>IF(X773&lt;&gt;"Liquidação Cancelada",(AA773-AB773)+(U773-Z773-AB773),"Liquidação Cancelada")</f>
        <v>#N/A</v>
      </c>
      <c r="AD773" s="29"/>
    </row>
    <row r="774" spans="1:30" ht="24.95" customHeight="1" x14ac:dyDescent="0.2">
      <c r="A774" s="23" t="str">
        <f>D774&amp;"|"&amp;E774&amp;"|"&amp;G774&amp;"|"&amp;H774&amp;"|"&amp;L774&amp;"|"&amp;N774&amp;"|"&amp;U774</f>
        <v>||||||0</v>
      </c>
      <c r="B774" s="23" t="str">
        <f>D774&amp;"|"&amp;E774&amp;"|"&amp;G774&amp;"|"&amp;H774&amp;"|"&amp;X774</f>
        <v>||||0</v>
      </c>
      <c r="C774" s="28" t="str">
        <f>E774&amp;"|"&amp;X774</f>
        <v>|0</v>
      </c>
      <c r="D774" s="10"/>
      <c r="E774" s="10"/>
      <c r="F774" s="36" t="str">
        <f>G774&amp;"/"&amp;H774</f>
        <v>/</v>
      </c>
      <c r="G774" s="10"/>
      <c r="H774" s="10"/>
      <c r="I774" s="36" t="str">
        <f>J774&amp;"."&amp;K774</f>
        <v>.</v>
      </c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>
        <f>R774-S774-T774</f>
        <v>0</v>
      </c>
      <c r="V774" s="9" t="e">
        <f>IF(X774&lt;&gt;"Liquidação Cancelada",VLOOKUP(B774,'BASE DE DADOS OPS'!$B$4:$P$9650,10,FALSE),"Liquidação Cancelada")</f>
        <v>#N/A</v>
      </c>
      <c r="W774" s="13" t="e">
        <f>IF(X774&lt;&gt;"Liquidação Cancelada",IF(ISBLANK(V774),"AGUARDANDO PAGAMENTO",NETWORKDAYS(P774,V774)-1),"Liquidação Cancelada")</f>
        <v>#N/A</v>
      </c>
      <c r="X774" s="10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>IF(X774&lt;&gt;"Liquidação Cancelada",Y774-Z774,"Liquidação Cancelada")</f>
        <v>#N/A</v>
      </c>
      <c r="AC774" s="3" t="e">
        <f>IF(X774&lt;&gt;"Liquidação Cancelada",(AA774-AB774)+(U774-Z774-AB774),"Liquidação Cancelada")</f>
        <v>#N/A</v>
      </c>
      <c r="AD774" s="29"/>
    </row>
    <row r="775" spans="1:30" ht="24.95" customHeight="1" x14ac:dyDescent="0.2">
      <c r="A775" s="23" t="str">
        <f>D775&amp;"|"&amp;E775&amp;"|"&amp;G775&amp;"|"&amp;H775&amp;"|"&amp;L775&amp;"|"&amp;N775&amp;"|"&amp;U775</f>
        <v>||||||0</v>
      </c>
      <c r="B775" s="23" t="str">
        <f>D775&amp;"|"&amp;E775&amp;"|"&amp;G775&amp;"|"&amp;H775&amp;"|"&amp;X775</f>
        <v>||||0</v>
      </c>
      <c r="C775" s="28" t="str">
        <f>E775&amp;"|"&amp;X775</f>
        <v>|0</v>
      </c>
      <c r="D775" s="10"/>
      <c r="E775" s="10"/>
      <c r="F775" s="36" t="str">
        <f>G775&amp;"/"&amp;H775</f>
        <v>/</v>
      </c>
      <c r="G775" s="10"/>
      <c r="H775" s="10"/>
      <c r="I775" s="36" t="str">
        <f>J775&amp;"."&amp;K775</f>
        <v>.</v>
      </c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>
        <f>R775-S775-T775</f>
        <v>0</v>
      </c>
      <c r="V775" s="9" t="e">
        <f>IF(X775&lt;&gt;"Liquidação Cancelada",VLOOKUP(B775,'BASE DE DADOS OPS'!$B$4:$P$9650,10,FALSE),"Liquidação Cancelada")</f>
        <v>#N/A</v>
      </c>
      <c r="W775" s="13" t="e">
        <f>IF(X775&lt;&gt;"Liquidação Cancelada",IF(ISBLANK(V775),"AGUARDANDO PAGAMENTO",NETWORKDAYS(P775,V775)-1),"Liquidação Cancelada")</f>
        <v>#N/A</v>
      </c>
      <c r="X775" s="10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>IF(X775&lt;&gt;"Liquidação Cancelada",Y775-Z775,"Liquidação Cancelada")</f>
        <v>#N/A</v>
      </c>
      <c r="AC775" s="3" t="e">
        <f>IF(X775&lt;&gt;"Liquidação Cancelada",(AA775-AB775)+(U775-Z775-AB775),"Liquidação Cancelada")</f>
        <v>#N/A</v>
      </c>
      <c r="AD775" s="29"/>
    </row>
    <row r="776" spans="1:30" ht="24.95" customHeight="1" x14ac:dyDescent="0.2">
      <c r="A776" s="23" t="str">
        <f>D776&amp;"|"&amp;E776&amp;"|"&amp;G776&amp;"|"&amp;H776&amp;"|"&amp;L776&amp;"|"&amp;N776&amp;"|"&amp;U776</f>
        <v>||||||0</v>
      </c>
      <c r="B776" s="23" t="str">
        <f>D776&amp;"|"&amp;E776&amp;"|"&amp;G776&amp;"|"&amp;H776&amp;"|"&amp;X776</f>
        <v>||||0</v>
      </c>
      <c r="C776" s="28" t="str">
        <f>E776&amp;"|"&amp;X776</f>
        <v>|0</v>
      </c>
      <c r="D776" s="10"/>
      <c r="E776" s="10"/>
      <c r="F776" s="36" t="str">
        <f>G776&amp;"/"&amp;H776</f>
        <v>/</v>
      </c>
      <c r="G776" s="10"/>
      <c r="H776" s="10"/>
      <c r="I776" s="36" t="str">
        <f>J776&amp;"."&amp;K776</f>
        <v>.</v>
      </c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>
        <f>R776-S776-T776</f>
        <v>0</v>
      </c>
      <c r="V776" s="9" t="e">
        <f>IF(X776&lt;&gt;"Liquidação Cancelada",VLOOKUP(B776,'BASE DE DADOS OPS'!$B$4:$P$9650,10,FALSE),"Liquidação Cancelada")</f>
        <v>#N/A</v>
      </c>
      <c r="W776" s="13" t="e">
        <f>IF(X776&lt;&gt;"Liquidação Cancelada",IF(ISBLANK(V776),"AGUARDANDO PAGAMENTO",NETWORKDAYS(P776,V776)-1),"Liquidação Cancelada")</f>
        <v>#N/A</v>
      </c>
      <c r="X776" s="10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>IF(X776&lt;&gt;"Liquidação Cancelada",Y776-Z776,"Liquidação Cancelada")</f>
        <v>#N/A</v>
      </c>
      <c r="AC776" s="3" t="e">
        <f>IF(X776&lt;&gt;"Liquidação Cancelada",(AA776-AB776)+(U776-Z776-AB776),"Liquidação Cancelada")</f>
        <v>#N/A</v>
      </c>
      <c r="AD776" s="29"/>
    </row>
    <row r="777" spans="1:30" ht="24.95" customHeight="1" x14ac:dyDescent="0.2">
      <c r="A777" s="23" t="str">
        <f>D777&amp;"|"&amp;E777&amp;"|"&amp;G777&amp;"|"&amp;H777&amp;"|"&amp;L777&amp;"|"&amp;N777&amp;"|"&amp;U777</f>
        <v>||||||0</v>
      </c>
      <c r="B777" s="23" t="str">
        <f>D777&amp;"|"&amp;E777&amp;"|"&amp;G777&amp;"|"&amp;H777&amp;"|"&amp;X777</f>
        <v>||||0</v>
      </c>
      <c r="C777" s="28" t="str">
        <f>E777&amp;"|"&amp;X777</f>
        <v>|0</v>
      </c>
      <c r="D777" s="10"/>
      <c r="E777" s="10"/>
      <c r="F777" s="36" t="str">
        <f>G777&amp;"/"&amp;H777</f>
        <v>/</v>
      </c>
      <c r="G777" s="10"/>
      <c r="H777" s="10"/>
      <c r="I777" s="36" t="str">
        <f>J777&amp;"."&amp;K777</f>
        <v>.</v>
      </c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>
        <f>R777-S777-T777</f>
        <v>0</v>
      </c>
      <c r="V777" s="9" t="e">
        <f>IF(X777&lt;&gt;"Liquidação Cancelada",VLOOKUP(B777,'BASE DE DADOS OPS'!$B$4:$P$9650,10,FALSE),"Liquidação Cancelada")</f>
        <v>#N/A</v>
      </c>
      <c r="W777" s="13" t="e">
        <f>IF(X777&lt;&gt;"Liquidação Cancelada",IF(ISBLANK(V777),"AGUARDANDO PAGAMENTO",NETWORKDAYS(P777,V777)-1),"Liquidação Cancelada")</f>
        <v>#N/A</v>
      </c>
      <c r="X777" s="10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>IF(X777&lt;&gt;"Liquidação Cancelada",Y777-Z777,"Liquidação Cancelada")</f>
        <v>#N/A</v>
      </c>
      <c r="AC777" s="3" t="e">
        <f>IF(X777&lt;&gt;"Liquidação Cancelada",(AA777-AB777)+(U777-Z777-AB777),"Liquidação Cancelada")</f>
        <v>#N/A</v>
      </c>
      <c r="AD777" s="29"/>
    </row>
    <row r="778" spans="1:30" ht="24.95" customHeight="1" x14ac:dyDescent="0.2">
      <c r="A778" s="23" t="str">
        <f>D778&amp;"|"&amp;E778&amp;"|"&amp;G778&amp;"|"&amp;H778&amp;"|"&amp;L778&amp;"|"&amp;N778&amp;"|"&amp;U778</f>
        <v>||||||0</v>
      </c>
      <c r="B778" s="23" t="str">
        <f>D778&amp;"|"&amp;E778&amp;"|"&amp;G778&amp;"|"&amp;H778&amp;"|"&amp;X778</f>
        <v>||||0</v>
      </c>
      <c r="C778" s="28" t="str">
        <f>E778&amp;"|"&amp;X778</f>
        <v>|0</v>
      </c>
      <c r="D778" s="10"/>
      <c r="E778" s="10"/>
      <c r="F778" s="36" t="str">
        <f>G778&amp;"/"&amp;H778</f>
        <v>/</v>
      </c>
      <c r="G778" s="10"/>
      <c r="H778" s="10"/>
      <c r="I778" s="36" t="str">
        <f>J778&amp;"."&amp;K778</f>
        <v>.</v>
      </c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>
        <f>R778-S778-T778</f>
        <v>0</v>
      </c>
      <c r="V778" s="9" t="e">
        <f>IF(X778&lt;&gt;"Liquidação Cancelada",VLOOKUP(B778,'BASE DE DADOS OPS'!$B$4:$P$9650,10,FALSE),"Liquidação Cancelada")</f>
        <v>#N/A</v>
      </c>
      <c r="W778" s="13" t="e">
        <f>IF(X778&lt;&gt;"Liquidação Cancelada",IF(ISBLANK(V778),"AGUARDANDO PAGAMENTO",NETWORKDAYS(P778,V778)-1),"Liquidação Cancelada")</f>
        <v>#N/A</v>
      </c>
      <c r="X778" s="10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>IF(X778&lt;&gt;"Liquidação Cancelada",Y778-Z778,"Liquidação Cancelada")</f>
        <v>#N/A</v>
      </c>
      <c r="AC778" s="3" t="e">
        <f>IF(X778&lt;&gt;"Liquidação Cancelada",(AA778-AB778)+(U778-Z778-AB778),"Liquidação Cancelada")</f>
        <v>#N/A</v>
      </c>
      <c r="AD778" s="29"/>
    </row>
    <row r="779" spans="1:30" ht="24.95" customHeight="1" x14ac:dyDescent="0.2">
      <c r="A779" s="23" t="str">
        <f>D779&amp;"|"&amp;E779&amp;"|"&amp;G779&amp;"|"&amp;H779&amp;"|"&amp;L779&amp;"|"&amp;N779&amp;"|"&amp;U779</f>
        <v>||||||0</v>
      </c>
      <c r="B779" s="23" t="str">
        <f>D779&amp;"|"&amp;E779&amp;"|"&amp;G779&amp;"|"&amp;H779&amp;"|"&amp;X779</f>
        <v>||||0</v>
      </c>
      <c r="C779" s="28" t="str">
        <f>E779&amp;"|"&amp;X779</f>
        <v>|0</v>
      </c>
      <c r="D779" s="10"/>
      <c r="E779" s="10"/>
      <c r="F779" s="36" t="str">
        <f>G779&amp;"/"&amp;H779</f>
        <v>/</v>
      </c>
      <c r="G779" s="10"/>
      <c r="H779" s="10"/>
      <c r="I779" s="36" t="str">
        <f>J779&amp;"."&amp;K779</f>
        <v>.</v>
      </c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>
        <f>R779-S779-T779</f>
        <v>0</v>
      </c>
      <c r="V779" s="9" t="e">
        <f>IF(X779&lt;&gt;"Liquidação Cancelada",VLOOKUP(B779,'BASE DE DADOS OPS'!$B$4:$P$9650,10,FALSE),"Liquidação Cancelada")</f>
        <v>#N/A</v>
      </c>
      <c r="W779" s="13" t="e">
        <f>IF(X779&lt;&gt;"Liquidação Cancelada",IF(ISBLANK(V779),"AGUARDANDO PAGAMENTO",NETWORKDAYS(P779,V779)-1),"Liquidação Cancelada")</f>
        <v>#N/A</v>
      </c>
      <c r="X779" s="10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>IF(X779&lt;&gt;"Liquidação Cancelada",Y779-Z779,"Liquidação Cancelada")</f>
        <v>#N/A</v>
      </c>
      <c r="AC779" s="3" t="e">
        <f>IF(X779&lt;&gt;"Liquidação Cancelada",(AA779-AB779)+(U779-Z779-AB779),"Liquidação Cancelada")</f>
        <v>#N/A</v>
      </c>
      <c r="AD779" s="29"/>
    </row>
    <row r="780" spans="1:30" ht="24.95" customHeight="1" x14ac:dyDescent="0.2">
      <c r="A780" s="23" t="str">
        <f>D780&amp;"|"&amp;E780&amp;"|"&amp;G780&amp;"|"&amp;H780&amp;"|"&amp;L780&amp;"|"&amp;N780&amp;"|"&amp;U780</f>
        <v>||||||0</v>
      </c>
      <c r="B780" s="23" t="str">
        <f>D780&amp;"|"&amp;E780&amp;"|"&amp;G780&amp;"|"&amp;H780&amp;"|"&amp;X780</f>
        <v>||||0</v>
      </c>
      <c r="C780" s="28" t="str">
        <f>E780&amp;"|"&amp;X780</f>
        <v>|0</v>
      </c>
      <c r="D780" s="10"/>
      <c r="E780" s="10"/>
      <c r="F780" s="36" t="str">
        <f>G780&amp;"/"&amp;H780</f>
        <v>/</v>
      </c>
      <c r="G780" s="10"/>
      <c r="H780" s="10"/>
      <c r="I780" s="36" t="str">
        <f>J780&amp;"."&amp;K780</f>
        <v>.</v>
      </c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>
        <f>R780-S780-T780</f>
        <v>0</v>
      </c>
      <c r="V780" s="9" t="e">
        <f>IF(X780&lt;&gt;"Liquidação Cancelada",VLOOKUP(B780,'BASE DE DADOS OPS'!$B$4:$P$9650,10,FALSE),"Liquidação Cancelada")</f>
        <v>#N/A</v>
      </c>
      <c r="W780" s="13" t="e">
        <f>IF(X780&lt;&gt;"Liquidação Cancelada",IF(ISBLANK(V780),"AGUARDANDO PAGAMENTO",NETWORKDAYS(P780,V780)-1),"Liquidação Cancelada")</f>
        <v>#N/A</v>
      </c>
      <c r="X780" s="10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>IF(X780&lt;&gt;"Liquidação Cancelada",Y780-Z780,"Liquidação Cancelada")</f>
        <v>#N/A</v>
      </c>
      <c r="AC780" s="3" t="e">
        <f>IF(X780&lt;&gt;"Liquidação Cancelada",(AA780-AB780)+(U780-Z780-AB780),"Liquidação Cancelada")</f>
        <v>#N/A</v>
      </c>
      <c r="AD780" s="29"/>
    </row>
    <row r="781" spans="1:30" ht="24.95" customHeight="1" x14ac:dyDescent="0.2">
      <c r="A781" s="23" t="str">
        <f>D781&amp;"|"&amp;E781&amp;"|"&amp;G781&amp;"|"&amp;H781&amp;"|"&amp;L781&amp;"|"&amp;N781&amp;"|"&amp;U781</f>
        <v>||||||0</v>
      </c>
      <c r="B781" s="23" t="str">
        <f>D781&amp;"|"&amp;E781&amp;"|"&amp;G781&amp;"|"&amp;H781&amp;"|"&amp;X781</f>
        <v>||||0</v>
      </c>
      <c r="C781" s="28" t="str">
        <f>E781&amp;"|"&amp;X781</f>
        <v>|0</v>
      </c>
      <c r="D781" s="10"/>
      <c r="E781" s="10"/>
      <c r="F781" s="36" t="str">
        <f>G781&amp;"/"&amp;H781</f>
        <v>/</v>
      </c>
      <c r="G781" s="10"/>
      <c r="H781" s="10"/>
      <c r="I781" s="36" t="str">
        <f>J781&amp;"."&amp;K781</f>
        <v>.</v>
      </c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>
        <f>R781-S781-T781</f>
        <v>0</v>
      </c>
      <c r="V781" s="9" t="e">
        <f>IF(X781&lt;&gt;"Liquidação Cancelada",VLOOKUP(B781,'BASE DE DADOS OPS'!$B$4:$P$9650,10,FALSE),"Liquidação Cancelada")</f>
        <v>#N/A</v>
      </c>
      <c r="W781" s="13" t="e">
        <f>IF(X781&lt;&gt;"Liquidação Cancelada",IF(ISBLANK(V781),"AGUARDANDO PAGAMENTO",NETWORKDAYS(P781,V781)-1),"Liquidação Cancelada")</f>
        <v>#N/A</v>
      </c>
      <c r="X781" s="10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>IF(X781&lt;&gt;"Liquidação Cancelada",Y781-Z781,"Liquidação Cancelada")</f>
        <v>#N/A</v>
      </c>
      <c r="AC781" s="3" t="e">
        <f>IF(X781&lt;&gt;"Liquidação Cancelada",(AA781-AB781)+(U781-Z781-AB781),"Liquidação Cancelada")</f>
        <v>#N/A</v>
      </c>
      <c r="AD781" s="29"/>
    </row>
    <row r="782" spans="1:30" ht="24.95" customHeight="1" x14ac:dyDescent="0.2">
      <c r="A782" s="23" t="str">
        <f>D782&amp;"|"&amp;E782&amp;"|"&amp;G782&amp;"|"&amp;H782&amp;"|"&amp;L782&amp;"|"&amp;N782&amp;"|"&amp;U782</f>
        <v>||||||0</v>
      </c>
      <c r="B782" s="23" t="str">
        <f>D782&amp;"|"&amp;E782&amp;"|"&amp;G782&amp;"|"&amp;H782&amp;"|"&amp;X782</f>
        <v>||||0</v>
      </c>
      <c r="C782" s="28" t="str">
        <f>E782&amp;"|"&amp;X782</f>
        <v>|0</v>
      </c>
      <c r="D782" s="10"/>
      <c r="E782" s="10"/>
      <c r="F782" s="36" t="str">
        <f>G782&amp;"/"&amp;H782</f>
        <v>/</v>
      </c>
      <c r="G782" s="10"/>
      <c r="H782" s="10"/>
      <c r="I782" s="36" t="str">
        <f>J782&amp;"."&amp;K782</f>
        <v>.</v>
      </c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>
        <f>R782-S782-T782</f>
        <v>0</v>
      </c>
      <c r="V782" s="9" t="e">
        <f>IF(X782&lt;&gt;"Liquidação Cancelada",VLOOKUP(B782,'BASE DE DADOS OPS'!$B$4:$P$9650,10,FALSE),"Liquidação Cancelada")</f>
        <v>#N/A</v>
      </c>
      <c r="W782" s="13" t="e">
        <f>IF(X782&lt;&gt;"Liquidação Cancelada",IF(ISBLANK(V782),"AGUARDANDO PAGAMENTO",NETWORKDAYS(P782,V782)-1),"Liquidação Cancelada")</f>
        <v>#N/A</v>
      </c>
      <c r="X782" s="10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>IF(X782&lt;&gt;"Liquidação Cancelada",Y782-Z782,"Liquidação Cancelada")</f>
        <v>#N/A</v>
      </c>
      <c r="AC782" s="3" t="e">
        <f>IF(X782&lt;&gt;"Liquidação Cancelada",(AA782-AB782)+(U782-Z782-AB782),"Liquidação Cancelada")</f>
        <v>#N/A</v>
      </c>
      <c r="AD782" s="29"/>
    </row>
    <row r="783" spans="1:30" ht="24.95" customHeight="1" x14ac:dyDescent="0.2">
      <c r="A783" s="23" t="str">
        <f>D783&amp;"|"&amp;E783&amp;"|"&amp;G783&amp;"|"&amp;H783&amp;"|"&amp;L783&amp;"|"&amp;N783&amp;"|"&amp;U783</f>
        <v>||||||0</v>
      </c>
      <c r="B783" s="23" t="str">
        <f>D783&amp;"|"&amp;E783&amp;"|"&amp;G783&amp;"|"&amp;H783&amp;"|"&amp;X783</f>
        <v>||||0</v>
      </c>
      <c r="C783" s="28" t="str">
        <f>E783&amp;"|"&amp;X783</f>
        <v>|0</v>
      </c>
      <c r="D783" s="10"/>
      <c r="E783" s="10"/>
      <c r="F783" s="36" t="str">
        <f>G783&amp;"/"&amp;H783</f>
        <v>/</v>
      </c>
      <c r="G783" s="10"/>
      <c r="H783" s="10"/>
      <c r="I783" s="36" t="str">
        <f>J783&amp;"."&amp;K783</f>
        <v>.</v>
      </c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>
        <f>R783-S783-T783</f>
        <v>0</v>
      </c>
      <c r="V783" s="9" t="e">
        <f>IF(X783&lt;&gt;"Liquidação Cancelada",VLOOKUP(B783,'BASE DE DADOS OPS'!$B$4:$P$9650,10,FALSE),"Liquidação Cancelada")</f>
        <v>#N/A</v>
      </c>
      <c r="W783" s="13" t="e">
        <f>IF(X783&lt;&gt;"Liquidação Cancelada",IF(ISBLANK(V783),"AGUARDANDO PAGAMENTO",NETWORKDAYS(P783,V783)-1),"Liquidação Cancelada")</f>
        <v>#N/A</v>
      </c>
      <c r="X783" s="10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>IF(X783&lt;&gt;"Liquidação Cancelada",Y783-Z783,"Liquidação Cancelada")</f>
        <v>#N/A</v>
      </c>
      <c r="AC783" s="3" t="e">
        <f>IF(X783&lt;&gt;"Liquidação Cancelada",(AA783-AB783)+(U783-Z783-AB783),"Liquidação Cancelada")</f>
        <v>#N/A</v>
      </c>
      <c r="AD783" s="29"/>
    </row>
    <row r="784" spans="1:30" ht="24.95" customHeight="1" x14ac:dyDescent="0.2">
      <c r="A784" s="23" t="str">
        <f>D784&amp;"|"&amp;E784&amp;"|"&amp;G784&amp;"|"&amp;H784&amp;"|"&amp;L784&amp;"|"&amp;N784&amp;"|"&amp;U784</f>
        <v>||||||0</v>
      </c>
      <c r="B784" s="23" t="str">
        <f>D784&amp;"|"&amp;E784&amp;"|"&amp;G784&amp;"|"&amp;H784&amp;"|"&amp;X784</f>
        <v>||||0</v>
      </c>
      <c r="C784" s="28" t="str">
        <f>E784&amp;"|"&amp;X784</f>
        <v>|0</v>
      </c>
      <c r="D784" s="10"/>
      <c r="E784" s="10"/>
      <c r="F784" s="36" t="str">
        <f>G784&amp;"/"&amp;H784</f>
        <v>/</v>
      </c>
      <c r="G784" s="10"/>
      <c r="H784" s="10"/>
      <c r="I784" s="36" t="str">
        <f>J784&amp;"."&amp;K784</f>
        <v>.</v>
      </c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>
        <f>R784-S784-T784</f>
        <v>0</v>
      </c>
      <c r="V784" s="9" t="e">
        <f>IF(X784&lt;&gt;"Liquidação Cancelada",VLOOKUP(B784,'BASE DE DADOS OPS'!$B$4:$P$9650,10,FALSE),"Liquidação Cancelada")</f>
        <v>#N/A</v>
      </c>
      <c r="W784" s="13" t="e">
        <f>IF(X784&lt;&gt;"Liquidação Cancelada",IF(ISBLANK(V784),"AGUARDANDO PAGAMENTO",NETWORKDAYS(P784,V784)-1),"Liquidação Cancelada")</f>
        <v>#N/A</v>
      </c>
      <c r="X784" s="10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>IF(X784&lt;&gt;"Liquidação Cancelada",Y784-Z784,"Liquidação Cancelada")</f>
        <v>#N/A</v>
      </c>
      <c r="AC784" s="3" t="e">
        <f>IF(X784&lt;&gt;"Liquidação Cancelada",(AA784-AB784)+(U784-Z784-AB784),"Liquidação Cancelada")</f>
        <v>#N/A</v>
      </c>
      <c r="AD784" s="29"/>
    </row>
    <row r="785" spans="1:30" ht="24.95" customHeight="1" x14ac:dyDescent="0.2">
      <c r="A785" s="23" t="str">
        <f>D785&amp;"|"&amp;E785&amp;"|"&amp;G785&amp;"|"&amp;H785&amp;"|"&amp;L785&amp;"|"&amp;N785&amp;"|"&amp;U785</f>
        <v>||||||0</v>
      </c>
      <c r="B785" s="23" t="str">
        <f>D785&amp;"|"&amp;E785&amp;"|"&amp;G785&amp;"|"&amp;H785&amp;"|"&amp;X785</f>
        <v>||||0</v>
      </c>
      <c r="C785" s="28" t="str">
        <f>E785&amp;"|"&amp;X785</f>
        <v>|0</v>
      </c>
      <c r="D785" s="10"/>
      <c r="E785" s="10"/>
      <c r="F785" s="36" t="str">
        <f>G785&amp;"/"&amp;H785</f>
        <v>/</v>
      </c>
      <c r="G785" s="10"/>
      <c r="H785" s="10"/>
      <c r="I785" s="36" t="str">
        <f>J785&amp;"."&amp;K785</f>
        <v>.</v>
      </c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>
        <f>R785-S785-T785</f>
        <v>0</v>
      </c>
      <c r="V785" s="9" t="e">
        <f>IF(X785&lt;&gt;"Liquidação Cancelada",VLOOKUP(B785,'BASE DE DADOS OPS'!$B$4:$P$9650,10,FALSE),"Liquidação Cancelada")</f>
        <v>#N/A</v>
      </c>
      <c r="W785" s="13" t="e">
        <f>IF(X785&lt;&gt;"Liquidação Cancelada",IF(ISBLANK(V785),"AGUARDANDO PAGAMENTO",NETWORKDAYS(P785,V785)-1),"Liquidação Cancelada")</f>
        <v>#N/A</v>
      </c>
      <c r="X785" s="10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>IF(X785&lt;&gt;"Liquidação Cancelada",Y785-Z785,"Liquidação Cancelada")</f>
        <v>#N/A</v>
      </c>
      <c r="AC785" s="3" t="e">
        <f>IF(X785&lt;&gt;"Liquidação Cancelada",(AA785-AB785)+(U785-Z785-AB785),"Liquidação Cancelada")</f>
        <v>#N/A</v>
      </c>
      <c r="AD785" s="29"/>
    </row>
    <row r="786" spans="1:30" ht="24.95" customHeight="1" x14ac:dyDescent="0.2">
      <c r="A786" s="23" t="str">
        <f>D786&amp;"|"&amp;E786&amp;"|"&amp;G786&amp;"|"&amp;H786&amp;"|"&amp;L786&amp;"|"&amp;N786&amp;"|"&amp;U786</f>
        <v>||||||0</v>
      </c>
      <c r="B786" s="23" t="str">
        <f>D786&amp;"|"&amp;E786&amp;"|"&amp;G786&amp;"|"&amp;H786&amp;"|"&amp;X786</f>
        <v>||||0</v>
      </c>
      <c r="C786" s="28" t="str">
        <f>E786&amp;"|"&amp;X786</f>
        <v>|0</v>
      </c>
      <c r="D786" s="10"/>
      <c r="E786" s="10"/>
      <c r="F786" s="36" t="str">
        <f>G786&amp;"/"&amp;H786</f>
        <v>/</v>
      </c>
      <c r="G786" s="10"/>
      <c r="H786" s="10"/>
      <c r="I786" s="36" t="str">
        <f>J786&amp;"."&amp;K786</f>
        <v>.</v>
      </c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>
        <f>R786-S786-T786</f>
        <v>0</v>
      </c>
      <c r="V786" s="9" t="e">
        <f>IF(X786&lt;&gt;"Liquidação Cancelada",VLOOKUP(B786,'BASE DE DADOS OPS'!$B$4:$P$9650,10,FALSE),"Liquidação Cancelada")</f>
        <v>#N/A</v>
      </c>
      <c r="W786" s="13" t="e">
        <f>IF(X786&lt;&gt;"Liquidação Cancelada",IF(ISBLANK(V786),"AGUARDANDO PAGAMENTO",NETWORKDAYS(P786,V786)-1),"Liquidação Cancelada")</f>
        <v>#N/A</v>
      </c>
      <c r="X786" s="10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>IF(X786&lt;&gt;"Liquidação Cancelada",Y786-Z786,"Liquidação Cancelada")</f>
        <v>#N/A</v>
      </c>
      <c r="AC786" s="3" t="e">
        <f>IF(X786&lt;&gt;"Liquidação Cancelada",(AA786-AB786)+(U786-Z786-AB786),"Liquidação Cancelada")</f>
        <v>#N/A</v>
      </c>
      <c r="AD786" s="29"/>
    </row>
    <row r="787" spans="1:30" ht="24.95" customHeight="1" x14ac:dyDescent="0.2">
      <c r="A787" s="23" t="str">
        <f>D787&amp;"|"&amp;E787&amp;"|"&amp;G787&amp;"|"&amp;H787&amp;"|"&amp;L787&amp;"|"&amp;N787&amp;"|"&amp;U787</f>
        <v>||||||0</v>
      </c>
      <c r="B787" s="23" t="str">
        <f>D787&amp;"|"&amp;E787&amp;"|"&amp;G787&amp;"|"&amp;H787&amp;"|"&amp;X787</f>
        <v>||||0</v>
      </c>
      <c r="C787" s="28" t="str">
        <f>E787&amp;"|"&amp;X787</f>
        <v>|0</v>
      </c>
      <c r="D787" s="10"/>
      <c r="E787" s="10"/>
      <c r="F787" s="36" t="str">
        <f>G787&amp;"/"&amp;H787</f>
        <v>/</v>
      </c>
      <c r="G787" s="10"/>
      <c r="H787" s="10"/>
      <c r="I787" s="36" t="str">
        <f>J787&amp;"."&amp;K787</f>
        <v>.</v>
      </c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>
        <f>R787-S787-T787</f>
        <v>0</v>
      </c>
      <c r="V787" s="9" t="e">
        <f>IF(X787&lt;&gt;"Liquidação Cancelada",VLOOKUP(B787,'BASE DE DADOS OPS'!$B$4:$P$9650,10,FALSE),"Liquidação Cancelada")</f>
        <v>#N/A</v>
      </c>
      <c r="W787" s="13" t="e">
        <f>IF(X787&lt;&gt;"Liquidação Cancelada",IF(ISBLANK(V787),"AGUARDANDO PAGAMENTO",NETWORKDAYS(P787,V787)-1),"Liquidação Cancelada")</f>
        <v>#N/A</v>
      </c>
      <c r="X787" s="10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>IF(X787&lt;&gt;"Liquidação Cancelada",Y787-Z787,"Liquidação Cancelada")</f>
        <v>#N/A</v>
      </c>
      <c r="AC787" s="3" t="e">
        <f>IF(X787&lt;&gt;"Liquidação Cancelada",(AA787-AB787)+(U787-Z787-AB787),"Liquidação Cancelada")</f>
        <v>#N/A</v>
      </c>
      <c r="AD787" s="29"/>
    </row>
    <row r="788" spans="1:30" ht="24.95" customHeight="1" x14ac:dyDescent="0.2">
      <c r="A788" s="23" t="str">
        <f>D788&amp;"|"&amp;E788&amp;"|"&amp;G788&amp;"|"&amp;H788&amp;"|"&amp;L788&amp;"|"&amp;N788&amp;"|"&amp;U788</f>
        <v>||||||0</v>
      </c>
      <c r="B788" s="23" t="str">
        <f>D788&amp;"|"&amp;E788&amp;"|"&amp;G788&amp;"|"&amp;H788&amp;"|"&amp;X788</f>
        <v>||||0</v>
      </c>
      <c r="C788" s="28" t="str">
        <f>E788&amp;"|"&amp;X788</f>
        <v>|0</v>
      </c>
      <c r="D788" s="10"/>
      <c r="E788" s="10"/>
      <c r="F788" s="36" t="str">
        <f>G788&amp;"/"&amp;H788</f>
        <v>/</v>
      </c>
      <c r="G788" s="10"/>
      <c r="H788" s="10"/>
      <c r="I788" s="36" t="str">
        <f>J788&amp;"."&amp;K788</f>
        <v>.</v>
      </c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>
        <f>R788-S788-T788</f>
        <v>0</v>
      </c>
      <c r="V788" s="9" t="e">
        <f>IF(X788&lt;&gt;"Liquidação Cancelada",VLOOKUP(B788,'BASE DE DADOS OPS'!$B$4:$P$9650,10,FALSE),"Liquidação Cancelada")</f>
        <v>#N/A</v>
      </c>
      <c r="W788" s="13" t="e">
        <f>IF(X788&lt;&gt;"Liquidação Cancelada",IF(ISBLANK(V788),"AGUARDANDO PAGAMENTO",NETWORKDAYS(P788,V788)-1),"Liquidação Cancelada")</f>
        <v>#N/A</v>
      </c>
      <c r="X788" s="10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>IF(X788&lt;&gt;"Liquidação Cancelada",Y788-Z788,"Liquidação Cancelada")</f>
        <v>#N/A</v>
      </c>
      <c r="AC788" s="3" t="e">
        <f>IF(X788&lt;&gt;"Liquidação Cancelada",(AA788-AB788)+(U788-Z788-AB788),"Liquidação Cancelada")</f>
        <v>#N/A</v>
      </c>
      <c r="AD788" s="29"/>
    </row>
    <row r="789" spans="1:30" ht="24.95" customHeight="1" x14ac:dyDescent="0.2">
      <c r="A789" s="23" t="str">
        <f>D789&amp;"|"&amp;E789&amp;"|"&amp;G789&amp;"|"&amp;H789&amp;"|"&amp;L789&amp;"|"&amp;N789&amp;"|"&amp;U789</f>
        <v>||||||0</v>
      </c>
      <c r="B789" s="23" t="str">
        <f>D789&amp;"|"&amp;E789&amp;"|"&amp;G789&amp;"|"&amp;H789&amp;"|"&amp;X789</f>
        <v>||||0</v>
      </c>
      <c r="C789" s="28" t="str">
        <f>E789&amp;"|"&amp;X789</f>
        <v>|0</v>
      </c>
      <c r="D789" s="10"/>
      <c r="E789" s="10"/>
      <c r="F789" s="36" t="str">
        <f>G789&amp;"/"&amp;H789</f>
        <v>/</v>
      </c>
      <c r="G789" s="10"/>
      <c r="H789" s="10"/>
      <c r="I789" s="36" t="str">
        <f>J789&amp;"."&amp;K789</f>
        <v>.</v>
      </c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>
        <f>R789-S789-T789</f>
        <v>0</v>
      </c>
      <c r="V789" s="9" t="e">
        <f>IF(X789&lt;&gt;"Liquidação Cancelada",VLOOKUP(B789,'BASE DE DADOS OPS'!$B$4:$P$9650,10,FALSE),"Liquidação Cancelada")</f>
        <v>#N/A</v>
      </c>
      <c r="W789" s="13" t="e">
        <f>IF(X789&lt;&gt;"Liquidação Cancelada",IF(ISBLANK(V789),"AGUARDANDO PAGAMENTO",NETWORKDAYS(P789,V789)-1),"Liquidação Cancelada")</f>
        <v>#N/A</v>
      </c>
      <c r="X789" s="10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>IF(X789&lt;&gt;"Liquidação Cancelada",Y789-Z789,"Liquidação Cancelada")</f>
        <v>#N/A</v>
      </c>
      <c r="AC789" s="3" t="e">
        <f>IF(X789&lt;&gt;"Liquidação Cancelada",(AA789-AB789)+(U789-Z789-AB789),"Liquidação Cancelada")</f>
        <v>#N/A</v>
      </c>
      <c r="AD789" s="29"/>
    </row>
    <row r="790" spans="1:30" ht="24.95" customHeight="1" x14ac:dyDescent="0.2">
      <c r="A790" s="23" t="str">
        <f>D790&amp;"|"&amp;E790&amp;"|"&amp;G790&amp;"|"&amp;H790&amp;"|"&amp;L790&amp;"|"&amp;N790&amp;"|"&amp;U790</f>
        <v>||||||0</v>
      </c>
      <c r="B790" s="23" t="str">
        <f>D790&amp;"|"&amp;E790&amp;"|"&amp;G790&amp;"|"&amp;H790&amp;"|"&amp;X790</f>
        <v>||||0</v>
      </c>
      <c r="C790" s="28" t="str">
        <f>E790&amp;"|"&amp;X790</f>
        <v>|0</v>
      </c>
      <c r="D790" s="10"/>
      <c r="E790" s="10"/>
      <c r="F790" s="36" t="str">
        <f>G790&amp;"/"&amp;H790</f>
        <v>/</v>
      </c>
      <c r="G790" s="10"/>
      <c r="H790" s="10"/>
      <c r="I790" s="36" t="str">
        <f>J790&amp;"."&amp;K790</f>
        <v>.</v>
      </c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>
        <f>R790-S790-T790</f>
        <v>0</v>
      </c>
      <c r="V790" s="9" t="e">
        <f>IF(X790&lt;&gt;"Liquidação Cancelada",VLOOKUP(B790,'BASE DE DADOS OPS'!$B$4:$P$9650,10,FALSE),"Liquidação Cancelada")</f>
        <v>#N/A</v>
      </c>
      <c r="W790" s="13" t="e">
        <f>IF(X790&lt;&gt;"Liquidação Cancelada",IF(ISBLANK(V790),"AGUARDANDO PAGAMENTO",NETWORKDAYS(P790,V790)-1),"Liquidação Cancelada")</f>
        <v>#N/A</v>
      </c>
      <c r="X790" s="10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>IF(X790&lt;&gt;"Liquidação Cancelada",Y790-Z790,"Liquidação Cancelada")</f>
        <v>#N/A</v>
      </c>
      <c r="AC790" s="3" t="e">
        <f>IF(X790&lt;&gt;"Liquidação Cancelada",(AA790-AB790)+(U790-Z790-AB790),"Liquidação Cancelada")</f>
        <v>#N/A</v>
      </c>
      <c r="AD790" s="29"/>
    </row>
    <row r="791" spans="1:30" ht="24.95" customHeight="1" x14ac:dyDescent="0.2">
      <c r="A791" s="23" t="str">
        <f>D791&amp;"|"&amp;E791&amp;"|"&amp;G791&amp;"|"&amp;H791&amp;"|"&amp;L791&amp;"|"&amp;N791&amp;"|"&amp;U791</f>
        <v>||||||0</v>
      </c>
      <c r="B791" s="23" t="str">
        <f>D791&amp;"|"&amp;E791&amp;"|"&amp;G791&amp;"|"&amp;H791&amp;"|"&amp;X791</f>
        <v>||||0</v>
      </c>
      <c r="C791" s="28" t="str">
        <f>E791&amp;"|"&amp;X791</f>
        <v>|0</v>
      </c>
      <c r="D791" s="10"/>
      <c r="E791" s="10"/>
      <c r="F791" s="36" t="str">
        <f>G791&amp;"/"&amp;H791</f>
        <v>/</v>
      </c>
      <c r="G791" s="10"/>
      <c r="H791" s="10"/>
      <c r="I791" s="36" t="str">
        <f>J791&amp;"."&amp;K791</f>
        <v>.</v>
      </c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>
        <f>R791-S791-T791</f>
        <v>0</v>
      </c>
      <c r="V791" s="9" t="e">
        <f>IF(X791&lt;&gt;"Liquidação Cancelada",VLOOKUP(B791,'BASE DE DADOS OPS'!$B$4:$P$9650,10,FALSE),"Liquidação Cancelada")</f>
        <v>#N/A</v>
      </c>
      <c r="W791" s="13" t="e">
        <f>IF(X791&lt;&gt;"Liquidação Cancelada",IF(ISBLANK(V791),"AGUARDANDO PAGAMENTO",NETWORKDAYS(P791,V791)-1),"Liquidação Cancelada")</f>
        <v>#N/A</v>
      </c>
      <c r="X791" s="10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>IF(X791&lt;&gt;"Liquidação Cancelada",Y791-Z791,"Liquidação Cancelada")</f>
        <v>#N/A</v>
      </c>
      <c r="AC791" s="3" t="e">
        <f>IF(X791&lt;&gt;"Liquidação Cancelada",(AA791-AB791)+(U791-Z791-AB791),"Liquidação Cancelada")</f>
        <v>#N/A</v>
      </c>
      <c r="AD791" s="29"/>
    </row>
    <row r="792" spans="1:30" ht="24.95" customHeight="1" x14ac:dyDescent="0.2">
      <c r="A792" s="23" t="str">
        <f>D792&amp;"|"&amp;E792&amp;"|"&amp;G792&amp;"|"&amp;H792&amp;"|"&amp;L792&amp;"|"&amp;N792&amp;"|"&amp;U792</f>
        <v>||||||0</v>
      </c>
      <c r="B792" s="23" t="str">
        <f>D792&amp;"|"&amp;E792&amp;"|"&amp;G792&amp;"|"&amp;H792&amp;"|"&amp;X792</f>
        <v>||||0</v>
      </c>
      <c r="C792" s="28" t="str">
        <f>E792&amp;"|"&amp;X792</f>
        <v>|0</v>
      </c>
      <c r="D792" s="10"/>
      <c r="E792" s="10"/>
      <c r="F792" s="36" t="str">
        <f>G792&amp;"/"&amp;H792</f>
        <v>/</v>
      </c>
      <c r="G792" s="10"/>
      <c r="H792" s="10"/>
      <c r="I792" s="36" t="str">
        <f>J792&amp;"."&amp;K792</f>
        <v>.</v>
      </c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>
        <f>R792-S792-T792</f>
        <v>0</v>
      </c>
      <c r="V792" s="9" t="e">
        <f>IF(X792&lt;&gt;"Liquidação Cancelada",VLOOKUP(B792,'BASE DE DADOS OPS'!$B$4:$P$9650,10,FALSE),"Liquidação Cancelada")</f>
        <v>#N/A</v>
      </c>
      <c r="W792" s="13" t="e">
        <f>IF(X792&lt;&gt;"Liquidação Cancelada",IF(ISBLANK(V792),"AGUARDANDO PAGAMENTO",NETWORKDAYS(P792,V792)-1),"Liquidação Cancelada")</f>
        <v>#N/A</v>
      </c>
      <c r="X792" s="10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>IF(X792&lt;&gt;"Liquidação Cancelada",Y792-Z792,"Liquidação Cancelada")</f>
        <v>#N/A</v>
      </c>
      <c r="AC792" s="3" t="e">
        <f>IF(X792&lt;&gt;"Liquidação Cancelada",(AA792-AB792)+(U792-Z792-AB792),"Liquidação Cancelada")</f>
        <v>#N/A</v>
      </c>
      <c r="AD792" s="29"/>
    </row>
    <row r="793" spans="1:30" ht="24.95" customHeight="1" x14ac:dyDescent="0.2">
      <c r="A793" s="23" t="str">
        <f>D793&amp;"|"&amp;E793&amp;"|"&amp;G793&amp;"|"&amp;H793&amp;"|"&amp;L793&amp;"|"&amp;N793&amp;"|"&amp;U793</f>
        <v>||||||0</v>
      </c>
      <c r="B793" s="23" t="str">
        <f>D793&amp;"|"&amp;E793&amp;"|"&amp;G793&amp;"|"&amp;H793&amp;"|"&amp;X793</f>
        <v>||||0</v>
      </c>
      <c r="C793" s="28" t="str">
        <f>E793&amp;"|"&amp;X793</f>
        <v>|0</v>
      </c>
      <c r="D793" s="10"/>
      <c r="E793" s="10"/>
      <c r="F793" s="36" t="str">
        <f>G793&amp;"/"&amp;H793</f>
        <v>/</v>
      </c>
      <c r="G793" s="10"/>
      <c r="H793" s="10"/>
      <c r="I793" s="36" t="str">
        <f>J793&amp;"."&amp;K793</f>
        <v>.</v>
      </c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>
        <f>R793-S793-T793</f>
        <v>0</v>
      </c>
      <c r="V793" s="9" t="e">
        <f>IF(X793&lt;&gt;"Liquidação Cancelada",VLOOKUP(B793,'BASE DE DADOS OPS'!$B$4:$P$9650,10,FALSE),"Liquidação Cancelada")</f>
        <v>#N/A</v>
      </c>
      <c r="W793" s="13" t="e">
        <f>IF(X793&lt;&gt;"Liquidação Cancelada",IF(ISBLANK(V793),"AGUARDANDO PAGAMENTO",NETWORKDAYS(P793,V793)-1),"Liquidação Cancelada")</f>
        <v>#N/A</v>
      </c>
      <c r="X793" s="10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>IF(X793&lt;&gt;"Liquidação Cancelada",Y793-Z793,"Liquidação Cancelada")</f>
        <v>#N/A</v>
      </c>
      <c r="AC793" s="3" t="e">
        <f>IF(X793&lt;&gt;"Liquidação Cancelada",(AA793-AB793)+(U793-Z793-AB793),"Liquidação Cancelada")</f>
        <v>#N/A</v>
      </c>
      <c r="AD793" s="29"/>
    </row>
    <row r="794" spans="1:30" ht="24.95" customHeight="1" x14ac:dyDescent="0.2">
      <c r="A794" s="23" t="str">
        <f>D794&amp;"|"&amp;E794&amp;"|"&amp;G794&amp;"|"&amp;H794&amp;"|"&amp;L794&amp;"|"&amp;N794&amp;"|"&amp;U794</f>
        <v>||||||0</v>
      </c>
      <c r="B794" s="23" t="str">
        <f>D794&amp;"|"&amp;E794&amp;"|"&amp;G794&amp;"|"&amp;H794&amp;"|"&amp;X794</f>
        <v>||||0</v>
      </c>
      <c r="C794" s="28" t="str">
        <f>E794&amp;"|"&amp;X794</f>
        <v>|0</v>
      </c>
      <c r="D794" s="10"/>
      <c r="E794" s="10"/>
      <c r="F794" s="36" t="str">
        <f>G794&amp;"/"&amp;H794</f>
        <v>/</v>
      </c>
      <c r="G794" s="10"/>
      <c r="H794" s="10"/>
      <c r="I794" s="36" t="str">
        <f>J794&amp;"."&amp;K794</f>
        <v>.</v>
      </c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>
        <f>R794-S794-T794</f>
        <v>0</v>
      </c>
      <c r="V794" s="9" t="e">
        <f>IF(X794&lt;&gt;"Liquidação Cancelada",VLOOKUP(B794,'BASE DE DADOS OPS'!$B$4:$P$9650,10,FALSE),"Liquidação Cancelada")</f>
        <v>#N/A</v>
      </c>
      <c r="W794" s="13" t="e">
        <f>IF(X794&lt;&gt;"Liquidação Cancelada",IF(ISBLANK(V794),"AGUARDANDO PAGAMENTO",NETWORKDAYS(P794,V794)-1),"Liquidação Cancelada")</f>
        <v>#N/A</v>
      </c>
      <c r="X794" s="10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>IF(X794&lt;&gt;"Liquidação Cancelada",Y794-Z794,"Liquidação Cancelada")</f>
        <v>#N/A</v>
      </c>
      <c r="AC794" s="3" t="e">
        <f>IF(X794&lt;&gt;"Liquidação Cancelada",(AA794-AB794)+(U794-Z794-AB794),"Liquidação Cancelada")</f>
        <v>#N/A</v>
      </c>
      <c r="AD794" s="29"/>
    </row>
    <row r="795" spans="1:30" ht="24.95" customHeight="1" x14ac:dyDescent="0.2">
      <c r="A795" s="23" t="str">
        <f>D795&amp;"|"&amp;E795&amp;"|"&amp;G795&amp;"|"&amp;H795&amp;"|"&amp;L795&amp;"|"&amp;N795&amp;"|"&amp;U795</f>
        <v>||||||0</v>
      </c>
      <c r="B795" s="23" t="str">
        <f>D795&amp;"|"&amp;E795&amp;"|"&amp;G795&amp;"|"&amp;H795&amp;"|"&amp;X795</f>
        <v>||||0</v>
      </c>
      <c r="C795" s="28" t="str">
        <f>E795&amp;"|"&amp;X795</f>
        <v>|0</v>
      </c>
      <c r="D795" s="10"/>
      <c r="E795" s="10"/>
      <c r="F795" s="36" t="str">
        <f>G795&amp;"/"&amp;H795</f>
        <v>/</v>
      </c>
      <c r="G795" s="10"/>
      <c r="H795" s="10"/>
      <c r="I795" s="36" t="str">
        <f>J795&amp;"."&amp;K795</f>
        <v>.</v>
      </c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>
        <f>R795-S795-T795</f>
        <v>0</v>
      </c>
      <c r="V795" s="9" t="e">
        <f>IF(X795&lt;&gt;"Liquidação Cancelada",VLOOKUP(B795,'BASE DE DADOS OPS'!$B$4:$P$9650,10,FALSE),"Liquidação Cancelada")</f>
        <v>#N/A</v>
      </c>
      <c r="W795" s="13" t="e">
        <f>IF(X795&lt;&gt;"Liquidação Cancelada",IF(ISBLANK(V795),"AGUARDANDO PAGAMENTO",NETWORKDAYS(P795,V795)-1),"Liquidação Cancelada")</f>
        <v>#N/A</v>
      </c>
      <c r="X795" s="10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>IF(X795&lt;&gt;"Liquidação Cancelada",Y795-Z795,"Liquidação Cancelada")</f>
        <v>#N/A</v>
      </c>
      <c r="AC795" s="3" t="e">
        <f>IF(X795&lt;&gt;"Liquidação Cancelada",(AA795-AB795)+(U795-Z795-AB795),"Liquidação Cancelada")</f>
        <v>#N/A</v>
      </c>
      <c r="AD795" s="29"/>
    </row>
    <row r="796" spans="1:30" ht="24.95" customHeight="1" x14ac:dyDescent="0.2">
      <c r="A796" s="23" t="str">
        <f>D796&amp;"|"&amp;E796&amp;"|"&amp;G796&amp;"|"&amp;H796&amp;"|"&amp;L796&amp;"|"&amp;N796&amp;"|"&amp;U796</f>
        <v>||||||0</v>
      </c>
      <c r="B796" s="23" t="str">
        <f>D796&amp;"|"&amp;E796&amp;"|"&amp;G796&amp;"|"&amp;H796&amp;"|"&amp;X796</f>
        <v>||||0</v>
      </c>
      <c r="C796" s="28" t="str">
        <f>E796&amp;"|"&amp;X796</f>
        <v>|0</v>
      </c>
      <c r="D796" s="10"/>
      <c r="E796" s="10"/>
      <c r="F796" s="36" t="str">
        <f>G796&amp;"/"&amp;H796</f>
        <v>/</v>
      </c>
      <c r="G796" s="10"/>
      <c r="H796" s="10"/>
      <c r="I796" s="36" t="str">
        <f>J796&amp;"."&amp;K796</f>
        <v>.</v>
      </c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>
        <f>R796-S796-T796</f>
        <v>0</v>
      </c>
      <c r="V796" s="9" t="e">
        <f>IF(X796&lt;&gt;"Liquidação Cancelada",VLOOKUP(B796,'BASE DE DADOS OPS'!$B$4:$P$9650,10,FALSE),"Liquidação Cancelada")</f>
        <v>#N/A</v>
      </c>
      <c r="W796" s="13" t="e">
        <f>IF(X796&lt;&gt;"Liquidação Cancelada",IF(ISBLANK(V796),"AGUARDANDO PAGAMENTO",NETWORKDAYS(P796,V796)-1),"Liquidação Cancelada")</f>
        <v>#N/A</v>
      </c>
      <c r="X796" s="10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>IF(X796&lt;&gt;"Liquidação Cancelada",Y796-Z796,"Liquidação Cancelada")</f>
        <v>#N/A</v>
      </c>
      <c r="AC796" s="3" t="e">
        <f>IF(X796&lt;&gt;"Liquidação Cancelada",(AA796-AB796)+(U796-Z796-AB796),"Liquidação Cancelada")</f>
        <v>#N/A</v>
      </c>
      <c r="AD796" s="29"/>
    </row>
    <row r="797" spans="1:30" ht="24.95" customHeight="1" x14ac:dyDescent="0.2">
      <c r="A797" s="23" t="str">
        <f>D797&amp;"|"&amp;E797&amp;"|"&amp;G797&amp;"|"&amp;H797&amp;"|"&amp;L797&amp;"|"&amp;N797&amp;"|"&amp;U797</f>
        <v>||||||0</v>
      </c>
      <c r="B797" s="23" t="str">
        <f>D797&amp;"|"&amp;E797&amp;"|"&amp;G797&amp;"|"&amp;H797&amp;"|"&amp;X797</f>
        <v>||||0</v>
      </c>
      <c r="C797" s="28" t="str">
        <f>E797&amp;"|"&amp;X797</f>
        <v>|0</v>
      </c>
      <c r="D797" s="10"/>
      <c r="E797" s="10"/>
      <c r="F797" s="36" t="str">
        <f>G797&amp;"/"&amp;H797</f>
        <v>/</v>
      </c>
      <c r="G797" s="10"/>
      <c r="H797" s="10"/>
      <c r="I797" s="36" t="str">
        <f>J797&amp;"."&amp;K797</f>
        <v>.</v>
      </c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>
        <f>R797-S797-T797</f>
        <v>0</v>
      </c>
      <c r="V797" s="9" t="e">
        <f>IF(X797&lt;&gt;"Liquidação Cancelada",VLOOKUP(B797,'BASE DE DADOS OPS'!$B$4:$P$9650,10,FALSE),"Liquidação Cancelada")</f>
        <v>#N/A</v>
      </c>
      <c r="W797" s="13" t="e">
        <f>IF(X797&lt;&gt;"Liquidação Cancelada",IF(ISBLANK(V797),"AGUARDANDO PAGAMENTO",NETWORKDAYS(P797,V797)-1),"Liquidação Cancelada")</f>
        <v>#N/A</v>
      </c>
      <c r="X797" s="10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>IF(X797&lt;&gt;"Liquidação Cancelada",Y797-Z797,"Liquidação Cancelada")</f>
        <v>#N/A</v>
      </c>
      <c r="AC797" s="3" t="e">
        <f>IF(X797&lt;&gt;"Liquidação Cancelada",(AA797-AB797)+(U797-Z797-AB797),"Liquidação Cancelada")</f>
        <v>#N/A</v>
      </c>
      <c r="AD797" s="29"/>
    </row>
    <row r="798" spans="1:30" ht="24.95" customHeight="1" x14ac:dyDescent="0.2">
      <c r="A798" s="23" t="str">
        <f>D798&amp;"|"&amp;E798&amp;"|"&amp;G798&amp;"|"&amp;H798&amp;"|"&amp;L798&amp;"|"&amp;N798&amp;"|"&amp;U798</f>
        <v>||||||0</v>
      </c>
      <c r="B798" s="23" t="str">
        <f>D798&amp;"|"&amp;E798&amp;"|"&amp;G798&amp;"|"&amp;H798&amp;"|"&amp;X798</f>
        <v>||||0</v>
      </c>
      <c r="C798" s="28" t="str">
        <f>E798&amp;"|"&amp;X798</f>
        <v>|0</v>
      </c>
      <c r="D798" s="10"/>
      <c r="E798" s="10"/>
      <c r="F798" s="36" t="str">
        <f>G798&amp;"/"&amp;H798</f>
        <v>/</v>
      </c>
      <c r="G798" s="10"/>
      <c r="H798" s="10"/>
      <c r="I798" s="36" t="str">
        <f>J798&amp;"."&amp;K798</f>
        <v>.</v>
      </c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>
        <f>R798-S798-T798</f>
        <v>0</v>
      </c>
      <c r="V798" s="9" t="e">
        <f>IF(X798&lt;&gt;"Liquidação Cancelada",VLOOKUP(B798,'BASE DE DADOS OPS'!$B$4:$P$9650,10,FALSE),"Liquidação Cancelada")</f>
        <v>#N/A</v>
      </c>
      <c r="W798" s="13" t="e">
        <f>IF(X798&lt;&gt;"Liquidação Cancelada",IF(ISBLANK(V798),"AGUARDANDO PAGAMENTO",NETWORKDAYS(P798,V798)-1),"Liquidação Cancelada")</f>
        <v>#N/A</v>
      </c>
      <c r="X798" s="10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>IF(X798&lt;&gt;"Liquidação Cancelada",Y798-Z798,"Liquidação Cancelada")</f>
        <v>#N/A</v>
      </c>
      <c r="AC798" s="3" t="e">
        <f>IF(X798&lt;&gt;"Liquidação Cancelada",(AA798-AB798)+(U798-Z798-AB798),"Liquidação Cancelada")</f>
        <v>#N/A</v>
      </c>
      <c r="AD798" s="29"/>
    </row>
    <row r="799" spans="1:30" ht="24.95" customHeight="1" x14ac:dyDescent="0.2">
      <c r="A799" s="23" t="str">
        <f>D799&amp;"|"&amp;E799&amp;"|"&amp;G799&amp;"|"&amp;H799&amp;"|"&amp;L799&amp;"|"&amp;N799&amp;"|"&amp;U799</f>
        <v>||||||0</v>
      </c>
      <c r="B799" s="23" t="str">
        <f>D799&amp;"|"&amp;E799&amp;"|"&amp;G799&amp;"|"&amp;H799&amp;"|"&amp;X799</f>
        <v>||||0</v>
      </c>
      <c r="C799" s="28" t="str">
        <f>E799&amp;"|"&amp;X799</f>
        <v>|0</v>
      </c>
      <c r="D799" s="10"/>
      <c r="E799" s="10"/>
      <c r="F799" s="36" t="str">
        <f>G799&amp;"/"&amp;H799</f>
        <v>/</v>
      </c>
      <c r="G799" s="10"/>
      <c r="H799" s="10"/>
      <c r="I799" s="36" t="str">
        <f>J799&amp;"."&amp;K799</f>
        <v>.</v>
      </c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>
        <f>R799-S799-T799</f>
        <v>0</v>
      </c>
      <c r="V799" s="9" t="e">
        <f>IF(X799&lt;&gt;"Liquidação Cancelada",VLOOKUP(B799,'BASE DE DADOS OPS'!$B$4:$P$9650,10,FALSE),"Liquidação Cancelada")</f>
        <v>#N/A</v>
      </c>
      <c r="W799" s="13" t="e">
        <f>IF(X799&lt;&gt;"Liquidação Cancelada",IF(ISBLANK(V799),"AGUARDANDO PAGAMENTO",NETWORKDAYS(P799,V799)-1),"Liquidação Cancelada")</f>
        <v>#N/A</v>
      </c>
      <c r="X799" s="10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>IF(X799&lt;&gt;"Liquidação Cancelada",Y799-Z799,"Liquidação Cancelada")</f>
        <v>#N/A</v>
      </c>
      <c r="AC799" s="3" t="e">
        <f>IF(X799&lt;&gt;"Liquidação Cancelada",(AA799-AB799)+(U799-Z799-AB799),"Liquidação Cancelada")</f>
        <v>#N/A</v>
      </c>
      <c r="AD799" s="29"/>
    </row>
    <row r="800" spans="1:30" ht="24.95" customHeight="1" x14ac:dyDescent="0.2">
      <c r="A800" s="23" t="str">
        <f>D800&amp;"|"&amp;E800&amp;"|"&amp;G800&amp;"|"&amp;H800&amp;"|"&amp;L800&amp;"|"&amp;N800&amp;"|"&amp;U800</f>
        <v>||||||0</v>
      </c>
      <c r="B800" s="23" t="str">
        <f>D800&amp;"|"&amp;E800&amp;"|"&amp;G800&amp;"|"&amp;H800&amp;"|"&amp;X800</f>
        <v>||||0</v>
      </c>
      <c r="C800" s="28" t="str">
        <f>E800&amp;"|"&amp;X800</f>
        <v>|0</v>
      </c>
      <c r="D800" s="10"/>
      <c r="E800" s="10"/>
      <c r="F800" s="36" t="str">
        <f>G800&amp;"/"&amp;H800</f>
        <v>/</v>
      </c>
      <c r="G800" s="10"/>
      <c r="H800" s="10"/>
      <c r="I800" s="36" t="str">
        <f>J800&amp;"."&amp;K800</f>
        <v>.</v>
      </c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>
        <f>R800-S800-T800</f>
        <v>0</v>
      </c>
      <c r="V800" s="9" t="e">
        <f>IF(X800&lt;&gt;"Liquidação Cancelada",VLOOKUP(B800,'BASE DE DADOS OPS'!$B$4:$P$9650,10,FALSE),"Liquidação Cancelada")</f>
        <v>#N/A</v>
      </c>
      <c r="W800" s="13" t="e">
        <f>IF(X800&lt;&gt;"Liquidação Cancelada",IF(ISBLANK(V800),"AGUARDANDO PAGAMENTO",NETWORKDAYS(P800,V800)-1),"Liquidação Cancelada")</f>
        <v>#N/A</v>
      </c>
      <c r="X800" s="10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>IF(X800&lt;&gt;"Liquidação Cancelada",Y800-Z800,"Liquidação Cancelada")</f>
        <v>#N/A</v>
      </c>
      <c r="AC800" s="3" t="e">
        <f>IF(X800&lt;&gt;"Liquidação Cancelada",(AA800-AB800)+(U800-Z800-AB800),"Liquidação Cancelada")</f>
        <v>#N/A</v>
      </c>
      <c r="AD800" s="29"/>
    </row>
    <row r="801" spans="1:30" ht="24.95" customHeight="1" x14ac:dyDescent="0.2">
      <c r="A801" s="23" t="str">
        <f>D801&amp;"|"&amp;E801&amp;"|"&amp;G801&amp;"|"&amp;H801&amp;"|"&amp;L801&amp;"|"&amp;N801&amp;"|"&amp;U801</f>
        <v>||||||0</v>
      </c>
      <c r="B801" s="23" t="str">
        <f>D801&amp;"|"&amp;E801&amp;"|"&amp;G801&amp;"|"&amp;H801&amp;"|"&amp;X801</f>
        <v>||||0</v>
      </c>
      <c r="C801" s="28" t="str">
        <f>E801&amp;"|"&amp;X801</f>
        <v>|0</v>
      </c>
      <c r="D801" s="10"/>
      <c r="E801" s="10"/>
      <c r="F801" s="36" t="str">
        <f>G801&amp;"/"&amp;H801</f>
        <v>/</v>
      </c>
      <c r="G801" s="10"/>
      <c r="H801" s="10"/>
      <c r="I801" s="36" t="str">
        <f>J801&amp;"."&amp;K801</f>
        <v>.</v>
      </c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>
        <f>R801-S801-T801</f>
        <v>0</v>
      </c>
      <c r="V801" s="9" t="e">
        <f>IF(X801&lt;&gt;"Liquidação Cancelada",VLOOKUP(B801,'BASE DE DADOS OPS'!$B$4:$P$9650,10,FALSE),"Liquidação Cancelada")</f>
        <v>#N/A</v>
      </c>
      <c r="W801" s="13" t="e">
        <f>IF(X801&lt;&gt;"Liquidação Cancelada",IF(ISBLANK(V801),"AGUARDANDO PAGAMENTO",NETWORKDAYS(P801,V801)-1),"Liquidação Cancelada")</f>
        <v>#N/A</v>
      </c>
      <c r="X801" s="10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>IF(X801&lt;&gt;"Liquidação Cancelada",Y801-Z801,"Liquidação Cancelada")</f>
        <v>#N/A</v>
      </c>
      <c r="AC801" s="3" t="e">
        <f>IF(X801&lt;&gt;"Liquidação Cancelada",(AA801-AB801)+(U801-Z801-AB801),"Liquidação Cancelada")</f>
        <v>#N/A</v>
      </c>
      <c r="AD801" s="29"/>
    </row>
    <row r="802" spans="1:30" ht="24.95" customHeight="1" x14ac:dyDescent="0.2">
      <c r="A802" s="23" t="str">
        <f>D802&amp;"|"&amp;E802&amp;"|"&amp;G802&amp;"|"&amp;H802&amp;"|"&amp;L802&amp;"|"&amp;N802&amp;"|"&amp;U802</f>
        <v>||||||0</v>
      </c>
      <c r="B802" s="23" t="str">
        <f>D802&amp;"|"&amp;E802&amp;"|"&amp;G802&amp;"|"&amp;H802&amp;"|"&amp;X802</f>
        <v>||||0</v>
      </c>
      <c r="C802" s="28" t="str">
        <f>E802&amp;"|"&amp;X802</f>
        <v>|0</v>
      </c>
      <c r="D802" s="10"/>
      <c r="E802" s="10"/>
      <c r="F802" s="36" t="str">
        <f>G802&amp;"/"&amp;H802</f>
        <v>/</v>
      </c>
      <c r="G802" s="10"/>
      <c r="H802" s="10"/>
      <c r="I802" s="36" t="str">
        <f>J802&amp;"."&amp;K802</f>
        <v>.</v>
      </c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>
        <f>R802-S802-T802</f>
        <v>0</v>
      </c>
      <c r="V802" s="9" t="e">
        <f>IF(X802&lt;&gt;"Liquidação Cancelada",VLOOKUP(B802,'BASE DE DADOS OPS'!$B$4:$P$9650,10,FALSE),"Liquidação Cancelada")</f>
        <v>#N/A</v>
      </c>
      <c r="W802" s="13" t="e">
        <f>IF(X802&lt;&gt;"Liquidação Cancelada",IF(ISBLANK(V802),"AGUARDANDO PAGAMENTO",NETWORKDAYS(P802,V802)-1),"Liquidação Cancelada")</f>
        <v>#N/A</v>
      </c>
      <c r="X802" s="10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>IF(X802&lt;&gt;"Liquidação Cancelada",Y802-Z802,"Liquidação Cancelada")</f>
        <v>#N/A</v>
      </c>
      <c r="AC802" s="3" t="e">
        <f>IF(X802&lt;&gt;"Liquidação Cancelada",(AA802-AB802)+(U802-Z802-AB802),"Liquidação Cancelada")</f>
        <v>#N/A</v>
      </c>
      <c r="AD802" s="29"/>
    </row>
    <row r="803" spans="1:30" ht="24.95" customHeight="1" x14ac:dyDescent="0.2">
      <c r="A803" s="23" t="str">
        <f>D803&amp;"|"&amp;E803&amp;"|"&amp;G803&amp;"|"&amp;H803&amp;"|"&amp;L803&amp;"|"&amp;N803&amp;"|"&amp;U803</f>
        <v>||||||0</v>
      </c>
      <c r="B803" s="23" t="str">
        <f>D803&amp;"|"&amp;E803&amp;"|"&amp;G803&amp;"|"&amp;H803&amp;"|"&amp;X803</f>
        <v>||||0</v>
      </c>
      <c r="C803" s="28" t="str">
        <f>E803&amp;"|"&amp;X803</f>
        <v>|0</v>
      </c>
      <c r="D803" s="10"/>
      <c r="E803" s="10"/>
      <c r="F803" s="36" t="str">
        <f>G803&amp;"/"&amp;H803</f>
        <v>/</v>
      </c>
      <c r="G803" s="10"/>
      <c r="H803" s="10"/>
      <c r="I803" s="36" t="str">
        <f>J803&amp;"."&amp;K803</f>
        <v>.</v>
      </c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>
        <f>R803-S803-T803</f>
        <v>0</v>
      </c>
      <c r="V803" s="9" t="e">
        <f>IF(X803&lt;&gt;"Liquidação Cancelada",VLOOKUP(B803,'BASE DE DADOS OPS'!$B$4:$P$9650,10,FALSE),"Liquidação Cancelada")</f>
        <v>#N/A</v>
      </c>
      <c r="W803" s="13" t="e">
        <f>IF(X803&lt;&gt;"Liquidação Cancelada",IF(ISBLANK(V803),"AGUARDANDO PAGAMENTO",NETWORKDAYS(P803,V803)-1),"Liquidação Cancelada")</f>
        <v>#N/A</v>
      </c>
      <c r="X803" s="10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>IF(X803&lt;&gt;"Liquidação Cancelada",Y803-Z803,"Liquidação Cancelada")</f>
        <v>#N/A</v>
      </c>
      <c r="AC803" s="3" t="e">
        <f>IF(X803&lt;&gt;"Liquidação Cancelada",(AA803-AB803)+(U803-Z803-AB803),"Liquidação Cancelada")</f>
        <v>#N/A</v>
      </c>
      <c r="AD803" s="29"/>
    </row>
    <row r="804" spans="1:30" ht="24.95" customHeight="1" x14ac:dyDescent="0.2">
      <c r="A804" s="23" t="str">
        <f>D804&amp;"|"&amp;E804&amp;"|"&amp;G804&amp;"|"&amp;H804&amp;"|"&amp;L804&amp;"|"&amp;N804&amp;"|"&amp;U804</f>
        <v>||||||0</v>
      </c>
      <c r="B804" s="23" t="str">
        <f>D804&amp;"|"&amp;E804&amp;"|"&amp;G804&amp;"|"&amp;H804&amp;"|"&amp;X804</f>
        <v>||||0</v>
      </c>
      <c r="C804" s="28" t="str">
        <f>E804&amp;"|"&amp;X804</f>
        <v>|0</v>
      </c>
      <c r="D804" s="10"/>
      <c r="E804" s="10"/>
      <c r="F804" s="36" t="str">
        <f>G804&amp;"/"&amp;H804</f>
        <v>/</v>
      </c>
      <c r="G804" s="10"/>
      <c r="H804" s="10"/>
      <c r="I804" s="36" t="str">
        <f>J804&amp;"."&amp;K804</f>
        <v>.</v>
      </c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>
        <f>R804-S804-T804</f>
        <v>0</v>
      </c>
      <c r="V804" s="9" t="e">
        <f>IF(X804&lt;&gt;"Liquidação Cancelada",VLOOKUP(B804,'BASE DE DADOS OPS'!$B$4:$P$9650,10,FALSE),"Liquidação Cancelada")</f>
        <v>#N/A</v>
      </c>
      <c r="W804" s="13" t="e">
        <f>IF(X804&lt;&gt;"Liquidação Cancelada",IF(ISBLANK(V804),"AGUARDANDO PAGAMENTO",NETWORKDAYS(P804,V804)-1),"Liquidação Cancelada")</f>
        <v>#N/A</v>
      </c>
      <c r="X804" s="10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>IF(X804&lt;&gt;"Liquidação Cancelada",Y804-Z804,"Liquidação Cancelada")</f>
        <v>#N/A</v>
      </c>
      <c r="AC804" s="3" t="e">
        <f>IF(X804&lt;&gt;"Liquidação Cancelada",(AA804-AB804)+(U804-Z804-AB804),"Liquidação Cancelada")</f>
        <v>#N/A</v>
      </c>
      <c r="AD804" s="29"/>
    </row>
    <row r="805" spans="1:30" ht="24.95" customHeight="1" x14ac:dyDescent="0.2">
      <c r="A805" s="23" t="str">
        <f>D805&amp;"|"&amp;E805&amp;"|"&amp;G805&amp;"|"&amp;H805&amp;"|"&amp;L805&amp;"|"&amp;N805&amp;"|"&amp;U805</f>
        <v>||||||0</v>
      </c>
      <c r="B805" s="23" t="str">
        <f>D805&amp;"|"&amp;E805&amp;"|"&amp;G805&amp;"|"&amp;H805&amp;"|"&amp;X805</f>
        <v>||||0</v>
      </c>
      <c r="C805" s="28" t="str">
        <f>E805&amp;"|"&amp;X805</f>
        <v>|0</v>
      </c>
      <c r="D805" s="10"/>
      <c r="E805" s="10"/>
      <c r="F805" s="36" t="str">
        <f>G805&amp;"/"&amp;H805</f>
        <v>/</v>
      </c>
      <c r="G805" s="10"/>
      <c r="H805" s="10"/>
      <c r="I805" s="36" t="str">
        <f>J805&amp;"."&amp;K805</f>
        <v>.</v>
      </c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>
        <f>R805-S805-T805</f>
        <v>0</v>
      </c>
      <c r="V805" s="9" t="e">
        <f>IF(X805&lt;&gt;"Liquidação Cancelada",VLOOKUP(B805,'BASE DE DADOS OPS'!$B$4:$P$9650,10,FALSE),"Liquidação Cancelada")</f>
        <v>#N/A</v>
      </c>
      <c r="W805" s="13" t="e">
        <f>IF(X805&lt;&gt;"Liquidação Cancelada",IF(ISBLANK(V805),"AGUARDANDO PAGAMENTO",NETWORKDAYS(P805,V805)-1),"Liquidação Cancelada")</f>
        <v>#N/A</v>
      </c>
      <c r="X805" s="10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>IF(X805&lt;&gt;"Liquidação Cancelada",Y805-Z805,"Liquidação Cancelada")</f>
        <v>#N/A</v>
      </c>
      <c r="AC805" s="3" t="e">
        <f>IF(X805&lt;&gt;"Liquidação Cancelada",(AA805-AB805)+(U805-Z805-AB805),"Liquidação Cancelada")</f>
        <v>#N/A</v>
      </c>
      <c r="AD805" s="29"/>
    </row>
    <row r="806" spans="1:30" ht="24.95" customHeight="1" x14ac:dyDescent="0.2">
      <c r="A806" s="23" t="str">
        <f>D806&amp;"|"&amp;E806&amp;"|"&amp;G806&amp;"|"&amp;H806&amp;"|"&amp;L806&amp;"|"&amp;N806&amp;"|"&amp;U806</f>
        <v>||||||0</v>
      </c>
      <c r="B806" s="23" t="str">
        <f>D806&amp;"|"&amp;E806&amp;"|"&amp;G806&amp;"|"&amp;H806&amp;"|"&amp;X806</f>
        <v>||||0</v>
      </c>
      <c r="C806" s="28" t="str">
        <f>E806&amp;"|"&amp;X806</f>
        <v>|0</v>
      </c>
      <c r="D806" s="10"/>
      <c r="E806" s="10"/>
      <c r="F806" s="36" t="str">
        <f>G806&amp;"/"&amp;H806</f>
        <v>/</v>
      </c>
      <c r="G806" s="10"/>
      <c r="H806" s="10"/>
      <c r="I806" s="36" t="str">
        <f>J806&amp;"."&amp;K806</f>
        <v>.</v>
      </c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>
        <f>R806-S806-T806</f>
        <v>0</v>
      </c>
      <c r="V806" s="9" t="e">
        <f>IF(X806&lt;&gt;"Liquidação Cancelada",VLOOKUP(B806,'BASE DE DADOS OPS'!$B$4:$P$9650,10,FALSE),"Liquidação Cancelada")</f>
        <v>#N/A</v>
      </c>
      <c r="W806" s="13" t="e">
        <f>IF(X806&lt;&gt;"Liquidação Cancelada",IF(ISBLANK(V806),"AGUARDANDO PAGAMENTO",NETWORKDAYS(P806,V806)-1),"Liquidação Cancelada")</f>
        <v>#N/A</v>
      </c>
      <c r="X806" s="10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>IF(X806&lt;&gt;"Liquidação Cancelada",Y806-Z806,"Liquidação Cancelada")</f>
        <v>#N/A</v>
      </c>
      <c r="AC806" s="3" t="e">
        <f>IF(X806&lt;&gt;"Liquidação Cancelada",(AA806-AB806)+(U806-Z806-AB806),"Liquidação Cancelada")</f>
        <v>#N/A</v>
      </c>
      <c r="AD806" s="29"/>
    </row>
    <row r="807" spans="1:30" ht="24.95" customHeight="1" x14ac:dyDescent="0.2">
      <c r="A807" s="23" t="str">
        <f>D807&amp;"|"&amp;E807&amp;"|"&amp;G807&amp;"|"&amp;H807&amp;"|"&amp;L807&amp;"|"&amp;N807&amp;"|"&amp;U807</f>
        <v>||||||0</v>
      </c>
      <c r="B807" s="23" t="str">
        <f>D807&amp;"|"&amp;E807&amp;"|"&amp;G807&amp;"|"&amp;H807&amp;"|"&amp;X807</f>
        <v>||||0</v>
      </c>
      <c r="C807" s="28" t="str">
        <f>E807&amp;"|"&amp;X807</f>
        <v>|0</v>
      </c>
      <c r="D807" s="10"/>
      <c r="E807" s="10"/>
      <c r="F807" s="36" t="str">
        <f>G807&amp;"/"&amp;H807</f>
        <v>/</v>
      </c>
      <c r="G807" s="10"/>
      <c r="H807" s="10"/>
      <c r="I807" s="36" t="str">
        <f>J807&amp;"."&amp;K807</f>
        <v>.</v>
      </c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>
        <f>R807-S807-T807</f>
        <v>0</v>
      </c>
      <c r="V807" s="9" t="e">
        <f>IF(X807&lt;&gt;"Liquidação Cancelada",VLOOKUP(B807,'BASE DE DADOS OPS'!$B$4:$P$9650,10,FALSE),"Liquidação Cancelada")</f>
        <v>#N/A</v>
      </c>
      <c r="W807" s="13" t="e">
        <f>IF(X807&lt;&gt;"Liquidação Cancelada",IF(ISBLANK(V807),"AGUARDANDO PAGAMENTO",NETWORKDAYS(P807,V807)-1),"Liquidação Cancelada")</f>
        <v>#N/A</v>
      </c>
      <c r="X807" s="10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>IF(X807&lt;&gt;"Liquidação Cancelada",Y807-Z807,"Liquidação Cancelada")</f>
        <v>#N/A</v>
      </c>
      <c r="AC807" s="3" t="e">
        <f>IF(X807&lt;&gt;"Liquidação Cancelada",(AA807-AB807)+(U807-Z807-AB807),"Liquidação Cancelada")</f>
        <v>#N/A</v>
      </c>
      <c r="AD807" s="29"/>
    </row>
    <row r="808" spans="1:30" ht="24.95" customHeight="1" x14ac:dyDescent="0.2">
      <c r="A808" s="23" t="str">
        <f>D808&amp;"|"&amp;E808&amp;"|"&amp;G808&amp;"|"&amp;H808&amp;"|"&amp;L808&amp;"|"&amp;N808&amp;"|"&amp;U808</f>
        <v>||||||0</v>
      </c>
      <c r="B808" s="23" t="str">
        <f>D808&amp;"|"&amp;E808&amp;"|"&amp;G808&amp;"|"&amp;H808&amp;"|"&amp;X808</f>
        <v>||||0</v>
      </c>
      <c r="C808" s="28" t="str">
        <f>E808&amp;"|"&amp;X808</f>
        <v>|0</v>
      </c>
      <c r="D808" s="10"/>
      <c r="E808" s="10"/>
      <c r="F808" s="36" t="str">
        <f>G808&amp;"/"&amp;H808</f>
        <v>/</v>
      </c>
      <c r="G808" s="10"/>
      <c r="H808" s="10"/>
      <c r="I808" s="36" t="str">
        <f>J808&amp;"."&amp;K808</f>
        <v>.</v>
      </c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>
        <f>R808-S808-T808</f>
        <v>0</v>
      </c>
      <c r="V808" s="9" t="e">
        <f>IF(X808&lt;&gt;"Liquidação Cancelada",VLOOKUP(B808,'BASE DE DADOS OPS'!$B$4:$P$9650,10,FALSE),"Liquidação Cancelada")</f>
        <v>#N/A</v>
      </c>
      <c r="W808" s="13" t="e">
        <f>IF(X808&lt;&gt;"Liquidação Cancelada",IF(ISBLANK(V808),"AGUARDANDO PAGAMENTO",NETWORKDAYS(P808,V808)-1),"Liquidação Cancelada")</f>
        <v>#N/A</v>
      </c>
      <c r="X808" s="10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>IF(X808&lt;&gt;"Liquidação Cancelada",Y808-Z808,"Liquidação Cancelada")</f>
        <v>#N/A</v>
      </c>
      <c r="AC808" s="3" t="e">
        <f>IF(X808&lt;&gt;"Liquidação Cancelada",(AA808-AB808)+(U808-Z808-AB808),"Liquidação Cancelada")</f>
        <v>#N/A</v>
      </c>
      <c r="AD808" s="29"/>
    </row>
    <row r="809" spans="1:30" ht="24.95" customHeight="1" x14ac:dyDescent="0.2">
      <c r="A809" s="23" t="str">
        <f>D809&amp;"|"&amp;E809&amp;"|"&amp;G809&amp;"|"&amp;H809&amp;"|"&amp;L809&amp;"|"&amp;N809&amp;"|"&amp;U809</f>
        <v>||||||0</v>
      </c>
      <c r="B809" s="23" t="str">
        <f>D809&amp;"|"&amp;E809&amp;"|"&amp;G809&amp;"|"&amp;H809&amp;"|"&amp;X809</f>
        <v>||||0</v>
      </c>
      <c r="C809" s="28" t="str">
        <f>E809&amp;"|"&amp;X809</f>
        <v>|0</v>
      </c>
      <c r="D809" s="10"/>
      <c r="E809" s="10"/>
      <c r="F809" s="36" t="str">
        <f>G809&amp;"/"&amp;H809</f>
        <v>/</v>
      </c>
      <c r="G809" s="10"/>
      <c r="H809" s="10"/>
      <c r="I809" s="36" t="str">
        <f>J809&amp;"."&amp;K809</f>
        <v>.</v>
      </c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>
        <f>R809-S809-T809</f>
        <v>0</v>
      </c>
      <c r="V809" s="9" t="e">
        <f>IF(X809&lt;&gt;"Liquidação Cancelada",VLOOKUP(B809,'BASE DE DADOS OPS'!$B$4:$P$9650,10,FALSE),"Liquidação Cancelada")</f>
        <v>#N/A</v>
      </c>
      <c r="W809" s="13" t="e">
        <f>IF(X809&lt;&gt;"Liquidação Cancelada",IF(ISBLANK(V809),"AGUARDANDO PAGAMENTO",NETWORKDAYS(P809,V809)-1),"Liquidação Cancelada")</f>
        <v>#N/A</v>
      </c>
      <c r="X809" s="10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>IF(X809&lt;&gt;"Liquidação Cancelada",Y809-Z809,"Liquidação Cancelada")</f>
        <v>#N/A</v>
      </c>
      <c r="AC809" s="3" t="e">
        <f>IF(X809&lt;&gt;"Liquidação Cancelada",(AA809-AB809)+(U809-Z809-AB809),"Liquidação Cancelada")</f>
        <v>#N/A</v>
      </c>
      <c r="AD809" s="29"/>
    </row>
    <row r="810" spans="1:30" ht="24.95" customHeight="1" x14ac:dyDescent="0.2">
      <c r="A810" s="23" t="str">
        <f>D810&amp;"|"&amp;E810&amp;"|"&amp;G810&amp;"|"&amp;H810&amp;"|"&amp;L810&amp;"|"&amp;N810&amp;"|"&amp;U810</f>
        <v>||||||0</v>
      </c>
      <c r="B810" s="23" t="str">
        <f>D810&amp;"|"&amp;E810&amp;"|"&amp;G810&amp;"|"&amp;H810&amp;"|"&amp;X810</f>
        <v>||||0</v>
      </c>
      <c r="C810" s="28" t="str">
        <f>E810&amp;"|"&amp;X810</f>
        <v>|0</v>
      </c>
      <c r="D810" s="10"/>
      <c r="E810" s="10"/>
      <c r="F810" s="36" t="str">
        <f>G810&amp;"/"&amp;H810</f>
        <v>/</v>
      </c>
      <c r="G810" s="10"/>
      <c r="H810" s="10"/>
      <c r="I810" s="36" t="str">
        <f>J810&amp;"."&amp;K810</f>
        <v>.</v>
      </c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>
        <f>R810-S810-T810</f>
        <v>0</v>
      </c>
      <c r="V810" s="9" t="e">
        <f>IF(X810&lt;&gt;"Liquidação Cancelada",VLOOKUP(B810,'BASE DE DADOS OPS'!$B$4:$P$9650,10,FALSE),"Liquidação Cancelada")</f>
        <v>#N/A</v>
      </c>
      <c r="W810" s="13" t="e">
        <f>IF(X810&lt;&gt;"Liquidação Cancelada",IF(ISBLANK(V810),"AGUARDANDO PAGAMENTO",NETWORKDAYS(P810,V810)-1),"Liquidação Cancelada")</f>
        <v>#N/A</v>
      </c>
      <c r="X810" s="10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>IF(X810&lt;&gt;"Liquidação Cancelada",Y810-Z810,"Liquidação Cancelada")</f>
        <v>#N/A</v>
      </c>
      <c r="AC810" s="3" t="e">
        <f>IF(X810&lt;&gt;"Liquidação Cancelada",(AA810-AB810)+(U810-Z810-AB810),"Liquidação Cancelada")</f>
        <v>#N/A</v>
      </c>
      <c r="AD810" s="29"/>
    </row>
    <row r="811" spans="1:30" ht="24.95" customHeight="1" x14ac:dyDescent="0.2">
      <c r="A811" s="23" t="str">
        <f>D811&amp;"|"&amp;E811&amp;"|"&amp;G811&amp;"|"&amp;H811&amp;"|"&amp;L811&amp;"|"&amp;N811&amp;"|"&amp;U811</f>
        <v>||||||0</v>
      </c>
      <c r="B811" s="23" t="str">
        <f>D811&amp;"|"&amp;E811&amp;"|"&amp;G811&amp;"|"&amp;H811&amp;"|"&amp;X811</f>
        <v>||||0</v>
      </c>
      <c r="C811" s="28" t="str">
        <f>E811&amp;"|"&amp;X811</f>
        <v>|0</v>
      </c>
      <c r="D811" s="10"/>
      <c r="E811" s="10"/>
      <c r="F811" s="36" t="str">
        <f>G811&amp;"/"&amp;H811</f>
        <v>/</v>
      </c>
      <c r="G811" s="10"/>
      <c r="H811" s="10"/>
      <c r="I811" s="36" t="str">
        <f>J811&amp;"."&amp;K811</f>
        <v>.</v>
      </c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>
        <f>R811-S811-T811</f>
        <v>0</v>
      </c>
      <c r="V811" s="9" t="e">
        <f>IF(X811&lt;&gt;"Liquidação Cancelada",VLOOKUP(B811,'BASE DE DADOS OPS'!$B$4:$P$9650,10,FALSE),"Liquidação Cancelada")</f>
        <v>#N/A</v>
      </c>
      <c r="W811" s="13" t="e">
        <f>IF(X811&lt;&gt;"Liquidação Cancelada",IF(ISBLANK(V811),"AGUARDANDO PAGAMENTO",NETWORKDAYS(P811,V811)-1),"Liquidação Cancelada")</f>
        <v>#N/A</v>
      </c>
      <c r="X811" s="10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>IF(X811&lt;&gt;"Liquidação Cancelada",Y811-Z811,"Liquidação Cancelada")</f>
        <v>#N/A</v>
      </c>
      <c r="AC811" s="3" t="e">
        <f>IF(X811&lt;&gt;"Liquidação Cancelada",(AA811-AB811)+(U811-Z811-AB811),"Liquidação Cancelada")</f>
        <v>#N/A</v>
      </c>
      <c r="AD811" s="29"/>
    </row>
    <row r="812" spans="1:30" ht="24.95" customHeight="1" x14ac:dyDescent="0.2">
      <c r="A812" s="23" t="str">
        <f>D812&amp;"|"&amp;E812&amp;"|"&amp;G812&amp;"|"&amp;H812&amp;"|"&amp;L812&amp;"|"&amp;N812&amp;"|"&amp;U812</f>
        <v>||||||0</v>
      </c>
      <c r="B812" s="23" t="str">
        <f>D812&amp;"|"&amp;E812&amp;"|"&amp;G812&amp;"|"&amp;H812&amp;"|"&amp;X812</f>
        <v>||||0</v>
      </c>
      <c r="C812" s="28" t="str">
        <f>E812&amp;"|"&amp;X812</f>
        <v>|0</v>
      </c>
      <c r="D812" s="10"/>
      <c r="E812" s="10"/>
      <c r="F812" s="36" t="str">
        <f>G812&amp;"/"&amp;H812</f>
        <v>/</v>
      </c>
      <c r="G812" s="10"/>
      <c r="H812" s="10"/>
      <c r="I812" s="36" t="str">
        <f>J812&amp;"."&amp;K812</f>
        <v>.</v>
      </c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>
        <f>R812-S812-T812</f>
        <v>0</v>
      </c>
      <c r="V812" s="9" t="e">
        <f>IF(X812&lt;&gt;"Liquidação Cancelada",VLOOKUP(B812,'BASE DE DADOS OPS'!$B$4:$P$9650,10,FALSE),"Liquidação Cancelada")</f>
        <v>#N/A</v>
      </c>
      <c r="W812" s="13" t="e">
        <f>IF(X812&lt;&gt;"Liquidação Cancelada",IF(ISBLANK(V812),"AGUARDANDO PAGAMENTO",NETWORKDAYS(P812,V812)-1),"Liquidação Cancelada")</f>
        <v>#N/A</v>
      </c>
      <c r="X812" s="10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>IF(X812&lt;&gt;"Liquidação Cancelada",Y812-Z812,"Liquidação Cancelada")</f>
        <v>#N/A</v>
      </c>
      <c r="AC812" s="3" t="e">
        <f>IF(X812&lt;&gt;"Liquidação Cancelada",(AA812-AB812)+(U812-Z812-AB812),"Liquidação Cancelada")</f>
        <v>#N/A</v>
      </c>
      <c r="AD812" s="29"/>
    </row>
    <row r="813" spans="1:30" ht="24.95" customHeight="1" x14ac:dyDescent="0.2">
      <c r="A813" s="23" t="str">
        <f>D813&amp;"|"&amp;E813&amp;"|"&amp;G813&amp;"|"&amp;H813&amp;"|"&amp;L813&amp;"|"&amp;N813&amp;"|"&amp;U813</f>
        <v>||||||0</v>
      </c>
      <c r="B813" s="23" t="str">
        <f>D813&amp;"|"&amp;E813&amp;"|"&amp;G813&amp;"|"&amp;H813&amp;"|"&amp;X813</f>
        <v>||||0</v>
      </c>
      <c r="C813" s="28" t="str">
        <f>E813&amp;"|"&amp;X813</f>
        <v>|0</v>
      </c>
      <c r="D813" s="10"/>
      <c r="E813" s="10"/>
      <c r="F813" s="36" t="str">
        <f>G813&amp;"/"&amp;H813</f>
        <v>/</v>
      </c>
      <c r="G813" s="10"/>
      <c r="H813" s="10"/>
      <c r="I813" s="36" t="str">
        <f>J813&amp;"."&amp;K813</f>
        <v>.</v>
      </c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>
        <f>R813-S813-T813</f>
        <v>0</v>
      </c>
      <c r="V813" s="9" t="e">
        <f>IF(X813&lt;&gt;"Liquidação Cancelada",VLOOKUP(B813,'BASE DE DADOS OPS'!$B$4:$P$9650,10,FALSE),"Liquidação Cancelada")</f>
        <v>#N/A</v>
      </c>
      <c r="W813" s="13" t="e">
        <f>IF(X813&lt;&gt;"Liquidação Cancelada",IF(ISBLANK(V813),"AGUARDANDO PAGAMENTO",NETWORKDAYS(P813,V813)-1),"Liquidação Cancelada")</f>
        <v>#N/A</v>
      </c>
      <c r="X813" s="10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>IF(X813&lt;&gt;"Liquidação Cancelada",Y813-Z813,"Liquidação Cancelada")</f>
        <v>#N/A</v>
      </c>
      <c r="AC813" s="3" t="e">
        <f>IF(X813&lt;&gt;"Liquidação Cancelada",(AA813-AB813)+(U813-Z813-AB813),"Liquidação Cancelada")</f>
        <v>#N/A</v>
      </c>
      <c r="AD813" s="29"/>
    </row>
    <row r="814" spans="1:30" ht="24.95" customHeight="1" x14ac:dyDescent="0.2">
      <c r="A814" s="23" t="str">
        <f>D814&amp;"|"&amp;E814&amp;"|"&amp;G814&amp;"|"&amp;H814&amp;"|"&amp;L814&amp;"|"&amp;N814&amp;"|"&amp;U814</f>
        <v>||||||0</v>
      </c>
      <c r="B814" s="23" t="str">
        <f>D814&amp;"|"&amp;E814&amp;"|"&amp;G814&amp;"|"&amp;H814&amp;"|"&amp;X814</f>
        <v>||||0</v>
      </c>
      <c r="C814" s="28" t="str">
        <f>E814&amp;"|"&amp;X814</f>
        <v>|0</v>
      </c>
      <c r="D814" s="10"/>
      <c r="E814" s="10"/>
      <c r="F814" s="36" t="str">
        <f>G814&amp;"/"&amp;H814</f>
        <v>/</v>
      </c>
      <c r="G814" s="10"/>
      <c r="H814" s="10"/>
      <c r="I814" s="36" t="str">
        <f>J814&amp;"."&amp;K814</f>
        <v>.</v>
      </c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>
        <f>R814-S814-T814</f>
        <v>0</v>
      </c>
      <c r="V814" s="9" t="e">
        <f>IF(X814&lt;&gt;"Liquidação Cancelada",VLOOKUP(B814,'BASE DE DADOS OPS'!$B$4:$P$9650,10,FALSE),"Liquidação Cancelada")</f>
        <v>#N/A</v>
      </c>
      <c r="W814" s="13" t="e">
        <f>IF(X814&lt;&gt;"Liquidação Cancelada",IF(ISBLANK(V814),"AGUARDANDO PAGAMENTO",NETWORKDAYS(P814,V814)-1),"Liquidação Cancelada")</f>
        <v>#N/A</v>
      </c>
      <c r="X814" s="10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>IF(X814&lt;&gt;"Liquidação Cancelada",Y814-Z814,"Liquidação Cancelada")</f>
        <v>#N/A</v>
      </c>
      <c r="AC814" s="3" t="e">
        <f>IF(X814&lt;&gt;"Liquidação Cancelada",(AA814-AB814)+(U814-Z814-AB814),"Liquidação Cancelada")</f>
        <v>#N/A</v>
      </c>
      <c r="AD814" s="29"/>
    </row>
    <row r="815" spans="1:30" ht="24.95" customHeight="1" x14ac:dyDescent="0.2">
      <c r="A815" s="23" t="str">
        <f>D815&amp;"|"&amp;E815&amp;"|"&amp;G815&amp;"|"&amp;H815&amp;"|"&amp;L815&amp;"|"&amp;N815&amp;"|"&amp;U815</f>
        <v>||||||0</v>
      </c>
      <c r="B815" s="23" t="str">
        <f>D815&amp;"|"&amp;E815&amp;"|"&amp;G815&amp;"|"&amp;H815&amp;"|"&amp;X815</f>
        <v>||||0</v>
      </c>
      <c r="C815" s="28" t="str">
        <f>E815&amp;"|"&amp;X815</f>
        <v>|0</v>
      </c>
      <c r="D815" s="10"/>
      <c r="E815" s="10"/>
      <c r="F815" s="36" t="str">
        <f>G815&amp;"/"&amp;H815</f>
        <v>/</v>
      </c>
      <c r="G815" s="10"/>
      <c r="H815" s="10"/>
      <c r="I815" s="36" t="str">
        <f>J815&amp;"."&amp;K815</f>
        <v>.</v>
      </c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>
        <f>R815-S815-T815</f>
        <v>0</v>
      </c>
      <c r="V815" s="9" t="e">
        <f>IF(X815&lt;&gt;"Liquidação Cancelada",VLOOKUP(B815,'BASE DE DADOS OPS'!$B$4:$P$9650,10,FALSE),"Liquidação Cancelada")</f>
        <v>#N/A</v>
      </c>
      <c r="W815" s="13" t="e">
        <f>IF(X815&lt;&gt;"Liquidação Cancelada",IF(ISBLANK(V815),"AGUARDANDO PAGAMENTO",NETWORKDAYS(P815,V815)-1),"Liquidação Cancelada")</f>
        <v>#N/A</v>
      </c>
      <c r="X815" s="10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>IF(X815&lt;&gt;"Liquidação Cancelada",Y815-Z815,"Liquidação Cancelada")</f>
        <v>#N/A</v>
      </c>
      <c r="AC815" s="3" t="e">
        <f>IF(X815&lt;&gt;"Liquidação Cancelada",(AA815-AB815)+(U815-Z815-AB815),"Liquidação Cancelada")</f>
        <v>#N/A</v>
      </c>
      <c r="AD815" s="29"/>
    </row>
    <row r="816" spans="1:30" ht="24.95" customHeight="1" x14ac:dyDescent="0.2">
      <c r="A816" s="23" t="str">
        <f>D816&amp;"|"&amp;E816&amp;"|"&amp;G816&amp;"|"&amp;H816&amp;"|"&amp;L816&amp;"|"&amp;N816&amp;"|"&amp;U816</f>
        <v>||||||0</v>
      </c>
      <c r="B816" s="23" t="str">
        <f>D816&amp;"|"&amp;E816&amp;"|"&amp;G816&amp;"|"&amp;H816&amp;"|"&amp;X816</f>
        <v>||||0</v>
      </c>
      <c r="C816" s="28" t="str">
        <f>E816&amp;"|"&amp;X816</f>
        <v>|0</v>
      </c>
      <c r="D816" s="10"/>
      <c r="E816" s="10"/>
      <c r="F816" s="36" t="str">
        <f>G816&amp;"/"&amp;H816</f>
        <v>/</v>
      </c>
      <c r="G816" s="10"/>
      <c r="H816" s="10"/>
      <c r="I816" s="36" t="str">
        <f>J816&amp;"."&amp;K816</f>
        <v>.</v>
      </c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>
        <f>R816-S816-T816</f>
        <v>0</v>
      </c>
      <c r="V816" s="9" t="e">
        <f>IF(X816&lt;&gt;"Liquidação Cancelada",VLOOKUP(B816,'BASE DE DADOS OPS'!$B$4:$P$9650,10,FALSE),"Liquidação Cancelada")</f>
        <v>#N/A</v>
      </c>
      <c r="W816" s="13" t="e">
        <f>IF(X816&lt;&gt;"Liquidação Cancelada",IF(ISBLANK(V816),"AGUARDANDO PAGAMENTO",NETWORKDAYS(P816,V816)-1),"Liquidação Cancelada")</f>
        <v>#N/A</v>
      </c>
      <c r="X816" s="10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>IF(X816&lt;&gt;"Liquidação Cancelada",Y816-Z816,"Liquidação Cancelada")</f>
        <v>#N/A</v>
      </c>
      <c r="AC816" s="3" t="e">
        <f>IF(X816&lt;&gt;"Liquidação Cancelada",(AA816-AB816)+(U816-Z816-AB816),"Liquidação Cancelada")</f>
        <v>#N/A</v>
      </c>
      <c r="AD816" s="29"/>
    </row>
    <row r="817" spans="1:30" ht="24.95" customHeight="1" x14ac:dyDescent="0.2">
      <c r="A817" s="23" t="str">
        <f>D817&amp;"|"&amp;E817&amp;"|"&amp;G817&amp;"|"&amp;H817&amp;"|"&amp;L817&amp;"|"&amp;N817&amp;"|"&amp;U817</f>
        <v>||||||0</v>
      </c>
      <c r="B817" s="23" t="str">
        <f>D817&amp;"|"&amp;E817&amp;"|"&amp;G817&amp;"|"&amp;H817&amp;"|"&amp;X817</f>
        <v>||||0</v>
      </c>
      <c r="C817" s="28" t="str">
        <f>E817&amp;"|"&amp;X817</f>
        <v>|0</v>
      </c>
      <c r="D817" s="10"/>
      <c r="E817" s="10"/>
      <c r="F817" s="36" t="str">
        <f>G817&amp;"/"&amp;H817</f>
        <v>/</v>
      </c>
      <c r="G817" s="10"/>
      <c r="H817" s="10"/>
      <c r="I817" s="36" t="str">
        <f>J817&amp;"."&amp;K817</f>
        <v>.</v>
      </c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>
        <f>R817-S817-T817</f>
        <v>0</v>
      </c>
      <c r="V817" s="9" t="e">
        <f>IF(X817&lt;&gt;"Liquidação Cancelada",VLOOKUP(B817,'BASE DE DADOS OPS'!$B$4:$P$9650,10,FALSE),"Liquidação Cancelada")</f>
        <v>#N/A</v>
      </c>
      <c r="W817" s="13" t="e">
        <f>IF(X817&lt;&gt;"Liquidação Cancelada",IF(ISBLANK(V817),"AGUARDANDO PAGAMENTO",NETWORKDAYS(P817,V817)-1),"Liquidação Cancelada")</f>
        <v>#N/A</v>
      </c>
      <c r="X817" s="10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>IF(X817&lt;&gt;"Liquidação Cancelada",Y817-Z817,"Liquidação Cancelada")</f>
        <v>#N/A</v>
      </c>
      <c r="AC817" s="3" t="e">
        <f>IF(X817&lt;&gt;"Liquidação Cancelada",(AA817-AB817)+(U817-Z817-AB817),"Liquidação Cancelada")</f>
        <v>#N/A</v>
      </c>
      <c r="AD817" s="29"/>
    </row>
    <row r="818" spans="1:30" ht="24.95" customHeight="1" x14ac:dyDescent="0.2">
      <c r="A818" s="23" t="str">
        <f>D818&amp;"|"&amp;E818&amp;"|"&amp;G818&amp;"|"&amp;H818&amp;"|"&amp;L818&amp;"|"&amp;N818&amp;"|"&amp;U818</f>
        <v>||||||0</v>
      </c>
      <c r="B818" s="23" t="str">
        <f>D818&amp;"|"&amp;E818&amp;"|"&amp;G818&amp;"|"&amp;H818&amp;"|"&amp;X818</f>
        <v>||||0</v>
      </c>
      <c r="C818" s="28" t="str">
        <f>E818&amp;"|"&amp;X818</f>
        <v>|0</v>
      </c>
      <c r="D818" s="10"/>
      <c r="E818" s="10"/>
      <c r="F818" s="36" t="str">
        <f>G818&amp;"/"&amp;H818</f>
        <v>/</v>
      </c>
      <c r="G818" s="10"/>
      <c r="H818" s="10"/>
      <c r="I818" s="36" t="str">
        <f>J818&amp;"."&amp;K818</f>
        <v>.</v>
      </c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>
        <f>R818-S818-T818</f>
        <v>0</v>
      </c>
      <c r="V818" s="9" t="e">
        <f>IF(X818&lt;&gt;"Liquidação Cancelada",VLOOKUP(B818,'BASE DE DADOS OPS'!$B$4:$P$9650,10,FALSE),"Liquidação Cancelada")</f>
        <v>#N/A</v>
      </c>
      <c r="W818" s="13" t="e">
        <f>IF(X818&lt;&gt;"Liquidação Cancelada",IF(ISBLANK(V818),"AGUARDANDO PAGAMENTO",NETWORKDAYS(P818,V818)-1),"Liquidação Cancelada")</f>
        <v>#N/A</v>
      </c>
      <c r="X818" s="10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>IF(X818&lt;&gt;"Liquidação Cancelada",Y818-Z818,"Liquidação Cancelada")</f>
        <v>#N/A</v>
      </c>
      <c r="AC818" s="3" t="e">
        <f>IF(X818&lt;&gt;"Liquidação Cancelada",(AA818-AB818)+(U818-Z818-AB818),"Liquidação Cancelada")</f>
        <v>#N/A</v>
      </c>
      <c r="AD818" s="29"/>
    </row>
    <row r="819" spans="1:30" ht="24.95" customHeight="1" x14ac:dyDescent="0.2">
      <c r="A819" s="23" t="str">
        <f>D819&amp;"|"&amp;E819&amp;"|"&amp;G819&amp;"|"&amp;H819&amp;"|"&amp;L819&amp;"|"&amp;N819&amp;"|"&amp;U819</f>
        <v>||||||0</v>
      </c>
      <c r="B819" s="23" t="str">
        <f>D819&amp;"|"&amp;E819&amp;"|"&amp;G819&amp;"|"&amp;H819&amp;"|"&amp;X819</f>
        <v>||||0</v>
      </c>
      <c r="C819" s="28" t="str">
        <f>E819&amp;"|"&amp;X819</f>
        <v>|0</v>
      </c>
      <c r="D819" s="10"/>
      <c r="E819" s="10"/>
      <c r="F819" s="36" t="str">
        <f>G819&amp;"/"&amp;H819</f>
        <v>/</v>
      </c>
      <c r="G819" s="10"/>
      <c r="H819" s="10"/>
      <c r="I819" s="36" t="str">
        <f>J819&amp;"."&amp;K819</f>
        <v>.</v>
      </c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>
        <f>R819-S819-T819</f>
        <v>0</v>
      </c>
      <c r="V819" s="9" t="e">
        <f>IF(X819&lt;&gt;"Liquidação Cancelada",VLOOKUP(B819,'BASE DE DADOS OPS'!$B$4:$P$9650,10,FALSE),"Liquidação Cancelada")</f>
        <v>#N/A</v>
      </c>
      <c r="W819" s="13" t="e">
        <f>IF(X819&lt;&gt;"Liquidação Cancelada",IF(ISBLANK(V819),"AGUARDANDO PAGAMENTO",NETWORKDAYS(P819,V819)-1),"Liquidação Cancelada")</f>
        <v>#N/A</v>
      </c>
      <c r="X819" s="10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>IF(X819&lt;&gt;"Liquidação Cancelada",Y819-Z819,"Liquidação Cancelada")</f>
        <v>#N/A</v>
      </c>
      <c r="AC819" s="3" t="e">
        <f>IF(X819&lt;&gt;"Liquidação Cancelada",(AA819-AB819)+(U819-Z819-AB819),"Liquidação Cancelada")</f>
        <v>#N/A</v>
      </c>
      <c r="AD819" s="29"/>
    </row>
    <row r="820" spans="1:30" ht="24.95" customHeight="1" x14ac:dyDescent="0.2">
      <c r="A820" s="23" t="str">
        <f>D820&amp;"|"&amp;E820&amp;"|"&amp;G820&amp;"|"&amp;H820&amp;"|"&amp;L820&amp;"|"&amp;N820&amp;"|"&amp;U820</f>
        <v>||||||0</v>
      </c>
      <c r="B820" s="23" t="str">
        <f>D820&amp;"|"&amp;E820&amp;"|"&amp;G820&amp;"|"&amp;H820&amp;"|"&amp;X820</f>
        <v>||||0</v>
      </c>
      <c r="C820" s="28" t="str">
        <f>E820&amp;"|"&amp;X820</f>
        <v>|0</v>
      </c>
      <c r="D820" s="10"/>
      <c r="E820" s="10"/>
      <c r="F820" s="36" t="str">
        <f>G820&amp;"/"&amp;H820</f>
        <v>/</v>
      </c>
      <c r="G820" s="10"/>
      <c r="H820" s="10"/>
      <c r="I820" s="36" t="str">
        <f>J820&amp;"."&amp;K820</f>
        <v>.</v>
      </c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>
        <f>R820-S820-T820</f>
        <v>0</v>
      </c>
      <c r="V820" s="9" t="e">
        <f>IF(X820&lt;&gt;"Liquidação Cancelada",VLOOKUP(B820,'BASE DE DADOS OPS'!$B$4:$P$9650,10,FALSE),"Liquidação Cancelada")</f>
        <v>#N/A</v>
      </c>
      <c r="W820" s="13" t="e">
        <f>IF(X820&lt;&gt;"Liquidação Cancelada",IF(ISBLANK(V820),"AGUARDANDO PAGAMENTO",NETWORKDAYS(P820,V820)-1),"Liquidação Cancelada")</f>
        <v>#N/A</v>
      </c>
      <c r="X820" s="10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>IF(X820&lt;&gt;"Liquidação Cancelada",Y820-Z820,"Liquidação Cancelada")</f>
        <v>#N/A</v>
      </c>
      <c r="AC820" s="3" t="e">
        <f>IF(X820&lt;&gt;"Liquidação Cancelada",(AA820-AB820)+(U820-Z820-AB820),"Liquidação Cancelada")</f>
        <v>#N/A</v>
      </c>
      <c r="AD820" s="29"/>
    </row>
    <row r="821" spans="1:30" ht="24.95" customHeight="1" x14ac:dyDescent="0.2">
      <c r="A821" s="23" t="str">
        <f>D821&amp;"|"&amp;E821&amp;"|"&amp;G821&amp;"|"&amp;H821&amp;"|"&amp;L821&amp;"|"&amp;N821&amp;"|"&amp;U821</f>
        <v>||||||0</v>
      </c>
      <c r="B821" s="23" t="str">
        <f>D821&amp;"|"&amp;E821&amp;"|"&amp;G821&amp;"|"&amp;H821&amp;"|"&amp;X821</f>
        <v>||||0</v>
      </c>
      <c r="C821" s="28" t="str">
        <f>E821&amp;"|"&amp;X821</f>
        <v>|0</v>
      </c>
      <c r="D821" s="10"/>
      <c r="E821" s="10"/>
      <c r="F821" s="36" t="str">
        <f>G821&amp;"/"&amp;H821</f>
        <v>/</v>
      </c>
      <c r="G821" s="10"/>
      <c r="H821" s="10"/>
      <c r="I821" s="36" t="str">
        <f>J821&amp;"."&amp;K821</f>
        <v>.</v>
      </c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>
        <f>R821-S821-T821</f>
        <v>0</v>
      </c>
      <c r="V821" s="9" t="e">
        <f>IF(X821&lt;&gt;"Liquidação Cancelada",VLOOKUP(B821,'BASE DE DADOS OPS'!$B$4:$P$9650,10,FALSE),"Liquidação Cancelada")</f>
        <v>#N/A</v>
      </c>
      <c r="W821" s="13" t="e">
        <f>IF(X821&lt;&gt;"Liquidação Cancelada",IF(ISBLANK(V821),"AGUARDANDO PAGAMENTO",NETWORKDAYS(P821,V821)-1),"Liquidação Cancelada")</f>
        <v>#N/A</v>
      </c>
      <c r="X821" s="10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>IF(X821&lt;&gt;"Liquidação Cancelada",Y821-Z821,"Liquidação Cancelada")</f>
        <v>#N/A</v>
      </c>
      <c r="AC821" s="3" t="e">
        <f>IF(X821&lt;&gt;"Liquidação Cancelada",(AA821-AB821)+(U821-Z821-AB821),"Liquidação Cancelada")</f>
        <v>#N/A</v>
      </c>
      <c r="AD821" s="29"/>
    </row>
    <row r="822" spans="1:30" ht="24.95" customHeight="1" x14ac:dyDescent="0.2">
      <c r="A822" s="23" t="str">
        <f>D822&amp;"|"&amp;E822&amp;"|"&amp;G822&amp;"|"&amp;H822&amp;"|"&amp;L822&amp;"|"&amp;N822&amp;"|"&amp;U822</f>
        <v>||||||0</v>
      </c>
      <c r="B822" s="23" t="str">
        <f>D822&amp;"|"&amp;E822&amp;"|"&amp;G822&amp;"|"&amp;H822&amp;"|"&amp;X822</f>
        <v>||||0</v>
      </c>
      <c r="C822" s="28" t="str">
        <f>E822&amp;"|"&amp;X822</f>
        <v>|0</v>
      </c>
      <c r="D822" s="10"/>
      <c r="E822" s="10"/>
      <c r="F822" s="36" t="str">
        <f>G822&amp;"/"&amp;H822</f>
        <v>/</v>
      </c>
      <c r="G822" s="10"/>
      <c r="H822" s="10"/>
      <c r="I822" s="36" t="str">
        <f>J822&amp;"."&amp;K822</f>
        <v>.</v>
      </c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>
        <f>R822-S822-T822</f>
        <v>0</v>
      </c>
      <c r="V822" s="9" t="e">
        <f>IF(X822&lt;&gt;"Liquidação Cancelada",VLOOKUP(B822,'BASE DE DADOS OPS'!$B$4:$P$9650,10,FALSE),"Liquidação Cancelada")</f>
        <v>#N/A</v>
      </c>
      <c r="W822" s="13" t="e">
        <f>IF(X822&lt;&gt;"Liquidação Cancelada",IF(ISBLANK(V822),"AGUARDANDO PAGAMENTO",NETWORKDAYS(P822,V822)-1),"Liquidação Cancelada")</f>
        <v>#N/A</v>
      </c>
      <c r="X822" s="10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>IF(X822&lt;&gt;"Liquidação Cancelada",Y822-Z822,"Liquidação Cancelada")</f>
        <v>#N/A</v>
      </c>
      <c r="AC822" s="3" t="e">
        <f>IF(X822&lt;&gt;"Liquidação Cancelada",(AA822-AB822)+(U822-Z822-AB822),"Liquidação Cancelada")</f>
        <v>#N/A</v>
      </c>
      <c r="AD822" s="29"/>
    </row>
    <row r="823" spans="1:30" ht="24.95" customHeight="1" x14ac:dyDescent="0.2">
      <c r="A823" s="23" t="str">
        <f>D823&amp;"|"&amp;E823&amp;"|"&amp;G823&amp;"|"&amp;H823&amp;"|"&amp;L823&amp;"|"&amp;N823&amp;"|"&amp;U823</f>
        <v>||||||0</v>
      </c>
      <c r="B823" s="23" t="str">
        <f>D823&amp;"|"&amp;E823&amp;"|"&amp;G823&amp;"|"&amp;H823&amp;"|"&amp;X823</f>
        <v>||||0</v>
      </c>
      <c r="C823" s="28" t="str">
        <f>E823&amp;"|"&amp;X823</f>
        <v>|0</v>
      </c>
      <c r="D823" s="10"/>
      <c r="E823" s="10"/>
      <c r="F823" s="36" t="str">
        <f>G823&amp;"/"&amp;H823</f>
        <v>/</v>
      </c>
      <c r="G823" s="10"/>
      <c r="H823" s="10"/>
      <c r="I823" s="36" t="str">
        <f>J823&amp;"."&amp;K823</f>
        <v>.</v>
      </c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>
        <f>R823-S823-T823</f>
        <v>0</v>
      </c>
      <c r="V823" s="9" t="e">
        <f>IF(X823&lt;&gt;"Liquidação Cancelada",VLOOKUP(B823,'BASE DE DADOS OPS'!$B$4:$P$9650,10,FALSE),"Liquidação Cancelada")</f>
        <v>#N/A</v>
      </c>
      <c r="W823" s="13" t="e">
        <f>IF(X823&lt;&gt;"Liquidação Cancelada",IF(ISBLANK(V823),"AGUARDANDO PAGAMENTO",NETWORKDAYS(P823,V823)-1),"Liquidação Cancelada")</f>
        <v>#N/A</v>
      </c>
      <c r="X823" s="10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>IF(X823&lt;&gt;"Liquidação Cancelada",Y823-Z823,"Liquidação Cancelada")</f>
        <v>#N/A</v>
      </c>
      <c r="AC823" s="3" t="e">
        <f>IF(X823&lt;&gt;"Liquidação Cancelada",(AA823-AB823)+(U823-Z823-AB823),"Liquidação Cancelada")</f>
        <v>#N/A</v>
      </c>
      <c r="AD823" s="29"/>
    </row>
    <row r="824" spans="1:30" ht="24.95" customHeight="1" x14ac:dyDescent="0.2">
      <c r="A824" s="23" t="str">
        <f>D824&amp;"|"&amp;E824&amp;"|"&amp;G824&amp;"|"&amp;H824&amp;"|"&amp;L824&amp;"|"&amp;N824&amp;"|"&amp;U824</f>
        <v>||||||0</v>
      </c>
      <c r="B824" s="23" t="str">
        <f>D824&amp;"|"&amp;E824&amp;"|"&amp;G824&amp;"|"&amp;H824&amp;"|"&amp;X824</f>
        <v>||||0</v>
      </c>
      <c r="C824" s="28" t="str">
        <f>E824&amp;"|"&amp;X824</f>
        <v>|0</v>
      </c>
      <c r="D824" s="10"/>
      <c r="E824" s="10"/>
      <c r="F824" s="36" t="str">
        <f>G824&amp;"/"&amp;H824</f>
        <v>/</v>
      </c>
      <c r="G824" s="10"/>
      <c r="H824" s="10"/>
      <c r="I824" s="36" t="str">
        <f>J824&amp;"."&amp;K824</f>
        <v>.</v>
      </c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>
        <f>R824-S824-T824</f>
        <v>0</v>
      </c>
      <c r="V824" s="9" t="e">
        <f>IF(X824&lt;&gt;"Liquidação Cancelada",VLOOKUP(B824,'BASE DE DADOS OPS'!$B$4:$P$9650,10,FALSE),"Liquidação Cancelada")</f>
        <v>#N/A</v>
      </c>
      <c r="W824" s="13" t="e">
        <f>IF(X824&lt;&gt;"Liquidação Cancelada",IF(ISBLANK(V824),"AGUARDANDO PAGAMENTO",NETWORKDAYS(P824,V824)-1),"Liquidação Cancelada")</f>
        <v>#N/A</v>
      </c>
      <c r="X824" s="10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>IF(X824&lt;&gt;"Liquidação Cancelada",Y824-Z824,"Liquidação Cancelada")</f>
        <v>#N/A</v>
      </c>
      <c r="AC824" s="3" t="e">
        <f>IF(X824&lt;&gt;"Liquidação Cancelada",(AA824-AB824)+(U824-Z824-AB824),"Liquidação Cancelada")</f>
        <v>#N/A</v>
      </c>
      <c r="AD824" s="29"/>
    </row>
    <row r="825" spans="1:30" ht="24.95" customHeight="1" x14ac:dyDescent="0.2">
      <c r="A825" s="23" t="str">
        <f>D825&amp;"|"&amp;E825&amp;"|"&amp;G825&amp;"|"&amp;H825&amp;"|"&amp;L825&amp;"|"&amp;N825&amp;"|"&amp;U825</f>
        <v>||||||0</v>
      </c>
      <c r="B825" s="23" t="str">
        <f>D825&amp;"|"&amp;E825&amp;"|"&amp;G825&amp;"|"&amp;H825&amp;"|"&amp;X825</f>
        <v>||||0</v>
      </c>
      <c r="C825" s="28" t="str">
        <f>E825&amp;"|"&amp;X825</f>
        <v>|0</v>
      </c>
      <c r="D825" s="10"/>
      <c r="E825" s="10"/>
      <c r="F825" s="36" t="str">
        <f>G825&amp;"/"&amp;H825</f>
        <v>/</v>
      </c>
      <c r="G825" s="10"/>
      <c r="H825" s="10"/>
      <c r="I825" s="36" t="str">
        <f>J825&amp;"."&amp;K825</f>
        <v>.</v>
      </c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>
        <f>R825-S825-T825</f>
        <v>0</v>
      </c>
      <c r="V825" s="9" t="e">
        <f>IF(X825&lt;&gt;"Liquidação Cancelada",VLOOKUP(B825,'BASE DE DADOS OPS'!$B$4:$P$9650,10,FALSE),"Liquidação Cancelada")</f>
        <v>#N/A</v>
      </c>
      <c r="W825" s="13" t="e">
        <f>IF(X825&lt;&gt;"Liquidação Cancelada",IF(ISBLANK(V825),"AGUARDANDO PAGAMENTO",NETWORKDAYS(P825,V825)-1),"Liquidação Cancelada")</f>
        <v>#N/A</v>
      </c>
      <c r="X825" s="10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>IF(X825&lt;&gt;"Liquidação Cancelada",Y825-Z825,"Liquidação Cancelada")</f>
        <v>#N/A</v>
      </c>
      <c r="AC825" s="3" t="e">
        <f>IF(X825&lt;&gt;"Liquidação Cancelada",(AA825-AB825)+(U825-Z825-AB825),"Liquidação Cancelada")</f>
        <v>#N/A</v>
      </c>
      <c r="AD825" s="29"/>
    </row>
    <row r="826" spans="1:30" ht="24.95" customHeight="1" x14ac:dyDescent="0.2">
      <c r="A826" s="23" t="str">
        <f>D826&amp;"|"&amp;E826&amp;"|"&amp;G826&amp;"|"&amp;H826&amp;"|"&amp;L826&amp;"|"&amp;N826&amp;"|"&amp;U826</f>
        <v>||||||0</v>
      </c>
      <c r="B826" s="23" t="str">
        <f>D826&amp;"|"&amp;E826&amp;"|"&amp;G826&amp;"|"&amp;H826&amp;"|"&amp;X826</f>
        <v>||||0</v>
      </c>
      <c r="C826" s="28" t="str">
        <f>E826&amp;"|"&amp;X826</f>
        <v>|0</v>
      </c>
      <c r="D826" s="10"/>
      <c r="E826" s="10"/>
      <c r="F826" s="36" t="str">
        <f>G826&amp;"/"&amp;H826</f>
        <v>/</v>
      </c>
      <c r="G826" s="10"/>
      <c r="H826" s="10"/>
      <c r="I826" s="36" t="str">
        <f>J826&amp;"."&amp;K826</f>
        <v>.</v>
      </c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>
        <f>R826-S826-T826</f>
        <v>0</v>
      </c>
      <c r="V826" s="9" t="e">
        <f>IF(X826&lt;&gt;"Liquidação Cancelada",VLOOKUP(B826,'BASE DE DADOS OPS'!$B$4:$P$9650,10,FALSE),"Liquidação Cancelada")</f>
        <v>#N/A</v>
      </c>
      <c r="W826" s="13" t="e">
        <f>IF(X826&lt;&gt;"Liquidação Cancelada",IF(ISBLANK(V826),"AGUARDANDO PAGAMENTO",NETWORKDAYS(P826,V826)-1),"Liquidação Cancelada")</f>
        <v>#N/A</v>
      </c>
      <c r="X826" s="10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>IF(X826&lt;&gt;"Liquidação Cancelada",Y826-Z826,"Liquidação Cancelada")</f>
        <v>#N/A</v>
      </c>
      <c r="AC826" s="3" t="e">
        <f>IF(X826&lt;&gt;"Liquidação Cancelada",(AA826-AB826)+(U826-Z826-AB826),"Liquidação Cancelada")</f>
        <v>#N/A</v>
      </c>
      <c r="AD826" s="29"/>
    </row>
    <row r="827" spans="1:30" ht="24.95" customHeight="1" x14ac:dyDescent="0.2">
      <c r="A827" s="23" t="str">
        <f>D827&amp;"|"&amp;E827&amp;"|"&amp;G827&amp;"|"&amp;H827&amp;"|"&amp;L827&amp;"|"&amp;N827&amp;"|"&amp;U827</f>
        <v>||||||0</v>
      </c>
      <c r="B827" s="23" t="str">
        <f>D827&amp;"|"&amp;E827&amp;"|"&amp;G827&amp;"|"&amp;H827&amp;"|"&amp;X827</f>
        <v>||||0</v>
      </c>
      <c r="C827" s="28" t="str">
        <f>E827&amp;"|"&amp;X827</f>
        <v>|0</v>
      </c>
      <c r="D827" s="10"/>
      <c r="E827" s="10"/>
      <c r="F827" s="36" t="str">
        <f>G827&amp;"/"&amp;H827</f>
        <v>/</v>
      </c>
      <c r="G827" s="10"/>
      <c r="H827" s="10"/>
      <c r="I827" s="36" t="str">
        <f>J827&amp;"."&amp;K827</f>
        <v>.</v>
      </c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>
        <f>R827-S827-T827</f>
        <v>0</v>
      </c>
      <c r="V827" s="9" t="e">
        <f>IF(X827&lt;&gt;"Liquidação Cancelada",VLOOKUP(B827,'BASE DE DADOS OPS'!$B$4:$P$9650,10,FALSE),"Liquidação Cancelada")</f>
        <v>#N/A</v>
      </c>
      <c r="W827" s="13" t="e">
        <f>IF(X827&lt;&gt;"Liquidação Cancelada",IF(ISBLANK(V827),"AGUARDANDO PAGAMENTO",NETWORKDAYS(P827,V827)-1),"Liquidação Cancelada")</f>
        <v>#N/A</v>
      </c>
      <c r="X827" s="10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>IF(X827&lt;&gt;"Liquidação Cancelada",Y827-Z827,"Liquidação Cancelada")</f>
        <v>#N/A</v>
      </c>
      <c r="AC827" s="3" t="e">
        <f>IF(X827&lt;&gt;"Liquidação Cancelada",(AA827-AB827)+(U827-Z827-AB827),"Liquidação Cancelada")</f>
        <v>#N/A</v>
      </c>
      <c r="AD827" s="29"/>
    </row>
    <row r="828" spans="1:30" ht="24.95" customHeight="1" x14ac:dyDescent="0.2">
      <c r="A828" s="23" t="str">
        <f>D828&amp;"|"&amp;E828&amp;"|"&amp;G828&amp;"|"&amp;H828&amp;"|"&amp;L828&amp;"|"&amp;N828&amp;"|"&amp;U828</f>
        <v>||||||0</v>
      </c>
      <c r="B828" s="23" t="str">
        <f>D828&amp;"|"&amp;E828&amp;"|"&amp;G828&amp;"|"&amp;H828&amp;"|"&amp;X828</f>
        <v>||||0</v>
      </c>
      <c r="C828" s="28" t="str">
        <f>E828&amp;"|"&amp;X828</f>
        <v>|0</v>
      </c>
      <c r="D828" s="10"/>
      <c r="E828" s="10"/>
      <c r="F828" s="36" t="str">
        <f>G828&amp;"/"&amp;H828</f>
        <v>/</v>
      </c>
      <c r="G828" s="10"/>
      <c r="H828" s="10"/>
      <c r="I828" s="36" t="str">
        <f>J828&amp;"."&amp;K828</f>
        <v>.</v>
      </c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>
        <f>R828-S828-T828</f>
        <v>0</v>
      </c>
      <c r="V828" s="9" t="e">
        <f>IF(X828&lt;&gt;"Liquidação Cancelada",VLOOKUP(B828,'BASE DE DADOS OPS'!$B$4:$P$9650,10,FALSE),"Liquidação Cancelada")</f>
        <v>#N/A</v>
      </c>
      <c r="W828" s="13" t="e">
        <f>IF(X828&lt;&gt;"Liquidação Cancelada",IF(ISBLANK(V828),"AGUARDANDO PAGAMENTO",NETWORKDAYS(P828,V828)-1),"Liquidação Cancelada")</f>
        <v>#N/A</v>
      </c>
      <c r="X828" s="10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>IF(X828&lt;&gt;"Liquidação Cancelada",Y828-Z828,"Liquidação Cancelada")</f>
        <v>#N/A</v>
      </c>
      <c r="AC828" s="3" t="e">
        <f>IF(X828&lt;&gt;"Liquidação Cancelada",(AA828-AB828)+(U828-Z828-AB828),"Liquidação Cancelada")</f>
        <v>#N/A</v>
      </c>
      <c r="AD828" s="29"/>
    </row>
    <row r="829" spans="1:30" ht="24.95" customHeight="1" x14ac:dyDescent="0.2">
      <c r="A829" s="23" t="str">
        <f>D829&amp;"|"&amp;E829&amp;"|"&amp;G829&amp;"|"&amp;H829&amp;"|"&amp;L829&amp;"|"&amp;N829&amp;"|"&amp;U829</f>
        <v>||||||0</v>
      </c>
      <c r="B829" s="23" t="str">
        <f>D829&amp;"|"&amp;E829&amp;"|"&amp;G829&amp;"|"&amp;H829&amp;"|"&amp;X829</f>
        <v>||||0</v>
      </c>
      <c r="C829" s="28" t="str">
        <f>E829&amp;"|"&amp;X829</f>
        <v>|0</v>
      </c>
      <c r="D829" s="10"/>
      <c r="E829" s="10"/>
      <c r="F829" s="36" t="str">
        <f>G829&amp;"/"&amp;H829</f>
        <v>/</v>
      </c>
      <c r="G829" s="10"/>
      <c r="H829" s="10"/>
      <c r="I829" s="36" t="str">
        <f>J829&amp;"."&amp;K829</f>
        <v>.</v>
      </c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>
        <f>R829-S829-T829</f>
        <v>0</v>
      </c>
      <c r="V829" s="9" t="e">
        <f>IF(X829&lt;&gt;"Liquidação Cancelada",VLOOKUP(B829,'BASE DE DADOS OPS'!$B$4:$P$9650,10,FALSE),"Liquidação Cancelada")</f>
        <v>#N/A</v>
      </c>
      <c r="W829" s="13" t="e">
        <f>IF(X829&lt;&gt;"Liquidação Cancelada",IF(ISBLANK(V829),"AGUARDANDO PAGAMENTO",NETWORKDAYS(P829,V829)-1),"Liquidação Cancelada")</f>
        <v>#N/A</v>
      </c>
      <c r="X829" s="10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>IF(X829&lt;&gt;"Liquidação Cancelada",Y829-Z829,"Liquidação Cancelada")</f>
        <v>#N/A</v>
      </c>
      <c r="AC829" s="3" t="e">
        <f>IF(X829&lt;&gt;"Liquidação Cancelada",(AA829-AB829)+(U829-Z829-AB829),"Liquidação Cancelada")</f>
        <v>#N/A</v>
      </c>
      <c r="AD829" s="29"/>
    </row>
    <row r="830" spans="1:30" ht="24.95" customHeight="1" x14ac:dyDescent="0.2">
      <c r="A830" s="23" t="str">
        <f>D830&amp;"|"&amp;E830&amp;"|"&amp;G830&amp;"|"&amp;H830&amp;"|"&amp;L830&amp;"|"&amp;N830&amp;"|"&amp;U830</f>
        <v>||||||0</v>
      </c>
      <c r="B830" s="23" t="str">
        <f>D830&amp;"|"&amp;E830&amp;"|"&amp;G830&amp;"|"&amp;H830&amp;"|"&amp;X830</f>
        <v>||||0</v>
      </c>
      <c r="C830" s="28" t="str">
        <f>E830&amp;"|"&amp;X830</f>
        <v>|0</v>
      </c>
      <c r="D830" s="10"/>
      <c r="E830" s="10"/>
      <c r="F830" s="36" t="str">
        <f>G830&amp;"/"&amp;H830</f>
        <v>/</v>
      </c>
      <c r="G830" s="10"/>
      <c r="H830" s="10"/>
      <c r="I830" s="36" t="str">
        <f>J830&amp;"."&amp;K830</f>
        <v>.</v>
      </c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>
        <f>R830-S830-T830</f>
        <v>0</v>
      </c>
      <c r="V830" s="9" t="e">
        <f>IF(X830&lt;&gt;"Liquidação Cancelada",VLOOKUP(B830,'BASE DE DADOS OPS'!$B$4:$P$9650,10,FALSE),"Liquidação Cancelada")</f>
        <v>#N/A</v>
      </c>
      <c r="W830" s="13" t="e">
        <f>IF(X830&lt;&gt;"Liquidação Cancelada",IF(ISBLANK(V830),"AGUARDANDO PAGAMENTO",NETWORKDAYS(P830,V830)-1),"Liquidação Cancelada")</f>
        <v>#N/A</v>
      </c>
      <c r="X830" s="10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>IF(X830&lt;&gt;"Liquidação Cancelada",Y830-Z830,"Liquidação Cancelada")</f>
        <v>#N/A</v>
      </c>
      <c r="AC830" s="3" t="e">
        <f>IF(X830&lt;&gt;"Liquidação Cancelada",(AA830-AB830)+(U830-Z830-AB830),"Liquidação Cancelada")</f>
        <v>#N/A</v>
      </c>
      <c r="AD830" s="29"/>
    </row>
    <row r="831" spans="1:30" ht="24.95" customHeight="1" x14ac:dyDescent="0.2">
      <c r="A831" s="23" t="str">
        <f>D831&amp;"|"&amp;E831&amp;"|"&amp;G831&amp;"|"&amp;H831&amp;"|"&amp;L831&amp;"|"&amp;N831&amp;"|"&amp;U831</f>
        <v>||||||0</v>
      </c>
      <c r="B831" s="23" t="str">
        <f>D831&amp;"|"&amp;E831&amp;"|"&amp;G831&amp;"|"&amp;H831&amp;"|"&amp;X831</f>
        <v>||||0</v>
      </c>
      <c r="C831" s="28" t="str">
        <f>E831&amp;"|"&amp;X831</f>
        <v>|0</v>
      </c>
      <c r="D831" s="10"/>
      <c r="E831" s="10"/>
      <c r="F831" s="36" t="str">
        <f>G831&amp;"/"&amp;H831</f>
        <v>/</v>
      </c>
      <c r="G831" s="10"/>
      <c r="H831" s="10"/>
      <c r="I831" s="36" t="str">
        <f>J831&amp;"."&amp;K831</f>
        <v>.</v>
      </c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>
        <f>R831-S831-T831</f>
        <v>0</v>
      </c>
      <c r="V831" s="9" t="e">
        <f>IF(X831&lt;&gt;"Liquidação Cancelada",VLOOKUP(B831,'BASE DE DADOS OPS'!$B$4:$P$9650,10,FALSE),"Liquidação Cancelada")</f>
        <v>#N/A</v>
      </c>
      <c r="W831" s="13" t="e">
        <f>IF(X831&lt;&gt;"Liquidação Cancelada",IF(ISBLANK(V831),"AGUARDANDO PAGAMENTO",NETWORKDAYS(P831,V831)-1),"Liquidação Cancelada")</f>
        <v>#N/A</v>
      </c>
      <c r="X831" s="10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>IF(X831&lt;&gt;"Liquidação Cancelada",Y831-Z831,"Liquidação Cancelada")</f>
        <v>#N/A</v>
      </c>
      <c r="AC831" s="3" t="e">
        <f>IF(X831&lt;&gt;"Liquidação Cancelada",(AA831-AB831)+(U831-Z831-AB831),"Liquidação Cancelada")</f>
        <v>#N/A</v>
      </c>
      <c r="AD831" s="29"/>
    </row>
    <row r="832" spans="1:30" ht="24.95" customHeight="1" x14ac:dyDescent="0.2">
      <c r="A832" s="23" t="str">
        <f>D832&amp;"|"&amp;E832&amp;"|"&amp;G832&amp;"|"&amp;H832&amp;"|"&amp;L832&amp;"|"&amp;N832&amp;"|"&amp;U832</f>
        <v>||||||0</v>
      </c>
      <c r="B832" s="23" t="str">
        <f>D832&amp;"|"&amp;E832&amp;"|"&amp;G832&amp;"|"&amp;H832&amp;"|"&amp;X832</f>
        <v>||||0</v>
      </c>
      <c r="C832" s="28" t="str">
        <f>E832&amp;"|"&amp;X832</f>
        <v>|0</v>
      </c>
      <c r="D832" s="10"/>
      <c r="E832" s="10"/>
      <c r="F832" s="36" t="str">
        <f>G832&amp;"/"&amp;H832</f>
        <v>/</v>
      </c>
      <c r="G832" s="10"/>
      <c r="H832" s="10"/>
      <c r="I832" s="36" t="str">
        <f>J832&amp;"."&amp;K832</f>
        <v>.</v>
      </c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>
        <f>R832-S832-T832</f>
        <v>0</v>
      </c>
      <c r="V832" s="9" t="e">
        <f>IF(X832&lt;&gt;"Liquidação Cancelada",VLOOKUP(B832,'BASE DE DADOS OPS'!$B$4:$P$9650,10,FALSE),"Liquidação Cancelada")</f>
        <v>#N/A</v>
      </c>
      <c r="W832" s="13" t="e">
        <f>IF(X832&lt;&gt;"Liquidação Cancelada",IF(ISBLANK(V832),"AGUARDANDO PAGAMENTO",NETWORKDAYS(P832,V832)-1),"Liquidação Cancelada")</f>
        <v>#N/A</v>
      </c>
      <c r="X832" s="10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>IF(X832&lt;&gt;"Liquidação Cancelada",Y832-Z832,"Liquidação Cancelada")</f>
        <v>#N/A</v>
      </c>
      <c r="AC832" s="3" t="e">
        <f>IF(X832&lt;&gt;"Liquidação Cancelada",(AA832-AB832)+(U832-Z832-AB832),"Liquidação Cancelada")</f>
        <v>#N/A</v>
      </c>
      <c r="AD832" s="29"/>
    </row>
    <row r="833" spans="1:30" ht="24.95" customHeight="1" x14ac:dyDescent="0.2">
      <c r="A833" s="23" t="str">
        <f>D833&amp;"|"&amp;E833&amp;"|"&amp;G833&amp;"|"&amp;H833&amp;"|"&amp;L833&amp;"|"&amp;N833&amp;"|"&amp;U833</f>
        <v>||||||0</v>
      </c>
      <c r="B833" s="23" t="str">
        <f>D833&amp;"|"&amp;E833&amp;"|"&amp;G833&amp;"|"&amp;H833&amp;"|"&amp;X833</f>
        <v>||||0</v>
      </c>
      <c r="C833" s="28" t="str">
        <f>E833&amp;"|"&amp;X833</f>
        <v>|0</v>
      </c>
      <c r="D833" s="10"/>
      <c r="E833" s="10"/>
      <c r="F833" s="36" t="str">
        <f>G833&amp;"/"&amp;H833</f>
        <v>/</v>
      </c>
      <c r="G833" s="10"/>
      <c r="H833" s="10"/>
      <c r="I833" s="36" t="str">
        <f>J833&amp;"."&amp;K833</f>
        <v>.</v>
      </c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>
        <f>R833-S833-T833</f>
        <v>0</v>
      </c>
      <c r="V833" s="9" t="e">
        <f>IF(X833&lt;&gt;"Liquidação Cancelada",VLOOKUP(B833,'BASE DE DADOS OPS'!$B$4:$P$9650,10,FALSE),"Liquidação Cancelada")</f>
        <v>#N/A</v>
      </c>
      <c r="W833" s="13" t="e">
        <f>IF(X833&lt;&gt;"Liquidação Cancelada",IF(ISBLANK(V833),"AGUARDANDO PAGAMENTO",NETWORKDAYS(P833,V833)-1),"Liquidação Cancelada")</f>
        <v>#N/A</v>
      </c>
      <c r="X833" s="10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>IF(X833&lt;&gt;"Liquidação Cancelada",Y833-Z833,"Liquidação Cancelada")</f>
        <v>#N/A</v>
      </c>
      <c r="AC833" s="3" t="e">
        <f>IF(X833&lt;&gt;"Liquidação Cancelada",(AA833-AB833)+(U833-Z833-AB833),"Liquidação Cancelada")</f>
        <v>#N/A</v>
      </c>
      <c r="AD833" s="29"/>
    </row>
    <row r="834" spans="1:30" ht="24.95" customHeight="1" x14ac:dyDescent="0.2">
      <c r="A834" s="23" t="str">
        <f>D834&amp;"|"&amp;E834&amp;"|"&amp;G834&amp;"|"&amp;H834&amp;"|"&amp;L834&amp;"|"&amp;N834&amp;"|"&amp;U834</f>
        <v>||||||0</v>
      </c>
      <c r="B834" s="23" t="str">
        <f>D834&amp;"|"&amp;E834&amp;"|"&amp;G834&amp;"|"&amp;H834&amp;"|"&amp;X834</f>
        <v>||||0</v>
      </c>
      <c r="C834" s="28" t="str">
        <f>E834&amp;"|"&amp;X834</f>
        <v>|0</v>
      </c>
      <c r="D834" s="10"/>
      <c r="E834" s="10"/>
      <c r="F834" s="36" t="str">
        <f>G834&amp;"/"&amp;H834</f>
        <v>/</v>
      </c>
      <c r="G834" s="10"/>
      <c r="H834" s="10"/>
      <c r="I834" s="36" t="str">
        <f>J834&amp;"."&amp;K834</f>
        <v>.</v>
      </c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>
        <f>R834-S834-T834</f>
        <v>0</v>
      </c>
      <c r="V834" s="9" t="e">
        <f>IF(X834&lt;&gt;"Liquidação Cancelada",VLOOKUP(B834,'BASE DE DADOS OPS'!$B$4:$P$9650,10,FALSE),"Liquidação Cancelada")</f>
        <v>#N/A</v>
      </c>
      <c r="W834" s="13" t="e">
        <f>IF(X834&lt;&gt;"Liquidação Cancelada",IF(ISBLANK(V834),"AGUARDANDO PAGAMENTO",NETWORKDAYS(P834,V834)-1),"Liquidação Cancelada")</f>
        <v>#N/A</v>
      </c>
      <c r="X834" s="10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>IF(X834&lt;&gt;"Liquidação Cancelada",Y834-Z834,"Liquidação Cancelada")</f>
        <v>#N/A</v>
      </c>
      <c r="AC834" s="3" t="e">
        <f>IF(X834&lt;&gt;"Liquidação Cancelada",(AA834-AB834)+(U834-Z834-AB834),"Liquidação Cancelada")</f>
        <v>#N/A</v>
      </c>
      <c r="AD834" s="29"/>
    </row>
    <row r="835" spans="1:30" ht="24.95" customHeight="1" x14ac:dyDescent="0.2">
      <c r="A835" s="23" t="str">
        <f>D835&amp;"|"&amp;E835&amp;"|"&amp;G835&amp;"|"&amp;H835&amp;"|"&amp;L835&amp;"|"&amp;N835&amp;"|"&amp;U835</f>
        <v>||||||0</v>
      </c>
      <c r="B835" s="23" t="str">
        <f>D835&amp;"|"&amp;E835&amp;"|"&amp;G835&amp;"|"&amp;H835&amp;"|"&amp;X835</f>
        <v>||||0</v>
      </c>
      <c r="C835" s="28" t="str">
        <f>E835&amp;"|"&amp;X835</f>
        <v>|0</v>
      </c>
      <c r="D835" s="10"/>
      <c r="E835" s="10"/>
      <c r="F835" s="36" t="str">
        <f>G835&amp;"/"&amp;H835</f>
        <v>/</v>
      </c>
      <c r="G835" s="10"/>
      <c r="H835" s="10"/>
      <c r="I835" s="36" t="str">
        <f>J835&amp;"."&amp;K835</f>
        <v>.</v>
      </c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>
        <f>R835-S835-T835</f>
        <v>0</v>
      </c>
      <c r="V835" s="9" t="e">
        <f>IF(X835&lt;&gt;"Liquidação Cancelada",VLOOKUP(B835,'BASE DE DADOS OPS'!$B$4:$P$9650,10,FALSE),"Liquidação Cancelada")</f>
        <v>#N/A</v>
      </c>
      <c r="W835" s="13" t="e">
        <f>IF(X835&lt;&gt;"Liquidação Cancelada",IF(ISBLANK(V835),"AGUARDANDO PAGAMENTO",NETWORKDAYS(P835,V835)-1),"Liquidação Cancelada")</f>
        <v>#N/A</v>
      </c>
      <c r="X835" s="10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>IF(X835&lt;&gt;"Liquidação Cancelada",Y835-Z835,"Liquidação Cancelada")</f>
        <v>#N/A</v>
      </c>
      <c r="AC835" s="3" t="e">
        <f>IF(X835&lt;&gt;"Liquidação Cancelada",(AA835-AB835)+(U835-Z835-AB835),"Liquidação Cancelada")</f>
        <v>#N/A</v>
      </c>
      <c r="AD835" s="29"/>
    </row>
    <row r="836" spans="1:30" ht="24.95" customHeight="1" x14ac:dyDescent="0.2">
      <c r="A836" s="23" t="str">
        <f>D836&amp;"|"&amp;E836&amp;"|"&amp;G836&amp;"|"&amp;H836&amp;"|"&amp;L836&amp;"|"&amp;N836&amp;"|"&amp;U836</f>
        <v>||||||0</v>
      </c>
      <c r="B836" s="23" t="str">
        <f>D836&amp;"|"&amp;E836&amp;"|"&amp;G836&amp;"|"&amp;H836&amp;"|"&amp;X836</f>
        <v>||||0</v>
      </c>
      <c r="C836" s="28" t="str">
        <f>E836&amp;"|"&amp;X836</f>
        <v>|0</v>
      </c>
      <c r="D836" s="10"/>
      <c r="E836" s="10"/>
      <c r="F836" s="36" t="str">
        <f>G836&amp;"/"&amp;H836</f>
        <v>/</v>
      </c>
      <c r="G836" s="10"/>
      <c r="H836" s="10"/>
      <c r="I836" s="36" t="str">
        <f>J836&amp;"."&amp;K836</f>
        <v>.</v>
      </c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>
        <f>R836-S836-T836</f>
        <v>0</v>
      </c>
      <c r="V836" s="9" t="e">
        <f>IF(X836&lt;&gt;"Liquidação Cancelada",VLOOKUP(B836,'BASE DE DADOS OPS'!$B$4:$P$9650,10,FALSE),"Liquidação Cancelada")</f>
        <v>#N/A</v>
      </c>
      <c r="W836" s="13" t="e">
        <f>IF(X836&lt;&gt;"Liquidação Cancelada",IF(ISBLANK(V836),"AGUARDANDO PAGAMENTO",NETWORKDAYS(P836,V836)-1),"Liquidação Cancelada")</f>
        <v>#N/A</v>
      </c>
      <c r="X836" s="10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>IF(X836&lt;&gt;"Liquidação Cancelada",Y836-Z836,"Liquidação Cancelada")</f>
        <v>#N/A</v>
      </c>
      <c r="AC836" s="3" t="e">
        <f>IF(X836&lt;&gt;"Liquidação Cancelada",(AA836-AB836)+(U836-Z836-AB836),"Liquidação Cancelada")</f>
        <v>#N/A</v>
      </c>
      <c r="AD836" s="29"/>
    </row>
    <row r="837" spans="1:30" ht="24.95" customHeight="1" x14ac:dyDescent="0.2">
      <c r="A837" s="23" t="str">
        <f>D837&amp;"|"&amp;E837&amp;"|"&amp;G837&amp;"|"&amp;H837&amp;"|"&amp;L837&amp;"|"&amp;N837&amp;"|"&amp;U837</f>
        <v>||||||0</v>
      </c>
      <c r="B837" s="23" t="str">
        <f>D837&amp;"|"&amp;E837&amp;"|"&amp;G837&amp;"|"&amp;H837&amp;"|"&amp;X837</f>
        <v>||||0</v>
      </c>
      <c r="C837" s="28" t="str">
        <f>E837&amp;"|"&amp;X837</f>
        <v>|0</v>
      </c>
      <c r="D837" s="10"/>
      <c r="E837" s="10"/>
      <c r="F837" s="36" t="str">
        <f>G837&amp;"/"&amp;H837</f>
        <v>/</v>
      </c>
      <c r="G837" s="10"/>
      <c r="H837" s="10"/>
      <c r="I837" s="36" t="str">
        <f>J837&amp;"."&amp;K837</f>
        <v>.</v>
      </c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>
        <f>R837-S837-T837</f>
        <v>0</v>
      </c>
      <c r="V837" s="9" t="e">
        <f>IF(X837&lt;&gt;"Liquidação Cancelada",VLOOKUP(B837,'BASE DE DADOS OPS'!$B$4:$P$9650,10,FALSE),"Liquidação Cancelada")</f>
        <v>#N/A</v>
      </c>
      <c r="W837" s="13" t="e">
        <f>IF(X837&lt;&gt;"Liquidação Cancelada",IF(ISBLANK(V837),"AGUARDANDO PAGAMENTO",NETWORKDAYS(P837,V837)-1),"Liquidação Cancelada")</f>
        <v>#N/A</v>
      </c>
      <c r="X837" s="10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>IF(X837&lt;&gt;"Liquidação Cancelada",Y837-Z837,"Liquidação Cancelada")</f>
        <v>#N/A</v>
      </c>
      <c r="AC837" s="3" t="e">
        <f>IF(X837&lt;&gt;"Liquidação Cancelada",(AA837-AB837)+(U837-Z837-AB837),"Liquidação Cancelada")</f>
        <v>#N/A</v>
      </c>
      <c r="AD837" s="29"/>
    </row>
    <row r="838" spans="1:30" ht="24.95" customHeight="1" x14ac:dyDescent="0.2">
      <c r="A838" s="23" t="str">
        <f>D838&amp;"|"&amp;E838&amp;"|"&amp;G838&amp;"|"&amp;H838&amp;"|"&amp;L838&amp;"|"&amp;N838&amp;"|"&amp;U838</f>
        <v>||||||0</v>
      </c>
      <c r="B838" s="23" t="str">
        <f>D838&amp;"|"&amp;E838&amp;"|"&amp;G838&amp;"|"&amp;H838&amp;"|"&amp;X838</f>
        <v>||||0</v>
      </c>
      <c r="C838" s="28" t="str">
        <f>E838&amp;"|"&amp;X838</f>
        <v>|0</v>
      </c>
      <c r="D838" s="10"/>
      <c r="E838" s="10"/>
      <c r="F838" s="36" t="str">
        <f>G838&amp;"/"&amp;H838</f>
        <v>/</v>
      </c>
      <c r="G838" s="10"/>
      <c r="H838" s="10"/>
      <c r="I838" s="36" t="str">
        <f>J838&amp;"."&amp;K838</f>
        <v>.</v>
      </c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>
        <f>R838-S838-T838</f>
        <v>0</v>
      </c>
      <c r="V838" s="9" t="e">
        <f>IF(X838&lt;&gt;"Liquidação Cancelada",VLOOKUP(B838,'BASE DE DADOS OPS'!$B$4:$P$9650,10,FALSE),"Liquidação Cancelada")</f>
        <v>#N/A</v>
      </c>
      <c r="W838" s="13" t="e">
        <f>IF(X838&lt;&gt;"Liquidação Cancelada",IF(ISBLANK(V838),"AGUARDANDO PAGAMENTO",NETWORKDAYS(P838,V838)-1),"Liquidação Cancelada")</f>
        <v>#N/A</v>
      </c>
      <c r="X838" s="10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>IF(X838&lt;&gt;"Liquidação Cancelada",Y838-Z838,"Liquidação Cancelada")</f>
        <v>#N/A</v>
      </c>
      <c r="AC838" s="3" t="e">
        <f>IF(X838&lt;&gt;"Liquidação Cancelada",(AA838-AB838)+(U838-Z838-AB838),"Liquidação Cancelada")</f>
        <v>#N/A</v>
      </c>
      <c r="AD838" s="29"/>
    </row>
    <row r="839" spans="1:30" ht="24.95" customHeight="1" x14ac:dyDescent="0.2">
      <c r="A839" s="23" t="str">
        <f>D839&amp;"|"&amp;E839&amp;"|"&amp;G839&amp;"|"&amp;H839&amp;"|"&amp;L839&amp;"|"&amp;N839&amp;"|"&amp;U839</f>
        <v>||||||0</v>
      </c>
      <c r="B839" s="23" t="str">
        <f>D839&amp;"|"&amp;E839&amp;"|"&amp;G839&amp;"|"&amp;H839&amp;"|"&amp;X839</f>
        <v>||||0</v>
      </c>
      <c r="C839" s="28" t="str">
        <f>E839&amp;"|"&amp;X839</f>
        <v>|0</v>
      </c>
      <c r="D839" s="10"/>
      <c r="E839" s="10"/>
      <c r="F839" s="36" t="str">
        <f>G839&amp;"/"&amp;H839</f>
        <v>/</v>
      </c>
      <c r="G839" s="10"/>
      <c r="H839" s="10"/>
      <c r="I839" s="36" t="str">
        <f>J839&amp;"."&amp;K839</f>
        <v>.</v>
      </c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>
        <f>R839-S839-T839</f>
        <v>0</v>
      </c>
      <c r="V839" s="9" t="e">
        <f>IF(X839&lt;&gt;"Liquidação Cancelada",VLOOKUP(B839,'BASE DE DADOS OPS'!$B$4:$P$9650,10,FALSE),"Liquidação Cancelada")</f>
        <v>#N/A</v>
      </c>
      <c r="W839" s="13" t="e">
        <f>IF(X839&lt;&gt;"Liquidação Cancelada",IF(ISBLANK(V839),"AGUARDANDO PAGAMENTO",NETWORKDAYS(P839,V839)-1),"Liquidação Cancelada")</f>
        <v>#N/A</v>
      </c>
      <c r="X839" s="10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>IF(X839&lt;&gt;"Liquidação Cancelada",Y839-Z839,"Liquidação Cancelada")</f>
        <v>#N/A</v>
      </c>
      <c r="AC839" s="3" t="e">
        <f>IF(X839&lt;&gt;"Liquidação Cancelada",(AA839-AB839)+(U839-Z839-AB839),"Liquidação Cancelada")</f>
        <v>#N/A</v>
      </c>
      <c r="AD839" s="29"/>
    </row>
    <row r="840" spans="1:30" ht="24.95" customHeight="1" x14ac:dyDescent="0.2">
      <c r="A840" s="23" t="str">
        <f>D840&amp;"|"&amp;E840&amp;"|"&amp;G840&amp;"|"&amp;H840&amp;"|"&amp;L840&amp;"|"&amp;N840&amp;"|"&amp;U840</f>
        <v>||||||0</v>
      </c>
      <c r="B840" s="23" t="str">
        <f>D840&amp;"|"&amp;E840&amp;"|"&amp;G840&amp;"|"&amp;H840&amp;"|"&amp;X840</f>
        <v>||||0</v>
      </c>
      <c r="C840" s="28" t="str">
        <f>E840&amp;"|"&amp;X840</f>
        <v>|0</v>
      </c>
      <c r="D840" s="10"/>
      <c r="E840" s="10"/>
      <c r="F840" s="36" t="str">
        <f>G840&amp;"/"&amp;H840</f>
        <v>/</v>
      </c>
      <c r="G840" s="10"/>
      <c r="H840" s="10"/>
      <c r="I840" s="36" t="str">
        <f>J840&amp;"."&amp;K840</f>
        <v>.</v>
      </c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>
        <f>R840-S840-T840</f>
        <v>0</v>
      </c>
      <c r="V840" s="9" t="e">
        <f>IF(X840&lt;&gt;"Liquidação Cancelada",VLOOKUP(B840,'BASE DE DADOS OPS'!$B$4:$P$9650,10,FALSE),"Liquidação Cancelada")</f>
        <v>#N/A</v>
      </c>
      <c r="W840" s="13" t="e">
        <f>IF(X840&lt;&gt;"Liquidação Cancelada",IF(ISBLANK(V840),"AGUARDANDO PAGAMENTO",NETWORKDAYS(P840,V840)-1),"Liquidação Cancelada")</f>
        <v>#N/A</v>
      </c>
      <c r="X840" s="10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>IF(X840&lt;&gt;"Liquidação Cancelada",Y840-Z840,"Liquidação Cancelada")</f>
        <v>#N/A</v>
      </c>
      <c r="AC840" s="3" t="e">
        <f>IF(X840&lt;&gt;"Liquidação Cancelada",(AA840-AB840)+(U840-Z840-AB840),"Liquidação Cancelada")</f>
        <v>#N/A</v>
      </c>
      <c r="AD840" s="29"/>
    </row>
    <row r="841" spans="1:30" ht="24.95" customHeight="1" x14ac:dyDescent="0.2">
      <c r="A841" s="23" t="str">
        <f>D841&amp;"|"&amp;E841&amp;"|"&amp;G841&amp;"|"&amp;H841&amp;"|"&amp;L841&amp;"|"&amp;N841&amp;"|"&amp;U841</f>
        <v>||||||0</v>
      </c>
      <c r="B841" s="23" t="str">
        <f>D841&amp;"|"&amp;E841&amp;"|"&amp;G841&amp;"|"&amp;H841&amp;"|"&amp;X841</f>
        <v>||||0</v>
      </c>
      <c r="C841" s="28" t="str">
        <f>E841&amp;"|"&amp;X841</f>
        <v>|0</v>
      </c>
      <c r="D841" s="10"/>
      <c r="E841" s="10"/>
      <c r="F841" s="36" t="str">
        <f>G841&amp;"/"&amp;H841</f>
        <v>/</v>
      </c>
      <c r="G841" s="10"/>
      <c r="H841" s="10"/>
      <c r="I841" s="36" t="str">
        <f>J841&amp;"."&amp;K841</f>
        <v>.</v>
      </c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>
        <f>R841-S841-T841</f>
        <v>0</v>
      </c>
      <c r="V841" s="9" t="e">
        <f>IF(X841&lt;&gt;"Liquidação Cancelada",VLOOKUP(B841,'BASE DE DADOS OPS'!$B$4:$P$9650,10,FALSE),"Liquidação Cancelada")</f>
        <v>#N/A</v>
      </c>
      <c r="W841" s="13" t="e">
        <f>IF(X841&lt;&gt;"Liquidação Cancelada",IF(ISBLANK(V841),"AGUARDANDO PAGAMENTO",NETWORKDAYS(P841,V841)-1),"Liquidação Cancelada")</f>
        <v>#N/A</v>
      </c>
      <c r="X841" s="10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>IF(X841&lt;&gt;"Liquidação Cancelada",Y841-Z841,"Liquidação Cancelada")</f>
        <v>#N/A</v>
      </c>
      <c r="AC841" s="3" t="e">
        <f>IF(X841&lt;&gt;"Liquidação Cancelada",(AA841-AB841)+(U841-Z841-AB841),"Liquidação Cancelada")</f>
        <v>#N/A</v>
      </c>
      <c r="AD841" s="29"/>
    </row>
    <row r="842" spans="1:30" ht="24.95" customHeight="1" x14ac:dyDescent="0.2">
      <c r="A842" s="23" t="str">
        <f>D842&amp;"|"&amp;E842&amp;"|"&amp;G842&amp;"|"&amp;H842&amp;"|"&amp;L842&amp;"|"&amp;N842&amp;"|"&amp;U842</f>
        <v>||||||0</v>
      </c>
      <c r="B842" s="23" t="str">
        <f>D842&amp;"|"&amp;E842&amp;"|"&amp;G842&amp;"|"&amp;H842&amp;"|"&amp;X842</f>
        <v>||||0</v>
      </c>
      <c r="C842" s="28" t="str">
        <f>E842&amp;"|"&amp;X842</f>
        <v>|0</v>
      </c>
      <c r="D842" s="10"/>
      <c r="E842" s="10"/>
      <c r="F842" s="36" t="str">
        <f>G842&amp;"/"&amp;H842</f>
        <v>/</v>
      </c>
      <c r="G842" s="10"/>
      <c r="H842" s="10"/>
      <c r="I842" s="36" t="str">
        <f>J842&amp;"."&amp;K842</f>
        <v>.</v>
      </c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>
        <f>R842-S842-T842</f>
        <v>0</v>
      </c>
      <c r="V842" s="9" t="e">
        <f>IF(X842&lt;&gt;"Liquidação Cancelada",VLOOKUP(B842,'BASE DE DADOS OPS'!$B$4:$P$9650,10,FALSE),"Liquidação Cancelada")</f>
        <v>#N/A</v>
      </c>
      <c r="W842" s="13" t="e">
        <f>IF(X842&lt;&gt;"Liquidação Cancelada",IF(ISBLANK(V842),"AGUARDANDO PAGAMENTO",NETWORKDAYS(P842,V842)-1),"Liquidação Cancelada")</f>
        <v>#N/A</v>
      </c>
      <c r="X842" s="10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>IF(X842&lt;&gt;"Liquidação Cancelada",Y842-Z842,"Liquidação Cancelada")</f>
        <v>#N/A</v>
      </c>
      <c r="AC842" s="3" t="e">
        <f>IF(X842&lt;&gt;"Liquidação Cancelada",(AA842-AB842)+(U842-Z842-AB842),"Liquidação Cancelada")</f>
        <v>#N/A</v>
      </c>
      <c r="AD842" s="29"/>
    </row>
    <row r="843" spans="1:30" ht="24.95" customHeight="1" x14ac:dyDescent="0.2">
      <c r="A843" s="23" t="str">
        <f>D843&amp;"|"&amp;E843&amp;"|"&amp;G843&amp;"|"&amp;H843&amp;"|"&amp;L843&amp;"|"&amp;N843&amp;"|"&amp;U843</f>
        <v>||||||0</v>
      </c>
      <c r="B843" s="23" t="str">
        <f>D843&amp;"|"&amp;E843&amp;"|"&amp;G843&amp;"|"&amp;H843&amp;"|"&amp;X843</f>
        <v>||||0</v>
      </c>
      <c r="C843" s="28" t="str">
        <f>E843&amp;"|"&amp;X843</f>
        <v>|0</v>
      </c>
      <c r="D843" s="10"/>
      <c r="E843" s="10"/>
      <c r="F843" s="36" t="str">
        <f>G843&amp;"/"&amp;H843</f>
        <v>/</v>
      </c>
      <c r="G843" s="10"/>
      <c r="H843" s="10"/>
      <c r="I843" s="36" t="str">
        <f>J843&amp;"."&amp;K843</f>
        <v>.</v>
      </c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>
        <f>R843-S843-T843</f>
        <v>0</v>
      </c>
      <c r="V843" s="9" t="e">
        <f>IF(X843&lt;&gt;"Liquidação Cancelada",VLOOKUP(B843,'BASE DE DADOS OPS'!$B$4:$P$9650,10,FALSE),"Liquidação Cancelada")</f>
        <v>#N/A</v>
      </c>
      <c r="W843" s="13" t="e">
        <f>IF(X843&lt;&gt;"Liquidação Cancelada",IF(ISBLANK(V843),"AGUARDANDO PAGAMENTO",NETWORKDAYS(P843,V843)-1),"Liquidação Cancelada")</f>
        <v>#N/A</v>
      </c>
      <c r="X843" s="10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>IF(X843&lt;&gt;"Liquidação Cancelada",Y843-Z843,"Liquidação Cancelada")</f>
        <v>#N/A</v>
      </c>
      <c r="AC843" s="3" t="e">
        <f>IF(X843&lt;&gt;"Liquidação Cancelada",(AA843-AB843)+(U843-Z843-AB843),"Liquidação Cancelada")</f>
        <v>#N/A</v>
      </c>
      <c r="AD843" s="29"/>
    </row>
    <row r="844" spans="1:30" ht="24.95" customHeight="1" x14ac:dyDescent="0.2">
      <c r="A844" s="23" t="str">
        <f>D844&amp;"|"&amp;E844&amp;"|"&amp;G844&amp;"|"&amp;H844&amp;"|"&amp;L844&amp;"|"&amp;N844&amp;"|"&amp;U844</f>
        <v>||||||0</v>
      </c>
      <c r="B844" s="23" t="str">
        <f>D844&amp;"|"&amp;E844&amp;"|"&amp;G844&amp;"|"&amp;H844&amp;"|"&amp;X844</f>
        <v>||||0</v>
      </c>
      <c r="C844" s="28" t="str">
        <f>E844&amp;"|"&amp;X844</f>
        <v>|0</v>
      </c>
      <c r="D844" s="10"/>
      <c r="E844" s="10"/>
      <c r="F844" s="36" t="str">
        <f>G844&amp;"/"&amp;H844</f>
        <v>/</v>
      </c>
      <c r="G844" s="10"/>
      <c r="H844" s="10"/>
      <c r="I844" s="36" t="str">
        <f>J844&amp;"."&amp;K844</f>
        <v>.</v>
      </c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>
        <f>R844-S844-T844</f>
        <v>0</v>
      </c>
      <c r="V844" s="9" t="e">
        <f>IF(X844&lt;&gt;"Liquidação Cancelada",VLOOKUP(B844,'BASE DE DADOS OPS'!$B$4:$P$9650,10,FALSE),"Liquidação Cancelada")</f>
        <v>#N/A</v>
      </c>
      <c r="W844" s="13" t="e">
        <f>IF(X844&lt;&gt;"Liquidação Cancelada",IF(ISBLANK(V844),"AGUARDANDO PAGAMENTO",NETWORKDAYS(P844,V844)-1),"Liquidação Cancelada")</f>
        <v>#N/A</v>
      </c>
      <c r="X844" s="10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>IF(X844&lt;&gt;"Liquidação Cancelada",Y844-Z844,"Liquidação Cancelada")</f>
        <v>#N/A</v>
      </c>
      <c r="AC844" s="3" t="e">
        <f>IF(X844&lt;&gt;"Liquidação Cancelada",(AA844-AB844)+(U844-Z844-AB844),"Liquidação Cancelada")</f>
        <v>#N/A</v>
      </c>
      <c r="AD844" s="29"/>
    </row>
    <row r="845" spans="1:30" ht="24.95" customHeight="1" x14ac:dyDescent="0.2">
      <c r="A845" s="23" t="str">
        <f>D845&amp;"|"&amp;E845&amp;"|"&amp;G845&amp;"|"&amp;H845&amp;"|"&amp;L845&amp;"|"&amp;N845&amp;"|"&amp;U845</f>
        <v>||||||0</v>
      </c>
      <c r="B845" s="23" t="str">
        <f>D845&amp;"|"&amp;E845&amp;"|"&amp;G845&amp;"|"&amp;H845&amp;"|"&amp;X845</f>
        <v>||||0</v>
      </c>
      <c r="C845" s="28" t="str">
        <f>E845&amp;"|"&amp;X845</f>
        <v>|0</v>
      </c>
      <c r="D845" s="10"/>
      <c r="E845" s="10"/>
      <c r="F845" s="36" t="str">
        <f>G845&amp;"/"&amp;H845</f>
        <v>/</v>
      </c>
      <c r="G845" s="10"/>
      <c r="H845" s="10"/>
      <c r="I845" s="36" t="str">
        <f>J845&amp;"."&amp;K845</f>
        <v>.</v>
      </c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>
        <f>R845-S845-T845</f>
        <v>0</v>
      </c>
      <c r="V845" s="9" t="e">
        <f>IF(X845&lt;&gt;"Liquidação Cancelada",VLOOKUP(B845,'BASE DE DADOS OPS'!$B$4:$P$9650,10,FALSE),"Liquidação Cancelada")</f>
        <v>#N/A</v>
      </c>
      <c r="W845" s="13" t="e">
        <f>IF(X845&lt;&gt;"Liquidação Cancelada",IF(ISBLANK(V845),"AGUARDANDO PAGAMENTO",NETWORKDAYS(P845,V845)-1),"Liquidação Cancelada")</f>
        <v>#N/A</v>
      </c>
      <c r="X845" s="10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>IF(X845&lt;&gt;"Liquidação Cancelada",Y845-Z845,"Liquidação Cancelada")</f>
        <v>#N/A</v>
      </c>
      <c r="AC845" s="3" t="e">
        <f>IF(X845&lt;&gt;"Liquidação Cancelada",(AA845-AB845)+(U845-Z845-AB845),"Liquidação Cancelada")</f>
        <v>#N/A</v>
      </c>
      <c r="AD845" s="29"/>
    </row>
    <row r="846" spans="1:30" ht="24.95" customHeight="1" x14ac:dyDescent="0.2">
      <c r="A846" s="23" t="str">
        <f>D846&amp;"|"&amp;E846&amp;"|"&amp;G846&amp;"|"&amp;H846&amp;"|"&amp;L846&amp;"|"&amp;N846&amp;"|"&amp;U846</f>
        <v>||||||0</v>
      </c>
      <c r="B846" s="23" t="str">
        <f>D846&amp;"|"&amp;E846&amp;"|"&amp;G846&amp;"|"&amp;H846&amp;"|"&amp;X846</f>
        <v>||||0</v>
      </c>
      <c r="C846" s="28" t="str">
        <f>E846&amp;"|"&amp;X846</f>
        <v>|0</v>
      </c>
      <c r="D846" s="10"/>
      <c r="E846" s="10"/>
      <c r="F846" s="36" t="str">
        <f>G846&amp;"/"&amp;H846</f>
        <v>/</v>
      </c>
      <c r="G846" s="10"/>
      <c r="H846" s="10"/>
      <c r="I846" s="36" t="str">
        <f>J846&amp;"."&amp;K846</f>
        <v>.</v>
      </c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>
        <f>R846-S846-T846</f>
        <v>0</v>
      </c>
      <c r="V846" s="9" t="e">
        <f>IF(X846&lt;&gt;"Liquidação Cancelada",VLOOKUP(B846,'BASE DE DADOS OPS'!$B$4:$P$9650,10,FALSE),"Liquidação Cancelada")</f>
        <v>#N/A</v>
      </c>
      <c r="W846" s="13" t="e">
        <f>IF(X846&lt;&gt;"Liquidação Cancelada",IF(ISBLANK(V846),"AGUARDANDO PAGAMENTO",NETWORKDAYS(P846,V846)-1),"Liquidação Cancelada")</f>
        <v>#N/A</v>
      </c>
      <c r="X846" s="10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>IF(X846&lt;&gt;"Liquidação Cancelada",Y846-Z846,"Liquidação Cancelada")</f>
        <v>#N/A</v>
      </c>
      <c r="AC846" s="3" t="e">
        <f>IF(X846&lt;&gt;"Liquidação Cancelada",(AA846-AB846)+(U846-Z846-AB846),"Liquidação Cancelada")</f>
        <v>#N/A</v>
      </c>
      <c r="AD846" s="29"/>
    </row>
    <row r="847" spans="1:30" ht="24.95" customHeight="1" x14ac:dyDescent="0.2">
      <c r="A847" s="23" t="str">
        <f>D847&amp;"|"&amp;E847&amp;"|"&amp;G847&amp;"|"&amp;H847&amp;"|"&amp;L847&amp;"|"&amp;N847&amp;"|"&amp;U847</f>
        <v>||||||0</v>
      </c>
      <c r="B847" s="23" t="str">
        <f>D847&amp;"|"&amp;E847&amp;"|"&amp;G847&amp;"|"&amp;H847&amp;"|"&amp;X847</f>
        <v>||||0</v>
      </c>
      <c r="C847" s="28" t="str">
        <f>E847&amp;"|"&amp;X847</f>
        <v>|0</v>
      </c>
      <c r="D847" s="10"/>
      <c r="E847" s="10"/>
      <c r="F847" s="36" t="str">
        <f>G847&amp;"/"&amp;H847</f>
        <v>/</v>
      </c>
      <c r="G847" s="10"/>
      <c r="H847" s="10"/>
      <c r="I847" s="36" t="str">
        <f>J847&amp;"."&amp;K847</f>
        <v>.</v>
      </c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>
        <f>R847-S847-T847</f>
        <v>0</v>
      </c>
      <c r="V847" s="9" t="e">
        <f>IF(X847&lt;&gt;"Liquidação Cancelada",VLOOKUP(B847,'BASE DE DADOS OPS'!$B$4:$P$9650,10,FALSE),"Liquidação Cancelada")</f>
        <v>#N/A</v>
      </c>
      <c r="W847" s="13" t="e">
        <f>IF(X847&lt;&gt;"Liquidação Cancelada",IF(ISBLANK(V847),"AGUARDANDO PAGAMENTO",NETWORKDAYS(P847,V847)-1),"Liquidação Cancelada")</f>
        <v>#N/A</v>
      </c>
      <c r="X847" s="10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>IF(X847&lt;&gt;"Liquidação Cancelada",Y847-Z847,"Liquidação Cancelada")</f>
        <v>#N/A</v>
      </c>
      <c r="AC847" s="3" t="e">
        <f>IF(X847&lt;&gt;"Liquidação Cancelada",(AA847-AB847)+(U847-Z847-AB847),"Liquidação Cancelada")</f>
        <v>#N/A</v>
      </c>
      <c r="AD847" s="29"/>
    </row>
    <row r="848" spans="1:30" ht="24.95" customHeight="1" x14ac:dyDescent="0.2">
      <c r="A848" s="23" t="str">
        <f>D848&amp;"|"&amp;E848&amp;"|"&amp;G848&amp;"|"&amp;H848&amp;"|"&amp;L848&amp;"|"&amp;N848&amp;"|"&amp;U848</f>
        <v>||||||0</v>
      </c>
      <c r="B848" s="23" t="str">
        <f>D848&amp;"|"&amp;E848&amp;"|"&amp;G848&amp;"|"&amp;H848&amp;"|"&amp;X848</f>
        <v>||||0</v>
      </c>
      <c r="C848" s="28" t="str">
        <f>E848&amp;"|"&amp;X848</f>
        <v>|0</v>
      </c>
      <c r="D848" s="10"/>
      <c r="E848" s="10"/>
      <c r="F848" s="36" t="str">
        <f>G848&amp;"/"&amp;H848</f>
        <v>/</v>
      </c>
      <c r="G848" s="10"/>
      <c r="H848" s="10"/>
      <c r="I848" s="36" t="str">
        <f>J848&amp;"."&amp;K848</f>
        <v>.</v>
      </c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>
        <f>R848-S848-T848</f>
        <v>0</v>
      </c>
      <c r="V848" s="9" t="e">
        <f>IF(X848&lt;&gt;"Liquidação Cancelada",VLOOKUP(B848,'BASE DE DADOS OPS'!$B$4:$P$9650,10,FALSE),"Liquidação Cancelada")</f>
        <v>#N/A</v>
      </c>
      <c r="W848" s="13" t="e">
        <f>IF(X848&lt;&gt;"Liquidação Cancelada",IF(ISBLANK(V848),"AGUARDANDO PAGAMENTO",NETWORKDAYS(P848,V848)-1),"Liquidação Cancelada")</f>
        <v>#N/A</v>
      </c>
      <c r="X848" s="10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>IF(X848&lt;&gt;"Liquidação Cancelada",Y848-Z848,"Liquidação Cancelada")</f>
        <v>#N/A</v>
      </c>
      <c r="AC848" s="3" t="e">
        <f>IF(X848&lt;&gt;"Liquidação Cancelada",(AA848-AB848)+(U848-Z848-AB848),"Liquidação Cancelada")</f>
        <v>#N/A</v>
      </c>
      <c r="AD848" s="29"/>
    </row>
    <row r="849" spans="1:30" ht="24.95" customHeight="1" x14ac:dyDescent="0.2">
      <c r="A849" s="23" t="str">
        <f>D849&amp;"|"&amp;E849&amp;"|"&amp;G849&amp;"|"&amp;H849&amp;"|"&amp;L849&amp;"|"&amp;N849&amp;"|"&amp;U849</f>
        <v>||||||0</v>
      </c>
      <c r="B849" s="23" t="str">
        <f>D849&amp;"|"&amp;E849&amp;"|"&amp;G849&amp;"|"&amp;H849&amp;"|"&amp;X849</f>
        <v>||||0</v>
      </c>
      <c r="C849" s="28" t="str">
        <f>E849&amp;"|"&amp;X849</f>
        <v>|0</v>
      </c>
      <c r="D849" s="10"/>
      <c r="E849" s="10"/>
      <c r="F849" s="36" t="str">
        <f>G849&amp;"/"&amp;H849</f>
        <v>/</v>
      </c>
      <c r="G849" s="10"/>
      <c r="H849" s="10"/>
      <c r="I849" s="36" t="str">
        <f>J849&amp;"."&amp;K849</f>
        <v>.</v>
      </c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>
        <f>R849-S849-T849</f>
        <v>0</v>
      </c>
      <c r="V849" s="9" t="e">
        <f>IF(X849&lt;&gt;"Liquidação Cancelada",VLOOKUP(B849,'BASE DE DADOS OPS'!$B$4:$P$9650,10,FALSE),"Liquidação Cancelada")</f>
        <v>#N/A</v>
      </c>
      <c r="W849" s="13" t="e">
        <f>IF(X849&lt;&gt;"Liquidação Cancelada",IF(ISBLANK(V849),"AGUARDANDO PAGAMENTO",NETWORKDAYS(P849,V849)-1),"Liquidação Cancelada")</f>
        <v>#N/A</v>
      </c>
      <c r="X849" s="10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>IF(X849&lt;&gt;"Liquidação Cancelada",Y849-Z849,"Liquidação Cancelada")</f>
        <v>#N/A</v>
      </c>
      <c r="AC849" s="3" t="e">
        <f>IF(X849&lt;&gt;"Liquidação Cancelada",(AA849-AB849)+(U849-Z849-AB849),"Liquidação Cancelada")</f>
        <v>#N/A</v>
      </c>
      <c r="AD849" s="29"/>
    </row>
    <row r="850" spans="1:30" ht="24.95" customHeight="1" x14ac:dyDescent="0.2">
      <c r="A850" s="23" t="str">
        <f>D850&amp;"|"&amp;E850&amp;"|"&amp;G850&amp;"|"&amp;H850&amp;"|"&amp;L850&amp;"|"&amp;N850&amp;"|"&amp;U850</f>
        <v>||||||0</v>
      </c>
      <c r="B850" s="23" t="str">
        <f>D850&amp;"|"&amp;E850&amp;"|"&amp;G850&amp;"|"&amp;H850&amp;"|"&amp;X850</f>
        <v>||||0</v>
      </c>
      <c r="C850" s="28" t="str">
        <f>E850&amp;"|"&amp;X850</f>
        <v>|0</v>
      </c>
      <c r="D850" s="10"/>
      <c r="E850" s="10"/>
      <c r="F850" s="36" t="str">
        <f>G850&amp;"/"&amp;H850</f>
        <v>/</v>
      </c>
      <c r="G850" s="10"/>
      <c r="H850" s="10"/>
      <c r="I850" s="36" t="str">
        <f>J850&amp;"."&amp;K850</f>
        <v>.</v>
      </c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>
        <f>R850-S850-T850</f>
        <v>0</v>
      </c>
      <c r="V850" s="9" t="e">
        <f>IF(X850&lt;&gt;"Liquidação Cancelada",VLOOKUP(B850,'BASE DE DADOS OPS'!$B$4:$P$9650,10,FALSE),"Liquidação Cancelada")</f>
        <v>#N/A</v>
      </c>
      <c r="W850" s="13" t="e">
        <f>IF(X850&lt;&gt;"Liquidação Cancelada",IF(ISBLANK(V850),"AGUARDANDO PAGAMENTO",NETWORKDAYS(P850,V850)-1),"Liquidação Cancelada")</f>
        <v>#N/A</v>
      </c>
      <c r="X850" s="10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>IF(X850&lt;&gt;"Liquidação Cancelada",Y850-Z850,"Liquidação Cancelada")</f>
        <v>#N/A</v>
      </c>
      <c r="AC850" s="3" t="e">
        <f>IF(X850&lt;&gt;"Liquidação Cancelada",(AA850-AB850)+(U850-Z850-AB850),"Liquidação Cancelada")</f>
        <v>#N/A</v>
      </c>
      <c r="AD850" s="29"/>
    </row>
    <row r="851" spans="1:30" ht="24.95" customHeight="1" x14ac:dyDescent="0.2">
      <c r="A851" s="23" t="str">
        <f>D851&amp;"|"&amp;E851&amp;"|"&amp;G851&amp;"|"&amp;H851&amp;"|"&amp;L851&amp;"|"&amp;N851&amp;"|"&amp;U851</f>
        <v>||||||0</v>
      </c>
      <c r="B851" s="23" t="str">
        <f>D851&amp;"|"&amp;E851&amp;"|"&amp;G851&amp;"|"&amp;H851&amp;"|"&amp;X851</f>
        <v>||||0</v>
      </c>
      <c r="C851" s="28" t="str">
        <f>E851&amp;"|"&amp;X851</f>
        <v>|0</v>
      </c>
      <c r="D851" s="10"/>
      <c r="E851" s="10"/>
      <c r="F851" s="36" t="str">
        <f>G851&amp;"/"&amp;H851</f>
        <v>/</v>
      </c>
      <c r="G851" s="10"/>
      <c r="H851" s="10"/>
      <c r="I851" s="36" t="str">
        <f>J851&amp;"."&amp;K851</f>
        <v>.</v>
      </c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>
        <f>R851-S851-T851</f>
        <v>0</v>
      </c>
      <c r="V851" s="9" t="e">
        <f>IF(X851&lt;&gt;"Liquidação Cancelada",VLOOKUP(B851,'BASE DE DADOS OPS'!$B$4:$P$9650,10,FALSE),"Liquidação Cancelada")</f>
        <v>#N/A</v>
      </c>
      <c r="W851" s="13" t="e">
        <f>IF(X851&lt;&gt;"Liquidação Cancelada",IF(ISBLANK(V851),"AGUARDANDO PAGAMENTO",NETWORKDAYS(P851,V851)-1),"Liquidação Cancelada")</f>
        <v>#N/A</v>
      </c>
      <c r="X851" s="10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>IF(X851&lt;&gt;"Liquidação Cancelada",Y851-Z851,"Liquidação Cancelada")</f>
        <v>#N/A</v>
      </c>
      <c r="AC851" s="3" t="e">
        <f>IF(X851&lt;&gt;"Liquidação Cancelada",(AA851-AB851)+(U851-Z851-AB851),"Liquidação Cancelada")</f>
        <v>#N/A</v>
      </c>
      <c r="AD851" s="29"/>
    </row>
    <row r="852" spans="1:30" ht="24.95" customHeight="1" x14ac:dyDescent="0.2">
      <c r="A852" s="23" t="str">
        <f>D852&amp;"|"&amp;E852&amp;"|"&amp;G852&amp;"|"&amp;H852&amp;"|"&amp;L852&amp;"|"&amp;N852&amp;"|"&amp;U852</f>
        <v>||||||0</v>
      </c>
      <c r="B852" s="23" t="str">
        <f>D852&amp;"|"&amp;E852&amp;"|"&amp;G852&amp;"|"&amp;H852&amp;"|"&amp;X852</f>
        <v>||||0</v>
      </c>
      <c r="C852" s="28" t="str">
        <f>E852&amp;"|"&amp;X852</f>
        <v>|0</v>
      </c>
      <c r="D852" s="10"/>
      <c r="E852" s="10"/>
      <c r="F852" s="36" t="str">
        <f>G852&amp;"/"&amp;H852</f>
        <v>/</v>
      </c>
      <c r="G852" s="10"/>
      <c r="H852" s="10"/>
      <c r="I852" s="36" t="str">
        <f>J852&amp;"."&amp;K852</f>
        <v>.</v>
      </c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>
        <f>R852-S852-T852</f>
        <v>0</v>
      </c>
      <c r="V852" s="9" t="e">
        <f>IF(X852&lt;&gt;"Liquidação Cancelada",VLOOKUP(B852,'BASE DE DADOS OPS'!$B$4:$P$9650,10,FALSE),"Liquidação Cancelada")</f>
        <v>#N/A</v>
      </c>
      <c r="W852" s="13" t="e">
        <f>IF(X852&lt;&gt;"Liquidação Cancelada",IF(ISBLANK(V852),"AGUARDANDO PAGAMENTO",NETWORKDAYS(P852,V852)-1),"Liquidação Cancelada")</f>
        <v>#N/A</v>
      </c>
      <c r="X852" s="10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>IF(X852&lt;&gt;"Liquidação Cancelada",Y852-Z852,"Liquidação Cancelada")</f>
        <v>#N/A</v>
      </c>
      <c r="AC852" s="3" t="e">
        <f>IF(X852&lt;&gt;"Liquidação Cancelada",(AA852-AB852)+(U852-Z852-AB852),"Liquidação Cancelada")</f>
        <v>#N/A</v>
      </c>
      <c r="AD852" s="29"/>
    </row>
    <row r="853" spans="1:30" ht="24.95" customHeight="1" x14ac:dyDescent="0.2">
      <c r="A853" s="23" t="str">
        <f>D853&amp;"|"&amp;E853&amp;"|"&amp;G853&amp;"|"&amp;H853&amp;"|"&amp;L853&amp;"|"&amp;N853&amp;"|"&amp;U853</f>
        <v>||||||0</v>
      </c>
      <c r="B853" s="23" t="str">
        <f>D853&amp;"|"&amp;E853&amp;"|"&amp;G853&amp;"|"&amp;H853&amp;"|"&amp;X853</f>
        <v>||||0</v>
      </c>
      <c r="C853" s="28" t="str">
        <f>E853&amp;"|"&amp;X853</f>
        <v>|0</v>
      </c>
      <c r="D853" s="10"/>
      <c r="E853" s="10"/>
      <c r="F853" s="36" t="str">
        <f>G853&amp;"/"&amp;H853</f>
        <v>/</v>
      </c>
      <c r="G853" s="10"/>
      <c r="H853" s="10"/>
      <c r="I853" s="36" t="str">
        <f>J853&amp;"."&amp;K853</f>
        <v>.</v>
      </c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>
        <f>R853-S853-T853</f>
        <v>0</v>
      </c>
      <c r="V853" s="9" t="e">
        <f>IF(X853&lt;&gt;"Liquidação Cancelada",VLOOKUP(B853,'BASE DE DADOS OPS'!$B$4:$P$9650,10,FALSE),"Liquidação Cancelada")</f>
        <v>#N/A</v>
      </c>
      <c r="W853" s="13" t="e">
        <f>IF(X853&lt;&gt;"Liquidação Cancelada",IF(ISBLANK(V853),"AGUARDANDO PAGAMENTO",NETWORKDAYS(P853,V853)-1),"Liquidação Cancelada")</f>
        <v>#N/A</v>
      </c>
      <c r="X853" s="10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>IF(X853&lt;&gt;"Liquidação Cancelada",Y853-Z853,"Liquidação Cancelada")</f>
        <v>#N/A</v>
      </c>
      <c r="AC853" s="3" t="e">
        <f>IF(X853&lt;&gt;"Liquidação Cancelada",(AA853-AB853)+(U853-Z853-AB853),"Liquidação Cancelada")</f>
        <v>#N/A</v>
      </c>
      <c r="AD853" s="29"/>
    </row>
    <row r="854" spans="1:30" ht="24.95" customHeight="1" x14ac:dyDescent="0.2">
      <c r="A854" s="23" t="str">
        <f>D854&amp;"|"&amp;E854&amp;"|"&amp;G854&amp;"|"&amp;H854&amp;"|"&amp;L854&amp;"|"&amp;N854&amp;"|"&amp;U854</f>
        <v>||||||0</v>
      </c>
      <c r="B854" s="23" t="str">
        <f>D854&amp;"|"&amp;E854&amp;"|"&amp;G854&amp;"|"&amp;H854&amp;"|"&amp;X854</f>
        <v>||||0</v>
      </c>
      <c r="C854" s="28" t="str">
        <f>E854&amp;"|"&amp;X854</f>
        <v>|0</v>
      </c>
      <c r="D854" s="10"/>
      <c r="E854" s="10"/>
      <c r="F854" s="36" t="str">
        <f>G854&amp;"/"&amp;H854</f>
        <v>/</v>
      </c>
      <c r="G854" s="10"/>
      <c r="H854" s="10"/>
      <c r="I854" s="36" t="str">
        <f>J854&amp;"."&amp;K854</f>
        <v>.</v>
      </c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>
        <f>R854-S854-T854</f>
        <v>0</v>
      </c>
      <c r="V854" s="9" t="e">
        <f>IF(X854&lt;&gt;"Liquidação Cancelada",VLOOKUP(B854,'BASE DE DADOS OPS'!$B$4:$P$9650,10,FALSE),"Liquidação Cancelada")</f>
        <v>#N/A</v>
      </c>
      <c r="W854" s="13" t="e">
        <f>IF(X854&lt;&gt;"Liquidação Cancelada",IF(ISBLANK(V854),"AGUARDANDO PAGAMENTO",NETWORKDAYS(P854,V854)-1),"Liquidação Cancelada")</f>
        <v>#N/A</v>
      </c>
      <c r="X854" s="10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>IF(X854&lt;&gt;"Liquidação Cancelada",Y854-Z854,"Liquidação Cancelada")</f>
        <v>#N/A</v>
      </c>
      <c r="AC854" s="3" t="e">
        <f>IF(X854&lt;&gt;"Liquidação Cancelada",(AA854-AB854)+(U854-Z854-AB854),"Liquidação Cancelada")</f>
        <v>#N/A</v>
      </c>
      <c r="AD854" s="29"/>
    </row>
    <row r="855" spans="1:30" ht="24.95" customHeight="1" x14ac:dyDescent="0.2">
      <c r="A855" s="23" t="str">
        <f>D855&amp;"|"&amp;E855&amp;"|"&amp;G855&amp;"|"&amp;H855&amp;"|"&amp;L855&amp;"|"&amp;N855&amp;"|"&amp;U855</f>
        <v>||||||0</v>
      </c>
      <c r="B855" s="23" t="str">
        <f>D855&amp;"|"&amp;E855&amp;"|"&amp;G855&amp;"|"&amp;H855&amp;"|"&amp;X855</f>
        <v>||||0</v>
      </c>
      <c r="C855" s="28" t="str">
        <f>E855&amp;"|"&amp;X855</f>
        <v>|0</v>
      </c>
      <c r="D855" s="10"/>
      <c r="E855" s="10"/>
      <c r="F855" s="36" t="str">
        <f>G855&amp;"/"&amp;H855</f>
        <v>/</v>
      </c>
      <c r="G855" s="10"/>
      <c r="H855" s="10"/>
      <c r="I855" s="36" t="str">
        <f>J855&amp;"."&amp;K855</f>
        <v>.</v>
      </c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>
        <f>R855-S855-T855</f>
        <v>0</v>
      </c>
      <c r="V855" s="9" t="e">
        <f>IF(X855&lt;&gt;"Liquidação Cancelada",VLOOKUP(B855,'BASE DE DADOS OPS'!$B$4:$P$9650,10,FALSE),"Liquidação Cancelada")</f>
        <v>#N/A</v>
      </c>
      <c r="W855" s="13" t="e">
        <f>IF(X855&lt;&gt;"Liquidação Cancelada",IF(ISBLANK(V855),"AGUARDANDO PAGAMENTO",NETWORKDAYS(P855,V855)-1),"Liquidação Cancelada")</f>
        <v>#N/A</v>
      </c>
      <c r="X855" s="10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>IF(X855&lt;&gt;"Liquidação Cancelada",Y855-Z855,"Liquidação Cancelada")</f>
        <v>#N/A</v>
      </c>
      <c r="AC855" s="3" t="e">
        <f>IF(X855&lt;&gt;"Liquidação Cancelada",(AA855-AB855)+(U855-Z855-AB855),"Liquidação Cancelada")</f>
        <v>#N/A</v>
      </c>
      <c r="AD855" s="29"/>
    </row>
    <row r="856" spans="1:30" ht="24.95" customHeight="1" x14ac:dyDescent="0.2">
      <c r="A856" s="23" t="str">
        <f>D856&amp;"|"&amp;E856&amp;"|"&amp;G856&amp;"|"&amp;H856&amp;"|"&amp;L856&amp;"|"&amp;N856&amp;"|"&amp;U856</f>
        <v>||||||0</v>
      </c>
      <c r="B856" s="23" t="str">
        <f>D856&amp;"|"&amp;E856&amp;"|"&amp;G856&amp;"|"&amp;H856&amp;"|"&amp;X856</f>
        <v>||||0</v>
      </c>
      <c r="C856" s="28" t="str">
        <f>E856&amp;"|"&amp;X856</f>
        <v>|0</v>
      </c>
      <c r="D856" s="10"/>
      <c r="E856" s="10"/>
      <c r="F856" s="36" t="str">
        <f>G856&amp;"/"&amp;H856</f>
        <v>/</v>
      </c>
      <c r="G856" s="10"/>
      <c r="H856" s="10"/>
      <c r="I856" s="36" t="str">
        <f>J856&amp;"."&amp;K856</f>
        <v>.</v>
      </c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>
        <f>R856-S856-T856</f>
        <v>0</v>
      </c>
      <c r="V856" s="9" t="e">
        <f>IF(X856&lt;&gt;"Liquidação Cancelada",VLOOKUP(B856,'BASE DE DADOS OPS'!$B$4:$P$9650,10,FALSE),"Liquidação Cancelada")</f>
        <v>#N/A</v>
      </c>
      <c r="W856" s="13" t="e">
        <f>IF(X856&lt;&gt;"Liquidação Cancelada",IF(ISBLANK(V856),"AGUARDANDO PAGAMENTO",NETWORKDAYS(P856,V856)-1),"Liquidação Cancelada")</f>
        <v>#N/A</v>
      </c>
      <c r="X856" s="10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>IF(X856&lt;&gt;"Liquidação Cancelada",Y856-Z856,"Liquidação Cancelada")</f>
        <v>#N/A</v>
      </c>
      <c r="AC856" s="3" t="e">
        <f>IF(X856&lt;&gt;"Liquidação Cancelada",(AA856-AB856)+(U856-Z856-AB856),"Liquidação Cancelada")</f>
        <v>#N/A</v>
      </c>
      <c r="AD856" s="29"/>
    </row>
    <row r="857" spans="1:30" ht="24.95" customHeight="1" x14ac:dyDescent="0.2">
      <c r="A857" s="23" t="str">
        <f>D857&amp;"|"&amp;E857&amp;"|"&amp;G857&amp;"|"&amp;H857&amp;"|"&amp;L857&amp;"|"&amp;N857&amp;"|"&amp;U857</f>
        <v>||||||0</v>
      </c>
      <c r="B857" s="23" t="str">
        <f>D857&amp;"|"&amp;E857&amp;"|"&amp;G857&amp;"|"&amp;H857&amp;"|"&amp;X857</f>
        <v>||||0</v>
      </c>
      <c r="C857" s="28" t="str">
        <f>E857&amp;"|"&amp;X857</f>
        <v>|0</v>
      </c>
      <c r="D857" s="10"/>
      <c r="E857" s="10"/>
      <c r="F857" s="36" t="str">
        <f>G857&amp;"/"&amp;H857</f>
        <v>/</v>
      </c>
      <c r="G857" s="10"/>
      <c r="H857" s="10"/>
      <c r="I857" s="36" t="str">
        <f>J857&amp;"."&amp;K857</f>
        <v>.</v>
      </c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>
        <f>R857-S857-T857</f>
        <v>0</v>
      </c>
      <c r="V857" s="9" t="e">
        <f>IF(X857&lt;&gt;"Liquidação Cancelada",VLOOKUP(B857,'BASE DE DADOS OPS'!$B$4:$P$9650,10,FALSE),"Liquidação Cancelada")</f>
        <v>#N/A</v>
      </c>
      <c r="W857" s="13" t="e">
        <f>IF(X857&lt;&gt;"Liquidação Cancelada",IF(ISBLANK(V857),"AGUARDANDO PAGAMENTO",NETWORKDAYS(P857,V857)-1),"Liquidação Cancelada")</f>
        <v>#N/A</v>
      </c>
      <c r="X857" s="10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>IF(X857&lt;&gt;"Liquidação Cancelada",Y857-Z857,"Liquidação Cancelada")</f>
        <v>#N/A</v>
      </c>
      <c r="AC857" s="3" t="e">
        <f>IF(X857&lt;&gt;"Liquidação Cancelada",(AA857-AB857)+(U857-Z857-AB857),"Liquidação Cancelada")</f>
        <v>#N/A</v>
      </c>
      <c r="AD857" s="29"/>
    </row>
    <row r="858" spans="1:30" ht="24.95" customHeight="1" x14ac:dyDescent="0.2">
      <c r="A858" s="23" t="str">
        <f>D858&amp;"|"&amp;E858&amp;"|"&amp;G858&amp;"|"&amp;H858&amp;"|"&amp;L858&amp;"|"&amp;N858&amp;"|"&amp;U858</f>
        <v>||||||0</v>
      </c>
      <c r="B858" s="23" t="str">
        <f>D858&amp;"|"&amp;E858&amp;"|"&amp;G858&amp;"|"&amp;H858&amp;"|"&amp;X858</f>
        <v>||||0</v>
      </c>
      <c r="C858" s="28" t="str">
        <f>E858&amp;"|"&amp;X858</f>
        <v>|0</v>
      </c>
      <c r="D858" s="10"/>
      <c r="E858" s="10"/>
      <c r="F858" s="36" t="str">
        <f>G858&amp;"/"&amp;H858</f>
        <v>/</v>
      </c>
      <c r="G858" s="10"/>
      <c r="H858" s="10"/>
      <c r="I858" s="36" t="str">
        <f>J858&amp;"."&amp;K858</f>
        <v>.</v>
      </c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>
        <f>R858-S858-T858</f>
        <v>0</v>
      </c>
      <c r="V858" s="9" t="e">
        <f>IF(X858&lt;&gt;"Liquidação Cancelada",VLOOKUP(B858,'BASE DE DADOS OPS'!$B$4:$P$9650,10,FALSE),"Liquidação Cancelada")</f>
        <v>#N/A</v>
      </c>
      <c r="W858" s="13" t="e">
        <f>IF(X858&lt;&gt;"Liquidação Cancelada",IF(ISBLANK(V858),"AGUARDANDO PAGAMENTO",NETWORKDAYS(P858,V858)-1),"Liquidação Cancelada")</f>
        <v>#N/A</v>
      </c>
      <c r="X858" s="10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>IF(X858&lt;&gt;"Liquidação Cancelada",Y858-Z858,"Liquidação Cancelada")</f>
        <v>#N/A</v>
      </c>
      <c r="AC858" s="3" t="e">
        <f>IF(X858&lt;&gt;"Liquidação Cancelada",(AA858-AB858)+(U858-Z858-AB858),"Liquidação Cancelada")</f>
        <v>#N/A</v>
      </c>
      <c r="AD858" s="29"/>
    </row>
    <row r="859" spans="1:30" ht="24.95" customHeight="1" x14ac:dyDescent="0.2">
      <c r="A859" s="23" t="str">
        <f>D859&amp;"|"&amp;E859&amp;"|"&amp;G859&amp;"|"&amp;H859&amp;"|"&amp;L859&amp;"|"&amp;N859&amp;"|"&amp;U859</f>
        <v>||||||0</v>
      </c>
      <c r="B859" s="23" t="str">
        <f>D859&amp;"|"&amp;E859&amp;"|"&amp;G859&amp;"|"&amp;H859&amp;"|"&amp;X859</f>
        <v>||||0</v>
      </c>
      <c r="C859" s="28" t="str">
        <f>E859&amp;"|"&amp;X859</f>
        <v>|0</v>
      </c>
      <c r="D859" s="10"/>
      <c r="E859" s="10"/>
      <c r="F859" s="36" t="str">
        <f>G859&amp;"/"&amp;H859</f>
        <v>/</v>
      </c>
      <c r="G859" s="10"/>
      <c r="H859" s="10"/>
      <c r="I859" s="36" t="str">
        <f>J859&amp;"."&amp;K859</f>
        <v>.</v>
      </c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>
        <f>R859-S859-T859</f>
        <v>0</v>
      </c>
      <c r="V859" s="9" t="e">
        <f>IF(X859&lt;&gt;"Liquidação Cancelada",VLOOKUP(B859,'BASE DE DADOS OPS'!$B$4:$P$9650,10,FALSE),"Liquidação Cancelada")</f>
        <v>#N/A</v>
      </c>
      <c r="W859" s="13" t="e">
        <f>IF(X859&lt;&gt;"Liquidação Cancelada",IF(ISBLANK(V859),"AGUARDANDO PAGAMENTO",NETWORKDAYS(P859,V859)-1),"Liquidação Cancelada")</f>
        <v>#N/A</v>
      </c>
      <c r="X859" s="10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>IF(X859&lt;&gt;"Liquidação Cancelada",Y859-Z859,"Liquidação Cancelada")</f>
        <v>#N/A</v>
      </c>
      <c r="AC859" s="3" t="e">
        <f>IF(X859&lt;&gt;"Liquidação Cancelada",(AA859-AB859)+(U859-Z859-AB859),"Liquidação Cancelada")</f>
        <v>#N/A</v>
      </c>
      <c r="AD859" s="29"/>
    </row>
    <row r="860" spans="1:30" ht="24.95" customHeight="1" x14ac:dyDescent="0.2">
      <c r="A860" s="23" t="str">
        <f>D860&amp;"|"&amp;E860&amp;"|"&amp;G860&amp;"|"&amp;H860&amp;"|"&amp;L860&amp;"|"&amp;N860&amp;"|"&amp;U860</f>
        <v>||||||0</v>
      </c>
      <c r="B860" s="23" t="str">
        <f>D860&amp;"|"&amp;E860&amp;"|"&amp;G860&amp;"|"&amp;H860&amp;"|"&amp;X860</f>
        <v>||||0</v>
      </c>
      <c r="C860" s="28" t="str">
        <f>E860&amp;"|"&amp;X860</f>
        <v>|0</v>
      </c>
      <c r="D860" s="10"/>
      <c r="E860" s="10"/>
      <c r="F860" s="36" t="str">
        <f>G860&amp;"/"&amp;H860</f>
        <v>/</v>
      </c>
      <c r="G860" s="10"/>
      <c r="H860" s="10"/>
      <c r="I860" s="36" t="str">
        <f>J860&amp;"."&amp;K860</f>
        <v>.</v>
      </c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>
        <f>R860-S860-T860</f>
        <v>0</v>
      </c>
      <c r="V860" s="9" t="e">
        <f>IF(X860&lt;&gt;"Liquidação Cancelada",VLOOKUP(B860,'BASE DE DADOS OPS'!$B$4:$P$9650,10,FALSE),"Liquidação Cancelada")</f>
        <v>#N/A</v>
      </c>
      <c r="W860" s="13" t="e">
        <f>IF(X860&lt;&gt;"Liquidação Cancelada",IF(ISBLANK(V860),"AGUARDANDO PAGAMENTO",NETWORKDAYS(P860,V860)-1),"Liquidação Cancelada")</f>
        <v>#N/A</v>
      </c>
      <c r="X860" s="10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>IF(X860&lt;&gt;"Liquidação Cancelada",Y860-Z860,"Liquidação Cancelada")</f>
        <v>#N/A</v>
      </c>
      <c r="AC860" s="3" t="e">
        <f>IF(X860&lt;&gt;"Liquidação Cancelada",(AA860-AB860)+(U860-Z860-AB860),"Liquidação Cancelada")</f>
        <v>#N/A</v>
      </c>
      <c r="AD860" s="29"/>
    </row>
    <row r="861" spans="1:30" ht="24.95" customHeight="1" x14ac:dyDescent="0.2">
      <c r="A861" s="23" t="str">
        <f>D861&amp;"|"&amp;E861&amp;"|"&amp;G861&amp;"|"&amp;H861&amp;"|"&amp;L861&amp;"|"&amp;N861&amp;"|"&amp;U861</f>
        <v>||||||0</v>
      </c>
      <c r="B861" s="23" t="str">
        <f>D861&amp;"|"&amp;E861&amp;"|"&amp;G861&amp;"|"&amp;H861&amp;"|"&amp;X861</f>
        <v>||||0</v>
      </c>
      <c r="C861" s="28" t="str">
        <f>E861&amp;"|"&amp;X861</f>
        <v>|0</v>
      </c>
      <c r="D861" s="10"/>
      <c r="E861" s="10"/>
      <c r="F861" s="36" t="str">
        <f>G861&amp;"/"&amp;H861</f>
        <v>/</v>
      </c>
      <c r="G861" s="10"/>
      <c r="H861" s="10"/>
      <c r="I861" s="36" t="str">
        <f>J861&amp;"."&amp;K861</f>
        <v>.</v>
      </c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>
        <f>R861-S861-T861</f>
        <v>0</v>
      </c>
      <c r="V861" s="9" t="e">
        <f>IF(X861&lt;&gt;"Liquidação Cancelada",VLOOKUP(B861,'BASE DE DADOS OPS'!$B$4:$P$9650,10,FALSE),"Liquidação Cancelada")</f>
        <v>#N/A</v>
      </c>
      <c r="W861" s="13" t="e">
        <f>IF(X861&lt;&gt;"Liquidação Cancelada",IF(ISBLANK(V861),"AGUARDANDO PAGAMENTO",NETWORKDAYS(P861,V861)-1),"Liquidação Cancelada")</f>
        <v>#N/A</v>
      </c>
      <c r="X861" s="10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>IF(X861&lt;&gt;"Liquidação Cancelada",Y861-Z861,"Liquidação Cancelada")</f>
        <v>#N/A</v>
      </c>
      <c r="AC861" s="3" t="e">
        <f>IF(X861&lt;&gt;"Liquidação Cancelada",(AA861-AB861)+(U861-Z861-AB861),"Liquidação Cancelada")</f>
        <v>#N/A</v>
      </c>
      <c r="AD861" s="29"/>
    </row>
    <row r="862" spans="1:30" ht="24.95" customHeight="1" x14ac:dyDescent="0.2">
      <c r="A862" s="23" t="str">
        <f>D862&amp;"|"&amp;E862&amp;"|"&amp;G862&amp;"|"&amp;H862&amp;"|"&amp;L862&amp;"|"&amp;N862&amp;"|"&amp;U862</f>
        <v>||||||0</v>
      </c>
      <c r="B862" s="23" t="str">
        <f>D862&amp;"|"&amp;E862&amp;"|"&amp;G862&amp;"|"&amp;H862&amp;"|"&amp;X862</f>
        <v>||||0</v>
      </c>
      <c r="C862" s="28" t="str">
        <f>E862&amp;"|"&amp;X862</f>
        <v>|0</v>
      </c>
      <c r="D862" s="10"/>
      <c r="E862" s="10"/>
      <c r="F862" s="36" t="str">
        <f>G862&amp;"/"&amp;H862</f>
        <v>/</v>
      </c>
      <c r="G862" s="10"/>
      <c r="H862" s="10"/>
      <c r="I862" s="36" t="str">
        <f>J862&amp;"."&amp;K862</f>
        <v>.</v>
      </c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>
        <f>R862-S862-T862</f>
        <v>0</v>
      </c>
      <c r="V862" s="9" t="e">
        <f>IF(X862&lt;&gt;"Liquidação Cancelada",VLOOKUP(B862,'BASE DE DADOS OPS'!$B$4:$P$9650,10,FALSE),"Liquidação Cancelada")</f>
        <v>#N/A</v>
      </c>
      <c r="W862" s="13" t="e">
        <f>IF(X862&lt;&gt;"Liquidação Cancelada",IF(ISBLANK(V862),"AGUARDANDO PAGAMENTO",NETWORKDAYS(P862,V862)-1),"Liquidação Cancelada")</f>
        <v>#N/A</v>
      </c>
      <c r="X862" s="10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>IF(X862&lt;&gt;"Liquidação Cancelada",Y862-Z862,"Liquidação Cancelada")</f>
        <v>#N/A</v>
      </c>
      <c r="AC862" s="3" t="e">
        <f>IF(X862&lt;&gt;"Liquidação Cancelada",(AA862-AB862)+(U862-Z862-AB862),"Liquidação Cancelada")</f>
        <v>#N/A</v>
      </c>
      <c r="AD862" s="29"/>
    </row>
    <row r="863" spans="1:30" ht="24.95" customHeight="1" x14ac:dyDescent="0.2">
      <c r="A863" s="23" t="str">
        <f>D863&amp;"|"&amp;E863&amp;"|"&amp;G863&amp;"|"&amp;H863&amp;"|"&amp;L863&amp;"|"&amp;N863&amp;"|"&amp;U863</f>
        <v>||||||0</v>
      </c>
      <c r="B863" s="23" t="str">
        <f>D863&amp;"|"&amp;E863&amp;"|"&amp;G863&amp;"|"&amp;H863&amp;"|"&amp;X863</f>
        <v>||||0</v>
      </c>
      <c r="C863" s="28" t="str">
        <f>E863&amp;"|"&amp;X863</f>
        <v>|0</v>
      </c>
      <c r="D863" s="10"/>
      <c r="E863" s="10"/>
      <c r="F863" s="36" t="str">
        <f>G863&amp;"/"&amp;H863</f>
        <v>/</v>
      </c>
      <c r="G863" s="10"/>
      <c r="H863" s="10"/>
      <c r="I863" s="36" t="str">
        <f>J863&amp;"."&amp;K863</f>
        <v>.</v>
      </c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>
        <f>R863-S863-T863</f>
        <v>0</v>
      </c>
      <c r="V863" s="9" t="e">
        <f>IF(X863&lt;&gt;"Liquidação Cancelada",VLOOKUP(B863,'BASE DE DADOS OPS'!$B$4:$P$9650,10,FALSE),"Liquidação Cancelada")</f>
        <v>#N/A</v>
      </c>
      <c r="W863" s="13" t="e">
        <f>IF(X863&lt;&gt;"Liquidação Cancelada",IF(ISBLANK(V863),"AGUARDANDO PAGAMENTO",NETWORKDAYS(P863,V863)-1),"Liquidação Cancelada")</f>
        <v>#N/A</v>
      </c>
      <c r="X863" s="10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>IF(X863&lt;&gt;"Liquidação Cancelada",Y863-Z863,"Liquidação Cancelada")</f>
        <v>#N/A</v>
      </c>
      <c r="AC863" s="3" t="e">
        <f>IF(X863&lt;&gt;"Liquidação Cancelada",(AA863-AB863)+(U863-Z863-AB863),"Liquidação Cancelada")</f>
        <v>#N/A</v>
      </c>
      <c r="AD863" s="29"/>
    </row>
    <row r="864" spans="1:30" ht="24.95" customHeight="1" x14ac:dyDescent="0.2">
      <c r="A864" s="23" t="str">
        <f>D864&amp;"|"&amp;E864&amp;"|"&amp;G864&amp;"|"&amp;H864&amp;"|"&amp;L864&amp;"|"&amp;N864&amp;"|"&amp;U864</f>
        <v>||||||0</v>
      </c>
      <c r="B864" s="23" t="str">
        <f>D864&amp;"|"&amp;E864&amp;"|"&amp;G864&amp;"|"&amp;H864&amp;"|"&amp;X864</f>
        <v>||||0</v>
      </c>
      <c r="C864" s="28" t="str">
        <f>E864&amp;"|"&amp;X864</f>
        <v>|0</v>
      </c>
      <c r="D864" s="10"/>
      <c r="E864" s="10"/>
      <c r="F864" s="36" t="str">
        <f>G864&amp;"/"&amp;H864</f>
        <v>/</v>
      </c>
      <c r="G864" s="10"/>
      <c r="H864" s="10"/>
      <c r="I864" s="36" t="str">
        <f>J864&amp;"."&amp;K864</f>
        <v>.</v>
      </c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>
        <f>R864-S864-T864</f>
        <v>0</v>
      </c>
      <c r="V864" s="9" t="e">
        <f>IF(X864&lt;&gt;"Liquidação Cancelada",VLOOKUP(B864,'BASE DE DADOS OPS'!$B$4:$P$9650,10,FALSE),"Liquidação Cancelada")</f>
        <v>#N/A</v>
      </c>
      <c r="W864" s="13" t="e">
        <f>IF(X864&lt;&gt;"Liquidação Cancelada",IF(ISBLANK(V864),"AGUARDANDO PAGAMENTO",NETWORKDAYS(P864,V864)-1),"Liquidação Cancelada")</f>
        <v>#N/A</v>
      </c>
      <c r="X864" s="10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>IF(X864&lt;&gt;"Liquidação Cancelada",Y864-Z864,"Liquidação Cancelada")</f>
        <v>#N/A</v>
      </c>
      <c r="AC864" s="3" t="e">
        <f>IF(X864&lt;&gt;"Liquidação Cancelada",(AA864-AB864)+(U864-Z864-AB864),"Liquidação Cancelada")</f>
        <v>#N/A</v>
      </c>
      <c r="AD864" s="29"/>
    </row>
    <row r="865" spans="1:30" ht="24.95" customHeight="1" x14ac:dyDescent="0.2">
      <c r="A865" s="23" t="str">
        <f>D865&amp;"|"&amp;E865&amp;"|"&amp;G865&amp;"|"&amp;H865&amp;"|"&amp;L865&amp;"|"&amp;N865&amp;"|"&amp;U865</f>
        <v>||||||0</v>
      </c>
      <c r="B865" s="23" t="str">
        <f>D865&amp;"|"&amp;E865&amp;"|"&amp;G865&amp;"|"&amp;H865&amp;"|"&amp;X865</f>
        <v>||||0</v>
      </c>
      <c r="C865" s="28" t="str">
        <f>E865&amp;"|"&amp;X865</f>
        <v>|0</v>
      </c>
      <c r="D865" s="10"/>
      <c r="E865" s="10"/>
      <c r="F865" s="36" t="str">
        <f>G865&amp;"/"&amp;H865</f>
        <v>/</v>
      </c>
      <c r="G865" s="10"/>
      <c r="H865" s="10"/>
      <c r="I865" s="36" t="str">
        <f>J865&amp;"."&amp;K865</f>
        <v>.</v>
      </c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>
        <f>R865-S865-T865</f>
        <v>0</v>
      </c>
      <c r="V865" s="9" t="e">
        <f>IF(X865&lt;&gt;"Liquidação Cancelada",VLOOKUP(B865,'BASE DE DADOS OPS'!$B$4:$P$9650,10,FALSE),"Liquidação Cancelada")</f>
        <v>#N/A</v>
      </c>
      <c r="W865" s="13" t="e">
        <f>IF(X865&lt;&gt;"Liquidação Cancelada",IF(ISBLANK(V865),"AGUARDANDO PAGAMENTO",NETWORKDAYS(P865,V865)-1),"Liquidação Cancelada")</f>
        <v>#N/A</v>
      </c>
      <c r="X865" s="10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>IF(X865&lt;&gt;"Liquidação Cancelada",Y865-Z865,"Liquidação Cancelada")</f>
        <v>#N/A</v>
      </c>
      <c r="AC865" s="3" t="e">
        <f>IF(X865&lt;&gt;"Liquidação Cancelada",(AA865-AB865)+(U865-Z865-AB865),"Liquidação Cancelada")</f>
        <v>#N/A</v>
      </c>
      <c r="AD865" s="29"/>
    </row>
    <row r="866" spans="1:30" ht="24.95" customHeight="1" x14ac:dyDescent="0.2">
      <c r="A866" s="23" t="str">
        <f>D866&amp;"|"&amp;E866&amp;"|"&amp;G866&amp;"|"&amp;H866&amp;"|"&amp;L866&amp;"|"&amp;N866&amp;"|"&amp;U866</f>
        <v>||||||0</v>
      </c>
      <c r="B866" s="23" t="str">
        <f>D866&amp;"|"&amp;E866&amp;"|"&amp;G866&amp;"|"&amp;H866&amp;"|"&amp;X866</f>
        <v>||||0</v>
      </c>
      <c r="C866" s="28" t="str">
        <f>E866&amp;"|"&amp;X866</f>
        <v>|0</v>
      </c>
      <c r="D866" s="10"/>
      <c r="E866" s="10"/>
      <c r="F866" s="36" t="str">
        <f>G866&amp;"/"&amp;H866</f>
        <v>/</v>
      </c>
      <c r="G866" s="10"/>
      <c r="H866" s="10"/>
      <c r="I866" s="36" t="str">
        <f>J866&amp;"."&amp;K866</f>
        <v>.</v>
      </c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>
        <f>R866-S866-T866</f>
        <v>0</v>
      </c>
      <c r="V866" s="9" t="e">
        <f>IF(X866&lt;&gt;"Liquidação Cancelada",VLOOKUP(B866,'BASE DE DADOS OPS'!$B$4:$P$9650,10,FALSE),"Liquidação Cancelada")</f>
        <v>#N/A</v>
      </c>
      <c r="W866" s="13" t="e">
        <f>IF(X866&lt;&gt;"Liquidação Cancelada",IF(ISBLANK(V866),"AGUARDANDO PAGAMENTO",NETWORKDAYS(P866,V866)-1),"Liquidação Cancelada")</f>
        <v>#N/A</v>
      </c>
      <c r="X866" s="10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>IF(X866&lt;&gt;"Liquidação Cancelada",Y866-Z866,"Liquidação Cancelada")</f>
        <v>#N/A</v>
      </c>
      <c r="AC866" s="3" t="e">
        <f>IF(X866&lt;&gt;"Liquidação Cancelada",(AA866-AB866)+(U866-Z866-AB866),"Liquidação Cancelada")</f>
        <v>#N/A</v>
      </c>
      <c r="AD866" s="29"/>
    </row>
    <row r="867" spans="1:30" ht="24.95" customHeight="1" x14ac:dyDescent="0.2">
      <c r="A867" s="23" t="str">
        <f>D867&amp;"|"&amp;E867&amp;"|"&amp;G867&amp;"|"&amp;H867&amp;"|"&amp;L867&amp;"|"&amp;N867&amp;"|"&amp;U867</f>
        <v>||||||0</v>
      </c>
      <c r="B867" s="23" t="str">
        <f>D867&amp;"|"&amp;E867&amp;"|"&amp;G867&amp;"|"&amp;H867&amp;"|"&amp;X867</f>
        <v>||||0</v>
      </c>
      <c r="C867" s="28" t="str">
        <f>E867&amp;"|"&amp;X867</f>
        <v>|0</v>
      </c>
      <c r="D867" s="10"/>
      <c r="E867" s="10"/>
      <c r="F867" s="36" t="str">
        <f>G867&amp;"/"&amp;H867</f>
        <v>/</v>
      </c>
      <c r="G867" s="10"/>
      <c r="H867" s="10"/>
      <c r="I867" s="36" t="str">
        <f>J867&amp;"."&amp;K867</f>
        <v>.</v>
      </c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>
        <f>R867-S867-T867</f>
        <v>0</v>
      </c>
      <c r="V867" s="9" t="e">
        <f>IF(X867&lt;&gt;"Liquidação Cancelada",VLOOKUP(B867,'BASE DE DADOS OPS'!$B$4:$P$9650,10,FALSE),"Liquidação Cancelada")</f>
        <v>#N/A</v>
      </c>
      <c r="W867" s="13" t="e">
        <f>IF(X867&lt;&gt;"Liquidação Cancelada",IF(ISBLANK(V867),"AGUARDANDO PAGAMENTO",NETWORKDAYS(P867,V867)-1),"Liquidação Cancelada")</f>
        <v>#N/A</v>
      </c>
      <c r="X867" s="10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>IF(X867&lt;&gt;"Liquidação Cancelada",Y867-Z867,"Liquidação Cancelada")</f>
        <v>#N/A</v>
      </c>
      <c r="AC867" s="3" t="e">
        <f>IF(X867&lt;&gt;"Liquidação Cancelada",(AA867-AB867)+(U867-Z867-AB867),"Liquidação Cancelada")</f>
        <v>#N/A</v>
      </c>
      <c r="AD867" s="29"/>
    </row>
    <row r="868" spans="1:30" ht="24.95" customHeight="1" x14ac:dyDescent="0.2">
      <c r="A868" s="23" t="str">
        <f>D868&amp;"|"&amp;E868&amp;"|"&amp;G868&amp;"|"&amp;H868&amp;"|"&amp;L868&amp;"|"&amp;N868&amp;"|"&amp;U868</f>
        <v>||||||0</v>
      </c>
      <c r="B868" s="23" t="str">
        <f>D868&amp;"|"&amp;E868&amp;"|"&amp;G868&amp;"|"&amp;H868&amp;"|"&amp;X868</f>
        <v>||||0</v>
      </c>
      <c r="C868" s="28" t="str">
        <f>E868&amp;"|"&amp;X868</f>
        <v>|0</v>
      </c>
      <c r="D868" s="10"/>
      <c r="E868" s="10"/>
      <c r="F868" s="36" t="str">
        <f>G868&amp;"/"&amp;H868</f>
        <v>/</v>
      </c>
      <c r="G868" s="10"/>
      <c r="H868" s="10"/>
      <c r="I868" s="36" t="str">
        <f>J868&amp;"."&amp;K868</f>
        <v>.</v>
      </c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>
        <f>R868-S868-T868</f>
        <v>0</v>
      </c>
      <c r="V868" s="9" t="e">
        <f>IF(X868&lt;&gt;"Liquidação Cancelada",VLOOKUP(B868,'BASE DE DADOS OPS'!$B$4:$P$9650,10,FALSE),"Liquidação Cancelada")</f>
        <v>#N/A</v>
      </c>
      <c r="W868" s="13" t="e">
        <f>IF(X868&lt;&gt;"Liquidação Cancelada",IF(ISBLANK(V868),"AGUARDANDO PAGAMENTO",NETWORKDAYS(P868,V868)-1),"Liquidação Cancelada")</f>
        <v>#N/A</v>
      </c>
      <c r="X868" s="10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>IF(X868&lt;&gt;"Liquidação Cancelada",Y868-Z868,"Liquidação Cancelada")</f>
        <v>#N/A</v>
      </c>
      <c r="AC868" s="3" t="e">
        <f>IF(X868&lt;&gt;"Liquidação Cancelada",(AA868-AB868)+(U868-Z868-AB868),"Liquidação Cancelada")</f>
        <v>#N/A</v>
      </c>
      <c r="AD868" s="29"/>
    </row>
    <row r="869" spans="1:30" ht="24.95" customHeight="1" x14ac:dyDescent="0.2">
      <c r="A869" s="23" t="str">
        <f>D869&amp;"|"&amp;E869&amp;"|"&amp;G869&amp;"|"&amp;H869&amp;"|"&amp;L869&amp;"|"&amp;N869&amp;"|"&amp;U869</f>
        <v>||||||0</v>
      </c>
      <c r="B869" s="23" t="str">
        <f>D869&amp;"|"&amp;E869&amp;"|"&amp;G869&amp;"|"&amp;H869&amp;"|"&amp;X869</f>
        <v>||||0</v>
      </c>
      <c r="C869" s="28" t="str">
        <f>E869&amp;"|"&amp;X869</f>
        <v>|0</v>
      </c>
      <c r="D869" s="10"/>
      <c r="E869" s="10"/>
      <c r="F869" s="36" t="str">
        <f>G869&amp;"/"&amp;H869</f>
        <v>/</v>
      </c>
      <c r="G869" s="10"/>
      <c r="H869" s="10"/>
      <c r="I869" s="36" t="str">
        <f>J869&amp;"."&amp;K869</f>
        <v>.</v>
      </c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>
        <f>R869-S869-T869</f>
        <v>0</v>
      </c>
      <c r="V869" s="9" t="e">
        <f>IF(X869&lt;&gt;"Liquidação Cancelada",VLOOKUP(B869,'BASE DE DADOS OPS'!$B$4:$P$9650,10,FALSE),"Liquidação Cancelada")</f>
        <v>#N/A</v>
      </c>
      <c r="W869" s="13" t="e">
        <f>IF(X869&lt;&gt;"Liquidação Cancelada",IF(ISBLANK(V869),"AGUARDANDO PAGAMENTO",NETWORKDAYS(P869,V869)-1),"Liquidação Cancelada")</f>
        <v>#N/A</v>
      </c>
      <c r="X869" s="10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>IF(X869&lt;&gt;"Liquidação Cancelada",Y869-Z869,"Liquidação Cancelada")</f>
        <v>#N/A</v>
      </c>
      <c r="AC869" s="3" t="e">
        <f>IF(X869&lt;&gt;"Liquidação Cancelada",(AA869-AB869)+(U869-Z869-AB869),"Liquidação Cancelada")</f>
        <v>#N/A</v>
      </c>
      <c r="AD869" s="29"/>
    </row>
    <row r="870" spans="1:30" ht="24.95" customHeight="1" x14ac:dyDescent="0.2">
      <c r="A870" s="23" t="str">
        <f>D870&amp;"|"&amp;E870&amp;"|"&amp;G870&amp;"|"&amp;H870&amp;"|"&amp;L870&amp;"|"&amp;N870&amp;"|"&amp;U870</f>
        <v>||||||0</v>
      </c>
      <c r="B870" s="23" t="str">
        <f>D870&amp;"|"&amp;E870&amp;"|"&amp;G870&amp;"|"&amp;H870&amp;"|"&amp;X870</f>
        <v>||||0</v>
      </c>
      <c r="C870" s="28" t="str">
        <f>E870&amp;"|"&amp;X870</f>
        <v>|0</v>
      </c>
      <c r="D870" s="10"/>
      <c r="E870" s="10"/>
      <c r="F870" s="36" t="str">
        <f>G870&amp;"/"&amp;H870</f>
        <v>/</v>
      </c>
      <c r="G870" s="10"/>
      <c r="H870" s="10"/>
      <c r="I870" s="36" t="str">
        <f>J870&amp;"."&amp;K870</f>
        <v>.</v>
      </c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>
        <f>R870-S870-T870</f>
        <v>0</v>
      </c>
      <c r="V870" s="9" t="e">
        <f>IF(X870&lt;&gt;"Liquidação Cancelada",VLOOKUP(B870,'BASE DE DADOS OPS'!$B$4:$P$9650,10,FALSE),"Liquidação Cancelada")</f>
        <v>#N/A</v>
      </c>
      <c r="W870" s="13" t="e">
        <f>IF(X870&lt;&gt;"Liquidação Cancelada",IF(ISBLANK(V870),"AGUARDANDO PAGAMENTO",NETWORKDAYS(P870,V870)-1),"Liquidação Cancelada")</f>
        <v>#N/A</v>
      </c>
      <c r="X870" s="10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>IF(X870&lt;&gt;"Liquidação Cancelada",Y870-Z870,"Liquidação Cancelada")</f>
        <v>#N/A</v>
      </c>
      <c r="AC870" s="3" t="e">
        <f>IF(X870&lt;&gt;"Liquidação Cancelada",(AA870-AB870)+(U870-Z870-AB870),"Liquidação Cancelada")</f>
        <v>#N/A</v>
      </c>
      <c r="AD870" s="29"/>
    </row>
    <row r="871" spans="1:30" ht="24.95" customHeight="1" x14ac:dyDescent="0.2">
      <c r="A871" s="23" t="str">
        <f>D871&amp;"|"&amp;E871&amp;"|"&amp;G871&amp;"|"&amp;H871&amp;"|"&amp;L871&amp;"|"&amp;N871&amp;"|"&amp;U871</f>
        <v>||||||0</v>
      </c>
      <c r="B871" s="23" t="str">
        <f>D871&amp;"|"&amp;E871&amp;"|"&amp;G871&amp;"|"&amp;H871&amp;"|"&amp;X871</f>
        <v>||||0</v>
      </c>
      <c r="C871" s="28" t="str">
        <f>E871&amp;"|"&amp;X871</f>
        <v>|0</v>
      </c>
      <c r="D871" s="10"/>
      <c r="E871" s="10"/>
      <c r="F871" s="36" t="str">
        <f>G871&amp;"/"&amp;H871</f>
        <v>/</v>
      </c>
      <c r="G871" s="10"/>
      <c r="H871" s="10"/>
      <c r="I871" s="36" t="str">
        <f>J871&amp;"."&amp;K871</f>
        <v>.</v>
      </c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>
        <f>R871-S871-T871</f>
        <v>0</v>
      </c>
      <c r="V871" s="9" t="e">
        <f>IF(X871&lt;&gt;"Liquidação Cancelada",VLOOKUP(B871,'BASE DE DADOS OPS'!$B$4:$P$9650,10,FALSE),"Liquidação Cancelada")</f>
        <v>#N/A</v>
      </c>
      <c r="W871" s="13" t="e">
        <f>IF(X871&lt;&gt;"Liquidação Cancelada",IF(ISBLANK(V871),"AGUARDANDO PAGAMENTO",NETWORKDAYS(P871,V871)-1),"Liquidação Cancelada")</f>
        <v>#N/A</v>
      </c>
      <c r="X871" s="10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>IF(X871&lt;&gt;"Liquidação Cancelada",Y871-Z871,"Liquidação Cancelada")</f>
        <v>#N/A</v>
      </c>
      <c r="AC871" s="3" t="e">
        <f>IF(X871&lt;&gt;"Liquidação Cancelada",(AA871-AB871)+(U871-Z871-AB871),"Liquidação Cancelada")</f>
        <v>#N/A</v>
      </c>
      <c r="AD871" s="29"/>
    </row>
    <row r="872" spans="1:30" ht="24.95" customHeight="1" x14ac:dyDescent="0.2">
      <c r="A872" s="23" t="str">
        <f>D872&amp;"|"&amp;E872&amp;"|"&amp;G872&amp;"|"&amp;H872&amp;"|"&amp;L872&amp;"|"&amp;N872&amp;"|"&amp;U872</f>
        <v>||||||0</v>
      </c>
      <c r="B872" s="23" t="str">
        <f>D872&amp;"|"&amp;E872&amp;"|"&amp;G872&amp;"|"&amp;H872&amp;"|"&amp;X872</f>
        <v>||||0</v>
      </c>
      <c r="C872" s="28" t="str">
        <f>E872&amp;"|"&amp;X872</f>
        <v>|0</v>
      </c>
      <c r="D872" s="10"/>
      <c r="E872" s="10"/>
      <c r="F872" s="36" t="str">
        <f>G872&amp;"/"&amp;H872</f>
        <v>/</v>
      </c>
      <c r="G872" s="10"/>
      <c r="H872" s="10"/>
      <c r="I872" s="36" t="str">
        <f>J872&amp;"."&amp;K872</f>
        <v>.</v>
      </c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>
        <f>R872-S872-T872</f>
        <v>0</v>
      </c>
      <c r="V872" s="9" t="e">
        <f>IF(X872&lt;&gt;"Liquidação Cancelada",VLOOKUP(B872,'BASE DE DADOS OPS'!$B$4:$P$9650,10,FALSE),"Liquidação Cancelada")</f>
        <v>#N/A</v>
      </c>
      <c r="W872" s="13" t="e">
        <f>IF(X872&lt;&gt;"Liquidação Cancelada",IF(ISBLANK(V872),"AGUARDANDO PAGAMENTO",NETWORKDAYS(P872,V872)-1),"Liquidação Cancelada")</f>
        <v>#N/A</v>
      </c>
      <c r="X872" s="10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>IF(X872&lt;&gt;"Liquidação Cancelada",Y872-Z872,"Liquidação Cancelada")</f>
        <v>#N/A</v>
      </c>
      <c r="AC872" s="3" t="e">
        <f>IF(X872&lt;&gt;"Liquidação Cancelada",(AA872-AB872)+(U872-Z872-AB872),"Liquidação Cancelada")</f>
        <v>#N/A</v>
      </c>
      <c r="AD872" s="29"/>
    </row>
    <row r="873" spans="1:30" ht="24.95" customHeight="1" x14ac:dyDescent="0.2">
      <c r="A873" s="23" t="str">
        <f>D873&amp;"|"&amp;E873&amp;"|"&amp;G873&amp;"|"&amp;H873&amp;"|"&amp;L873&amp;"|"&amp;N873&amp;"|"&amp;U873</f>
        <v>||||||0</v>
      </c>
      <c r="B873" s="23" t="str">
        <f>D873&amp;"|"&amp;E873&amp;"|"&amp;G873&amp;"|"&amp;H873&amp;"|"&amp;X873</f>
        <v>||||0</v>
      </c>
      <c r="C873" s="28" t="str">
        <f>E873&amp;"|"&amp;X873</f>
        <v>|0</v>
      </c>
      <c r="D873" s="10"/>
      <c r="E873" s="10"/>
      <c r="F873" s="36" t="str">
        <f>G873&amp;"/"&amp;H873</f>
        <v>/</v>
      </c>
      <c r="G873" s="10"/>
      <c r="H873" s="10"/>
      <c r="I873" s="36" t="str">
        <f>J873&amp;"."&amp;K873</f>
        <v>.</v>
      </c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>
        <f>R873-S873-T873</f>
        <v>0</v>
      </c>
      <c r="V873" s="9" t="e">
        <f>IF(X873&lt;&gt;"Liquidação Cancelada",VLOOKUP(B873,'BASE DE DADOS OPS'!$B$4:$P$9650,10,FALSE),"Liquidação Cancelada")</f>
        <v>#N/A</v>
      </c>
      <c r="W873" s="13" t="e">
        <f>IF(X873&lt;&gt;"Liquidação Cancelada",IF(ISBLANK(V873),"AGUARDANDO PAGAMENTO",NETWORKDAYS(P873,V873)-1),"Liquidação Cancelada")</f>
        <v>#N/A</v>
      </c>
      <c r="X873" s="10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>IF(X873&lt;&gt;"Liquidação Cancelada",Y873-Z873,"Liquidação Cancelada")</f>
        <v>#N/A</v>
      </c>
      <c r="AC873" s="3" t="e">
        <f>IF(X873&lt;&gt;"Liquidação Cancelada",(AA873-AB873)+(U873-Z873-AB873),"Liquidação Cancelada")</f>
        <v>#N/A</v>
      </c>
      <c r="AD873" s="29"/>
    </row>
    <row r="874" spans="1:30" ht="24.95" customHeight="1" x14ac:dyDescent="0.2">
      <c r="A874" s="23" t="str">
        <f>D874&amp;"|"&amp;E874&amp;"|"&amp;G874&amp;"|"&amp;H874&amp;"|"&amp;L874&amp;"|"&amp;N874&amp;"|"&amp;U874</f>
        <v>||||||0</v>
      </c>
      <c r="B874" s="23" t="str">
        <f>D874&amp;"|"&amp;E874&amp;"|"&amp;G874&amp;"|"&amp;H874&amp;"|"&amp;X874</f>
        <v>||||0</v>
      </c>
      <c r="C874" s="28" t="str">
        <f>E874&amp;"|"&amp;X874</f>
        <v>|0</v>
      </c>
      <c r="D874" s="10"/>
      <c r="E874" s="10"/>
      <c r="F874" s="36" t="str">
        <f>G874&amp;"/"&amp;H874</f>
        <v>/</v>
      </c>
      <c r="G874" s="10"/>
      <c r="H874" s="10"/>
      <c r="I874" s="36" t="str">
        <f>J874&amp;"."&amp;K874</f>
        <v>.</v>
      </c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>
        <f>R874-S874-T874</f>
        <v>0</v>
      </c>
      <c r="V874" s="9" t="e">
        <f>IF(X874&lt;&gt;"Liquidação Cancelada",VLOOKUP(B874,'BASE DE DADOS OPS'!$B$4:$P$9650,10,FALSE),"Liquidação Cancelada")</f>
        <v>#N/A</v>
      </c>
      <c r="W874" s="13" t="e">
        <f>IF(X874&lt;&gt;"Liquidação Cancelada",IF(ISBLANK(V874),"AGUARDANDO PAGAMENTO",NETWORKDAYS(P874,V874)-1),"Liquidação Cancelada")</f>
        <v>#N/A</v>
      </c>
      <c r="X874" s="10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>IF(X874&lt;&gt;"Liquidação Cancelada",Y874-Z874,"Liquidação Cancelada")</f>
        <v>#N/A</v>
      </c>
      <c r="AC874" s="3" t="e">
        <f>IF(X874&lt;&gt;"Liquidação Cancelada",(AA874-AB874)+(U874-Z874-AB874),"Liquidação Cancelada")</f>
        <v>#N/A</v>
      </c>
      <c r="AD874" s="29"/>
    </row>
    <row r="875" spans="1:30" ht="24.95" customHeight="1" x14ac:dyDescent="0.2">
      <c r="A875" s="23" t="str">
        <f>D875&amp;"|"&amp;E875&amp;"|"&amp;G875&amp;"|"&amp;H875&amp;"|"&amp;L875&amp;"|"&amp;N875&amp;"|"&amp;U875</f>
        <v>||||||0</v>
      </c>
      <c r="B875" s="23" t="str">
        <f>D875&amp;"|"&amp;E875&amp;"|"&amp;G875&amp;"|"&amp;H875&amp;"|"&amp;X875</f>
        <v>||||0</v>
      </c>
      <c r="C875" s="28" t="str">
        <f>E875&amp;"|"&amp;X875</f>
        <v>|0</v>
      </c>
      <c r="D875" s="10"/>
      <c r="E875" s="10"/>
      <c r="F875" s="36" t="str">
        <f>G875&amp;"/"&amp;H875</f>
        <v>/</v>
      </c>
      <c r="G875" s="10"/>
      <c r="H875" s="10"/>
      <c r="I875" s="36" t="str">
        <f>J875&amp;"."&amp;K875</f>
        <v>.</v>
      </c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>
        <f>R875-S875-T875</f>
        <v>0</v>
      </c>
      <c r="V875" s="9" t="e">
        <f>IF(X875&lt;&gt;"Liquidação Cancelada",VLOOKUP(B875,'BASE DE DADOS OPS'!$B$4:$P$9650,10,FALSE),"Liquidação Cancelada")</f>
        <v>#N/A</v>
      </c>
      <c r="W875" s="13" t="e">
        <f>IF(X875&lt;&gt;"Liquidação Cancelada",IF(ISBLANK(V875),"AGUARDANDO PAGAMENTO",NETWORKDAYS(P875,V875)-1),"Liquidação Cancelada")</f>
        <v>#N/A</v>
      </c>
      <c r="X875" s="10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>IF(X875&lt;&gt;"Liquidação Cancelada",Y875-Z875,"Liquidação Cancelada")</f>
        <v>#N/A</v>
      </c>
      <c r="AC875" s="3" t="e">
        <f>IF(X875&lt;&gt;"Liquidação Cancelada",(AA875-AB875)+(U875-Z875-AB875),"Liquidação Cancelada")</f>
        <v>#N/A</v>
      </c>
      <c r="AD875" s="29"/>
    </row>
    <row r="876" spans="1:30" ht="24.95" customHeight="1" x14ac:dyDescent="0.2">
      <c r="A876" s="23" t="str">
        <f>D876&amp;"|"&amp;E876&amp;"|"&amp;G876&amp;"|"&amp;H876&amp;"|"&amp;L876&amp;"|"&amp;N876&amp;"|"&amp;U876</f>
        <v>||||||0</v>
      </c>
      <c r="B876" s="23" t="str">
        <f>D876&amp;"|"&amp;E876&amp;"|"&amp;G876&amp;"|"&amp;H876&amp;"|"&amp;X876</f>
        <v>||||0</v>
      </c>
      <c r="C876" s="28" t="str">
        <f>E876&amp;"|"&amp;X876</f>
        <v>|0</v>
      </c>
      <c r="D876" s="10"/>
      <c r="E876" s="10"/>
      <c r="F876" s="36" t="str">
        <f>G876&amp;"/"&amp;H876</f>
        <v>/</v>
      </c>
      <c r="G876" s="10"/>
      <c r="H876" s="10"/>
      <c r="I876" s="36" t="str">
        <f>J876&amp;"."&amp;K876</f>
        <v>.</v>
      </c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>
        <f>R876-S876-T876</f>
        <v>0</v>
      </c>
      <c r="V876" s="9" t="e">
        <f>IF(X876&lt;&gt;"Liquidação Cancelada",VLOOKUP(B876,'BASE DE DADOS OPS'!$B$4:$P$9650,10,FALSE),"Liquidação Cancelada")</f>
        <v>#N/A</v>
      </c>
      <c r="W876" s="13" t="e">
        <f>IF(X876&lt;&gt;"Liquidação Cancelada",IF(ISBLANK(V876),"AGUARDANDO PAGAMENTO",NETWORKDAYS(P876,V876)-1),"Liquidação Cancelada")</f>
        <v>#N/A</v>
      </c>
      <c r="X876" s="10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>IF(X876&lt;&gt;"Liquidação Cancelada",Y876-Z876,"Liquidação Cancelada")</f>
        <v>#N/A</v>
      </c>
      <c r="AC876" s="3" t="e">
        <f>IF(X876&lt;&gt;"Liquidação Cancelada",(AA876-AB876)+(U876-Z876-AB876),"Liquidação Cancelada")</f>
        <v>#N/A</v>
      </c>
      <c r="AD876" s="29"/>
    </row>
    <row r="877" spans="1:30" ht="24.95" customHeight="1" x14ac:dyDescent="0.2">
      <c r="A877" s="23" t="str">
        <f>D877&amp;"|"&amp;E877&amp;"|"&amp;G877&amp;"|"&amp;H877&amp;"|"&amp;L877&amp;"|"&amp;N877&amp;"|"&amp;U877</f>
        <v>||||||0</v>
      </c>
      <c r="B877" s="23" t="str">
        <f>D877&amp;"|"&amp;E877&amp;"|"&amp;G877&amp;"|"&amp;H877&amp;"|"&amp;X877</f>
        <v>||||0</v>
      </c>
      <c r="C877" s="28" t="str">
        <f>E877&amp;"|"&amp;X877</f>
        <v>|0</v>
      </c>
      <c r="D877" s="10"/>
      <c r="E877" s="10"/>
      <c r="F877" s="36" t="str">
        <f>G877&amp;"/"&amp;H877</f>
        <v>/</v>
      </c>
      <c r="G877" s="10"/>
      <c r="H877" s="10"/>
      <c r="I877" s="36" t="str">
        <f>J877&amp;"."&amp;K877</f>
        <v>.</v>
      </c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>
        <f>R877-S877-T877</f>
        <v>0</v>
      </c>
      <c r="V877" s="9" t="e">
        <f>IF(X877&lt;&gt;"Liquidação Cancelada",VLOOKUP(B877,'BASE DE DADOS OPS'!$B$4:$P$9650,10,FALSE),"Liquidação Cancelada")</f>
        <v>#N/A</v>
      </c>
      <c r="W877" s="13" t="e">
        <f>IF(X877&lt;&gt;"Liquidação Cancelada",IF(ISBLANK(V877),"AGUARDANDO PAGAMENTO",NETWORKDAYS(P877,V877)-1),"Liquidação Cancelada")</f>
        <v>#N/A</v>
      </c>
      <c r="X877" s="10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>IF(X877&lt;&gt;"Liquidação Cancelada",Y877-Z877,"Liquidação Cancelada")</f>
        <v>#N/A</v>
      </c>
      <c r="AC877" s="3" t="e">
        <f>IF(X877&lt;&gt;"Liquidação Cancelada",(AA877-AB877)+(U877-Z877-AB877),"Liquidação Cancelada")</f>
        <v>#N/A</v>
      </c>
      <c r="AD877" s="29"/>
    </row>
    <row r="878" spans="1:30" ht="24.95" customHeight="1" x14ac:dyDescent="0.2">
      <c r="A878" s="23" t="str">
        <f>D878&amp;"|"&amp;E878&amp;"|"&amp;G878&amp;"|"&amp;H878&amp;"|"&amp;L878&amp;"|"&amp;N878&amp;"|"&amp;U878</f>
        <v>||||||0</v>
      </c>
      <c r="B878" s="23" t="str">
        <f>D878&amp;"|"&amp;E878&amp;"|"&amp;G878&amp;"|"&amp;H878&amp;"|"&amp;X878</f>
        <v>||||0</v>
      </c>
      <c r="C878" s="28" t="str">
        <f>E878&amp;"|"&amp;X878</f>
        <v>|0</v>
      </c>
      <c r="D878" s="10"/>
      <c r="E878" s="10"/>
      <c r="F878" s="36" t="str">
        <f>G878&amp;"/"&amp;H878</f>
        <v>/</v>
      </c>
      <c r="G878" s="10"/>
      <c r="H878" s="10"/>
      <c r="I878" s="36" t="str">
        <f>J878&amp;"."&amp;K878</f>
        <v>.</v>
      </c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>
        <f>R878-S878-T878</f>
        <v>0</v>
      </c>
      <c r="V878" s="9" t="e">
        <f>IF(X878&lt;&gt;"Liquidação Cancelada",VLOOKUP(B878,'BASE DE DADOS OPS'!$B$4:$P$9650,10,FALSE),"Liquidação Cancelada")</f>
        <v>#N/A</v>
      </c>
      <c r="W878" s="13" t="e">
        <f>IF(X878&lt;&gt;"Liquidação Cancelada",IF(ISBLANK(V878),"AGUARDANDO PAGAMENTO",NETWORKDAYS(P878,V878)-1),"Liquidação Cancelada")</f>
        <v>#N/A</v>
      </c>
      <c r="X878" s="10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>IF(X878&lt;&gt;"Liquidação Cancelada",Y878-Z878,"Liquidação Cancelada")</f>
        <v>#N/A</v>
      </c>
      <c r="AC878" s="3" t="e">
        <f>IF(X878&lt;&gt;"Liquidação Cancelada",(AA878-AB878)+(U878-Z878-AB878),"Liquidação Cancelada")</f>
        <v>#N/A</v>
      </c>
      <c r="AD878" s="29"/>
    </row>
    <row r="879" spans="1:30" ht="24.95" customHeight="1" x14ac:dyDescent="0.2">
      <c r="A879" s="23" t="str">
        <f>D879&amp;"|"&amp;E879&amp;"|"&amp;G879&amp;"|"&amp;H879&amp;"|"&amp;L879&amp;"|"&amp;N879&amp;"|"&amp;U879</f>
        <v>||||||0</v>
      </c>
      <c r="B879" s="23" t="str">
        <f>D879&amp;"|"&amp;E879&amp;"|"&amp;G879&amp;"|"&amp;H879&amp;"|"&amp;X879</f>
        <v>||||0</v>
      </c>
      <c r="C879" s="28" t="str">
        <f>E879&amp;"|"&amp;X879</f>
        <v>|0</v>
      </c>
      <c r="D879" s="10"/>
      <c r="E879" s="10"/>
      <c r="F879" s="36" t="str">
        <f>G879&amp;"/"&amp;H879</f>
        <v>/</v>
      </c>
      <c r="G879" s="10"/>
      <c r="H879" s="10"/>
      <c r="I879" s="36" t="str">
        <f>J879&amp;"."&amp;K879</f>
        <v>.</v>
      </c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>
        <f>R879-S879-T879</f>
        <v>0</v>
      </c>
      <c r="V879" s="9" t="e">
        <f>IF(X879&lt;&gt;"Liquidação Cancelada",VLOOKUP(B879,'BASE DE DADOS OPS'!$B$4:$P$9650,10,FALSE),"Liquidação Cancelada")</f>
        <v>#N/A</v>
      </c>
      <c r="W879" s="13" t="e">
        <f>IF(X879&lt;&gt;"Liquidação Cancelada",IF(ISBLANK(V879),"AGUARDANDO PAGAMENTO",NETWORKDAYS(P879,V879)-1),"Liquidação Cancelada")</f>
        <v>#N/A</v>
      </c>
      <c r="X879" s="10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>IF(X879&lt;&gt;"Liquidação Cancelada",Y879-Z879,"Liquidação Cancelada")</f>
        <v>#N/A</v>
      </c>
      <c r="AC879" s="3" t="e">
        <f>IF(X879&lt;&gt;"Liquidação Cancelada",(AA879-AB879)+(U879-Z879-AB879),"Liquidação Cancelada")</f>
        <v>#N/A</v>
      </c>
      <c r="AD879" s="29"/>
    </row>
    <row r="880" spans="1:30" ht="24.95" customHeight="1" x14ac:dyDescent="0.2">
      <c r="A880" s="23" t="str">
        <f>D880&amp;"|"&amp;E880&amp;"|"&amp;G880&amp;"|"&amp;H880&amp;"|"&amp;L880&amp;"|"&amp;N880&amp;"|"&amp;U880</f>
        <v>||||||0</v>
      </c>
      <c r="B880" s="23" t="str">
        <f>D880&amp;"|"&amp;E880&amp;"|"&amp;G880&amp;"|"&amp;H880&amp;"|"&amp;X880</f>
        <v>||||0</v>
      </c>
      <c r="C880" s="28" t="str">
        <f>E880&amp;"|"&amp;X880</f>
        <v>|0</v>
      </c>
      <c r="D880" s="10"/>
      <c r="E880" s="10"/>
      <c r="F880" s="36" t="str">
        <f>G880&amp;"/"&amp;H880</f>
        <v>/</v>
      </c>
      <c r="G880" s="10"/>
      <c r="H880" s="10"/>
      <c r="I880" s="36" t="str">
        <f>J880&amp;"."&amp;K880</f>
        <v>.</v>
      </c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>
        <f>R880-S880-T880</f>
        <v>0</v>
      </c>
      <c r="V880" s="9" t="e">
        <f>IF(X880&lt;&gt;"Liquidação Cancelada",VLOOKUP(B880,'BASE DE DADOS OPS'!$B$4:$P$9650,10,FALSE),"Liquidação Cancelada")</f>
        <v>#N/A</v>
      </c>
      <c r="W880" s="13" t="e">
        <f>IF(X880&lt;&gt;"Liquidação Cancelada",IF(ISBLANK(V880),"AGUARDANDO PAGAMENTO",NETWORKDAYS(P880,V880)-1),"Liquidação Cancelada")</f>
        <v>#N/A</v>
      </c>
      <c r="X880" s="10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>IF(X880&lt;&gt;"Liquidação Cancelada",Y880-Z880,"Liquidação Cancelada")</f>
        <v>#N/A</v>
      </c>
      <c r="AC880" s="3" t="e">
        <f>IF(X880&lt;&gt;"Liquidação Cancelada",(AA880-AB880)+(U880-Z880-AB880),"Liquidação Cancelada")</f>
        <v>#N/A</v>
      </c>
      <c r="AD880" s="29"/>
    </row>
    <row r="881" spans="1:30" ht="24.95" customHeight="1" x14ac:dyDescent="0.2">
      <c r="A881" s="23" t="str">
        <f>D881&amp;"|"&amp;E881&amp;"|"&amp;G881&amp;"|"&amp;H881&amp;"|"&amp;L881&amp;"|"&amp;N881&amp;"|"&amp;U881</f>
        <v>||||||0</v>
      </c>
      <c r="B881" s="23" t="str">
        <f>D881&amp;"|"&amp;E881&amp;"|"&amp;G881&amp;"|"&amp;H881&amp;"|"&amp;X881</f>
        <v>||||0</v>
      </c>
      <c r="C881" s="28" t="str">
        <f>E881&amp;"|"&amp;X881</f>
        <v>|0</v>
      </c>
      <c r="D881" s="10"/>
      <c r="E881" s="10"/>
      <c r="F881" s="36" t="str">
        <f>G881&amp;"/"&amp;H881</f>
        <v>/</v>
      </c>
      <c r="G881" s="10"/>
      <c r="H881" s="10"/>
      <c r="I881" s="36" t="str">
        <f>J881&amp;"."&amp;K881</f>
        <v>.</v>
      </c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>
        <f>R881-S881-T881</f>
        <v>0</v>
      </c>
      <c r="V881" s="9" t="e">
        <f>IF(X881&lt;&gt;"Liquidação Cancelada",VLOOKUP(B881,'BASE DE DADOS OPS'!$B$4:$P$9650,10,FALSE),"Liquidação Cancelada")</f>
        <v>#N/A</v>
      </c>
      <c r="W881" s="13" t="e">
        <f>IF(X881&lt;&gt;"Liquidação Cancelada",IF(ISBLANK(V881),"AGUARDANDO PAGAMENTO",NETWORKDAYS(P881,V881)-1),"Liquidação Cancelada")</f>
        <v>#N/A</v>
      </c>
      <c r="X881" s="10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>IF(X881&lt;&gt;"Liquidação Cancelada",Y881-Z881,"Liquidação Cancelada")</f>
        <v>#N/A</v>
      </c>
      <c r="AC881" s="3" t="e">
        <f>IF(X881&lt;&gt;"Liquidação Cancelada",(AA881-AB881)+(U881-Z881-AB881),"Liquidação Cancelada")</f>
        <v>#N/A</v>
      </c>
      <c r="AD881" s="29"/>
    </row>
    <row r="882" spans="1:30" ht="24.95" customHeight="1" x14ac:dyDescent="0.2">
      <c r="A882" s="23" t="str">
        <f>D882&amp;"|"&amp;E882&amp;"|"&amp;G882&amp;"|"&amp;H882&amp;"|"&amp;L882&amp;"|"&amp;N882&amp;"|"&amp;U882</f>
        <v>||||||0</v>
      </c>
      <c r="B882" s="23" t="str">
        <f>D882&amp;"|"&amp;E882&amp;"|"&amp;G882&amp;"|"&amp;H882&amp;"|"&amp;X882</f>
        <v>||||0</v>
      </c>
      <c r="C882" s="28" t="str">
        <f>E882&amp;"|"&amp;X882</f>
        <v>|0</v>
      </c>
      <c r="D882" s="10"/>
      <c r="E882" s="10"/>
      <c r="F882" s="36" t="str">
        <f>G882&amp;"/"&amp;H882</f>
        <v>/</v>
      </c>
      <c r="G882" s="10"/>
      <c r="H882" s="10"/>
      <c r="I882" s="36" t="str">
        <f>J882&amp;"."&amp;K882</f>
        <v>.</v>
      </c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>
        <f>R882-S882-T882</f>
        <v>0</v>
      </c>
      <c r="V882" s="9" t="e">
        <f>IF(X882&lt;&gt;"Liquidação Cancelada",VLOOKUP(B882,'BASE DE DADOS OPS'!$B$4:$P$9650,10,FALSE),"Liquidação Cancelada")</f>
        <v>#N/A</v>
      </c>
      <c r="W882" s="13" t="e">
        <f>IF(X882&lt;&gt;"Liquidação Cancelada",IF(ISBLANK(V882),"AGUARDANDO PAGAMENTO",NETWORKDAYS(P882,V882)-1),"Liquidação Cancelada")</f>
        <v>#N/A</v>
      </c>
      <c r="X882" s="10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>IF(X882&lt;&gt;"Liquidação Cancelada",Y882-Z882,"Liquidação Cancelada")</f>
        <v>#N/A</v>
      </c>
      <c r="AC882" s="3" t="e">
        <f>IF(X882&lt;&gt;"Liquidação Cancelada",(AA882-AB882)+(U882-Z882-AB882),"Liquidação Cancelada")</f>
        <v>#N/A</v>
      </c>
      <c r="AD882" s="29"/>
    </row>
    <row r="883" spans="1:30" ht="24.95" customHeight="1" x14ac:dyDescent="0.2">
      <c r="A883" s="23" t="str">
        <f>D883&amp;"|"&amp;E883&amp;"|"&amp;G883&amp;"|"&amp;H883&amp;"|"&amp;L883&amp;"|"&amp;N883&amp;"|"&amp;U883</f>
        <v>||||||0</v>
      </c>
      <c r="B883" s="23" t="str">
        <f>D883&amp;"|"&amp;E883&amp;"|"&amp;G883&amp;"|"&amp;H883&amp;"|"&amp;X883</f>
        <v>||||0</v>
      </c>
      <c r="C883" s="28" t="str">
        <f>E883&amp;"|"&amp;X883</f>
        <v>|0</v>
      </c>
      <c r="D883" s="10"/>
      <c r="E883" s="10"/>
      <c r="F883" s="36" t="str">
        <f>G883&amp;"/"&amp;H883</f>
        <v>/</v>
      </c>
      <c r="G883" s="10"/>
      <c r="H883" s="10"/>
      <c r="I883" s="36" t="str">
        <f>J883&amp;"."&amp;K883</f>
        <v>.</v>
      </c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>
        <f>R883-S883-T883</f>
        <v>0</v>
      </c>
      <c r="V883" s="9" t="e">
        <f>IF(X883&lt;&gt;"Liquidação Cancelada",VLOOKUP(B883,'BASE DE DADOS OPS'!$B$4:$P$9650,10,FALSE),"Liquidação Cancelada")</f>
        <v>#N/A</v>
      </c>
      <c r="W883" s="13" t="e">
        <f>IF(X883&lt;&gt;"Liquidação Cancelada",IF(ISBLANK(V883),"AGUARDANDO PAGAMENTO",NETWORKDAYS(P883,V883)-1),"Liquidação Cancelada")</f>
        <v>#N/A</v>
      </c>
      <c r="X883" s="10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>IF(X883&lt;&gt;"Liquidação Cancelada",Y883-Z883,"Liquidação Cancelada")</f>
        <v>#N/A</v>
      </c>
      <c r="AC883" s="3" t="e">
        <f>IF(X883&lt;&gt;"Liquidação Cancelada",(AA883-AB883)+(U883-Z883-AB883),"Liquidação Cancelada")</f>
        <v>#N/A</v>
      </c>
      <c r="AD883" s="29"/>
    </row>
    <row r="884" spans="1:30" ht="24.95" customHeight="1" x14ac:dyDescent="0.2">
      <c r="A884" s="23" t="str">
        <f>D884&amp;"|"&amp;E884&amp;"|"&amp;G884&amp;"|"&amp;H884&amp;"|"&amp;L884&amp;"|"&amp;N884&amp;"|"&amp;U884</f>
        <v>||||||0</v>
      </c>
      <c r="B884" s="23" t="str">
        <f>D884&amp;"|"&amp;E884&amp;"|"&amp;G884&amp;"|"&amp;H884&amp;"|"&amp;X884</f>
        <v>||||0</v>
      </c>
      <c r="C884" s="28" t="str">
        <f>E884&amp;"|"&amp;X884</f>
        <v>|0</v>
      </c>
      <c r="D884" s="10"/>
      <c r="E884" s="10"/>
      <c r="F884" s="36" t="str">
        <f>G884&amp;"/"&amp;H884</f>
        <v>/</v>
      </c>
      <c r="G884" s="10"/>
      <c r="H884" s="10"/>
      <c r="I884" s="36" t="str">
        <f>J884&amp;"."&amp;K884</f>
        <v>.</v>
      </c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>
        <f>R884-S884-T884</f>
        <v>0</v>
      </c>
      <c r="V884" s="9" t="e">
        <f>IF(X884&lt;&gt;"Liquidação Cancelada",VLOOKUP(B884,'BASE DE DADOS OPS'!$B$4:$P$9650,10,FALSE),"Liquidação Cancelada")</f>
        <v>#N/A</v>
      </c>
      <c r="W884" s="13" t="e">
        <f>IF(X884&lt;&gt;"Liquidação Cancelada",IF(ISBLANK(V884),"AGUARDANDO PAGAMENTO",NETWORKDAYS(P884,V884)-1),"Liquidação Cancelada")</f>
        <v>#N/A</v>
      </c>
      <c r="X884" s="10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>IF(X884&lt;&gt;"Liquidação Cancelada",Y884-Z884,"Liquidação Cancelada")</f>
        <v>#N/A</v>
      </c>
      <c r="AC884" s="3" t="e">
        <f>IF(X884&lt;&gt;"Liquidação Cancelada",(AA884-AB884)+(U884-Z884-AB884),"Liquidação Cancelada")</f>
        <v>#N/A</v>
      </c>
      <c r="AD884" s="29"/>
    </row>
    <row r="885" spans="1:30" ht="24.95" customHeight="1" x14ac:dyDescent="0.2">
      <c r="A885" s="23" t="str">
        <f>D885&amp;"|"&amp;E885&amp;"|"&amp;G885&amp;"|"&amp;H885&amp;"|"&amp;L885&amp;"|"&amp;N885&amp;"|"&amp;U885</f>
        <v>||||||0</v>
      </c>
      <c r="B885" s="23" t="str">
        <f>D885&amp;"|"&amp;E885&amp;"|"&amp;G885&amp;"|"&amp;H885&amp;"|"&amp;X885</f>
        <v>||||0</v>
      </c>
      <c r="C885" s="28" t="str">
        <f>E885&amp;"|"&amp;X885</f>
        <v>|0</v>
      </c>
      <c r="D885" s="10"/>
      <c r="E885" s="10"/>
      <c r="F885" s="36" t="str">
        <f>G885&amp;"/"&amp;H885</f>
        <v>/</v>
      </c>
      <c r="G885" s="10"/>
      <c r="H885" s="10"/>
      <c r="I885" s="36" t="str">
        <f>J885&amp;"."&amp;K885</f>
        <v>.</v>
      </c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>
        <f>R885-S885-T885</f>
        <v>0</v>
      </c>
      <c r="V885" s="9" t="e">
        <f>IF(X885&lt;&gt;"Liquidação Cancelada",VLOOKUP(B885,'BASE DE DADOS OPS'!$B$4:$P$9650,10,FALSE),"Liquidação Cancelada")</f>
        <v>#N/A</v>
      </c>
      <c r="W885" s="13" t="e">
        <f>IF(X885&lt;&gt;"Liquidação Cancelada",IF(ISBLANK(V885),"AGUARDANDO PAGAMENTO",NETWORKDAYS(P885,V885)-1),"Liquidação Cancelada")</f>
        <v>#N/A</v>
      </c>
      <c r="X885" s="10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>IF(X885&lt;&gt;"Liquidação Cancelada",Y885-Z885,"Liquidação Cancelada")</f>
        <v>#N/A</v>
      </c>
      <c r="AC885" s="3" t="e">
        <f>IF(X885&lt;&gt;"Liquidação Cancelada",(AA885-AB885)+(U885-Z885-AB885),"Liquidação Cancelada")</f>
        <v>#N/A</v>
      </c>
      <c r="AD885" s="29"/>
    </row>
    <row r="886" spans="1:30" ht="24.95" customHeight="1" x14ac:dyDescent="0.2">
      <c r="A886" s="23" t="str">
        <f>D886&amp;"|"&amp;E886&amp;"|"&amp;G886&amp;"|"&amp;H886&amp;"|"&amp;L886&amp;"|"&amp;N886&amp;"|"&amp;U886</f>
        <v>||||||0</v>
      </c>
      <c r="B886" s="23" t="str">
        <f>D886&amp;"|"&amp;E886&amp;"|"&amp;G886&amp;"|"&amp;H886&amp;"|"&amp;X886</f>
        <v>||||0</v>
      </c>
      <c r="C886" s="28" t="str">
        <f>E886&amp;"|"&amp;X886</f>
        <v>|0</v>
      </c>
      <c r="D886" s="10"/>
      <c r="E886" s="10"/>
      <c r="F886" s="36" t="str">
        <f>G886&amp;"/"&amp;H886</f>
        <v>/</v>
      </c>
      <c r="G886" s="10"/>
      <c r="H886" s="10"/>
      <c r="I886" s="36" t="str">
        <f>J886&amp;"."&amp;K886</f>
        <v>.</v>
      </c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>
        <f>R886-S886-T886</f>
        <v>0</v>
      </c>
      <c r="V886" s="9" t="e">
        <f>IF(X886&lt;&gt;"Liquidação Cancelada",VLOOKUP(B886,'BASE DE DADOS OPS'!$B$4:$P$9650,10,FALSE),"Liquidação Cancelada")</f>
        <v>#N/A</v>
      </c>
      <c r="W886" s="13" t="e">
        <f>IF(X886&lt;&gt;"Liquidação Cancelada",IF(ISBLANK(V886),"AGUARDANDO PAGAMENTO",NETWORKDAYS(P886,V886)-1),"Liquidação Cancelada")</f>
        <v>#N/A</v>
      </c>
      <c r="X886" s="10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>IF(X886&lt;&gt;"Liquidação Cancelada",Y886-Z886,"Liquidação Cancelada")</f>
        <v>#N/A</v>
      </c>
      <c r="AC886" s="3" t="e">
        <f>IF(X886&lt;&gt;"Liquidação Cancelada",(AA886-AB886)+(U886-Z886-AB886),"Liquidação Cancelada")</f>
        <v>#N/A</v>
      </c>
      <c r="AD886" s="29"/>
    </row>
    <row r="887" spans="1:30" ht="24.95" customHeight="1" x14ac:dyDescent="0.2">
      <c r="A887" s="23" t="str">
        <f>D887&amp;"|"&amp;E887&amp;"|"&amp;G887&amp;"|"&amp;H887&amp;"|"&amp;L887&amp;"|"&amp;N887&amp;"|"&amp;U887</f>
        <v>||||||0</v>
      </c>
      <c r="B887" s="23" t="str">
        <f>D887&amp;"|"&amp;E887&amp;"|"&amp;G887&amp;"|"&amp;H887&amp;"|"&amp;X887</f>
        <v>||||0</v>
      </c>
      <c r="C887" s="28" t="str">
        <f>E887&amp;"|"&amp;X887</f>
        <v>|0</v>
      </c>
      <c r="D887" s="10"/>
      <c r="E887" s="10"/>
      <c r="F887" s="36" t="str">
        <f>G887&amp;"/"&amp;H887</f>
        <v>/</v>
      </c>
      <c r="G887" s="10"/>
      <c r="H887" s="10"/>
      <c r="I887" s="36" t="str">
        <f>J887&amp;"."&amp;K887</f>
        <v>.</v>
      </c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>
        <f>R887-S887-T887</f>
        <v>0</v>
      </c>
      <c r="V887" s="9" t="e">
        <f>IF(X887&lt;&gt;"Liquidação Cancelada",VLOOKUP(B887,'BASE DE DADOS OPS'!$B$4:$P$9650,10,FALSE),"Liquidação Cancelada")</f>
        <v>#N/A</v>
      </c>
      <c r="W887" s="13" t="e">
        <f>IF(X887&lt;&gt;"Liquidação Cancelada",IF(ISBLANK(V887),"AGUARDANDO PAGAMENTO",NETWORKDAYS(P887,V887)-1),"Liquidação Cancelada")</f>
        <v>#N/A</v>
      </c>
      <c r="X887" s="10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>IF(X887&lt;&gt;"Liquidação Cancelada",Y887-Z887,"Liquidação Cancelada")</f>
        <v>#N/A</v>
      </c>
      <c r="AC887" s="3" t="e">
        <f>IF(X887&lt;&gt;"Liquidação Cancelada",(AA887-AB887)+(U887-Z887-AB887),"Liquidação Cancelada")</f>
        <v>#N/A</v>
      </c>
      <c r="AD887" s="29"/>
    </row>
    <row r="888" spans="1:30" ht="24.95" customHeight="1" x14ac:dyDescent="0.2">
      <c r="A888" s="23" t="str">
        <f>D888&amp;"|"&amp;E888&amp;"|"&amp;G888&amp;"|"&amp;H888&amp;"|"&amp;L888&amp;"|"&amp;N888&amp;"|"&amp;U888</f>
        <v>||||||0</v>
      </c>
      <c r="B888" s="23" t="str">
        <f>D888&amp;"|"&amp;E888&amp;"|"&amp;G888&amp;"|"&amp;H888&amp;"|"&amp;X888</f>
        <v>||||0</v>
      </c>
      <c r="C888" s="28" t="str">
        <f>E888&amp;"|"&amp;X888</f>
        <v>|0</v>
      </c>
      <c r="D888" s="10"/>
      <c r="E888" s="10"/>
      <c r="F888" s="36" t="str">
        <f>G888&amp;"/"&amp;H888</f>
        <v>/</v>
      </c>
      <c r="G888" s="10"/>
      <c r="H888" s="10"/>
      <c r="I888" s="36" t="str">
        <f>J888&amp;"."&amp;K888</f>
        <v>.</v>
      </c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>
        <f>R888-S888-T888</f>
        <v>0</v>
      </c>
      <c r="V888" s="9" t="e">
        <f>IF(X888&lt;&gt;"Liquidação Cancelada",VLOOKUP(B888,'BASE DE DADOS OPS'!$B$4:$P$9650,10,FALSE),"Liquidação Cancelada")</f>
        <v>#N/A</v>
      </c>
      <c r="W888" s="13" t="e">
        <f>IF(X888&lt;&gt;"Liquidação Cancelada",IF(ISBLANK(V888),"AGUARDANDO PAGAMENTO",NETWORKDAYS(P888,V888)-1),"Liquidação Cancelada")</f>
        <v>#N/A</v>
      </c>
      <c r="X888" s="10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>IF(X888&lt;&gt;"Liquidação Cancelada",Y888-Z888,"Liquidação Cancelada")</f>
        <v>#N/A</v>
      </c>
      <c r="AC888" s="3" t="e">
        <f>IF(X888&lt;&gt;"Liquidação Cancelada",(AA888-AB888)+(U888-Z888-AB888),"Liquidação Cancelada")</f>
        <v>#N/A</v>
      </c>
      <c r="AD888" s="29"/>
    </row>
    <row r="889" spans="1:30" ht="24.95" customHeight="1" x14ac:dyDescent="0.2">
      <c r="A889" s="23" t="str">
        <f>D889&amp;"|"&amp;E889&amp;"|"&amp;G889&amp;"|"&amp;H889&amp;"|"&amp;L889&amp;"|"&amp;N889&amp;"|"&amp;U889</f>
        <v>||||||0</v>
      </c>
      <c r="B889" s="23" t="str">
        <f>D889&amp;"|"&amp;E889&amp;"|"&amp;G889&amp;"|"&amp;H889&amp;"|"&amp;X889</f>
        <v>||||0</v>
      </c>
      <c r="C889" s="28" t="str">
        <f>E889&amp;"|"&amp;X889</f>
        <v>|0</v>
      </c>
      <c r="D889" s="10"/>
      <c r="E889" s="10"/>
      <c r="F889" s="36" t="str">
        <f>G889&amp;"/"&amp;H889</f>
        <v>/</v>
      </c>
      <c r="G889" s="10"/>
      <c r="H889" s="10"/>
      <c r="I889" s="36" t="str">
        <f>J889&amp;"."&amp;K889</f>
        <v>.</v>
      </c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>
        <f>R889-S889-T889</f>
        <v>0</v>
      </c>
      <c r="V889" s="9" t="e">
        <f>IF(X889&lt;&gt;"Liquidação Cancelada",VLOOKUP(B889,'BASE DE DADOS OPS'!$B$4:$P$9650,10,FALSE),"Liquidação Cancelada")</f>
        <v>#N/A</v>
      </c>
      <c r="W889" s="13" t="e">
        <f>IF(X889&lt;&gt;"Liquidação Cancelada",IF(ISBLANK(V889),"AGUARDANDO PAGAMENTO",NETWORKDAYS(P889,V889)-1),"Liquidação Cancelada")</f>
        <v>#N/A</v>
      </c>
      <c r="X889" s="10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>IF(X889&lt;&gt;"Liquidação Cancelada",Y889-Z889,"Liquidação Cancelada")</f>
        <v>#N/A</v>
      </c>
      <c r="AC889" s="3" t="e">
        <f>IF(X889&lt;&gt;"Liquidação Cancelada",(AA889-AB889)+(U889-Z889-AB889),"Liquidação Cancelada")</f>
        <v>#N/A</v>
      </c>
      <c r="AD889" s="29"/>
    </row>
    <row r="890" spans="1:30" ht="24.95" customHeight="1" x14ac:dyDescent="0.2">
      <c r="A890" s="23" t="str">
        <f>D890&amp;"|"&amp;E890&amp;"|"&amp;G890&amp;"|"&amp;H890&amp;"|"&amp;L890&amp;"|"&amp;N890&amp;"|"&amp;U890</f>
        <v>||||||0</v>
      </c>
      <c r="B890" s="23" t="str">
        <f>D890&amp;"|"&amp;E890&amp;"|"&amp;G890&amp;"|"&amp;H890&amp;"|"&amp;X890</f>
        <v>||||0</v>
      </c>
      <c r="C890" s="28" t="str">
        <f>E890&amp;"|"&amp;X890</f>
        <v>|0</v>
      </c>
      <c r="D890" s="10"/>
      <c r="E890" s="10"/>
      <c r="F890" s="36" t="str">
        <f>G890&amp;"/"&amp;H890</f>
        <v>/</v>
      </c>
      <c r="G890" s="10"/>
      <c r="H890" s="10"/>
      <c r="I890" s="36" t="str">
        <f>J890&amp;"."&amp;K890</f>
        <v>.</v>
      </c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>
        <f>R890-S890-T890</f>
        <v>0</v>
      </c>
      <c r="V890" s="9" t="e">
        <f>IF(X890&lt;&gt;"Liquidação Cancelada",VLOOKUP(B890,'BASE DE DADOS OPS'!$B$4:$P$9650,10,FALSE),"Liquidação Cancelada")</f>
        <v>#N/A</v>
      </c>
      <c r="W890" s="13" t="e">
        <f>IF(X890&lt;&gt;"Liquidação Cancelada",IF(ISBLANK(V890),"AGUARDANDO PAGAMENTO",NETWORKDAYS(P890,V890)-1),"Liquidação Cancelada")</f>
        <v>#N/A</v>
      </c>
      <c r="X890" s="10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>IF(X890&lt;&gt;"Liquidação Cancelada",Y890-Z890,"Liquidação Cancelada")</f>
        <v>#N/A</v>
      </c>
      <c r="AC890" s="3" t="e">
        <f>IF(X890&lt;&gt;"Liquidação Cancelada",(AA890-AB890)+(U890-Z890-AB890),"Liquidação Cancelada")</f>
        <v>#N/A</v>
      </c>
      <c r="AD890" s="29"/>
    </row>
    <row r="891" spans="1:30" ht="24.95" customHeight="1" x14ac:dyDescent="0.2">
      <c r="A891" s="23" t="str">
        <f>D891&amp;"|"&amp;E891&amp;"|"&amp;G891&amp;"|"&amp;H891&amp;"|"&amp;L891&amp;"|"&amp;N891&amp;"|"&amp;U891</f>
        <v>||||||0</v>
      </c>
      <c r="B891" s="23" t="str">
        <f>D891&amp;"|"&amp;E891&amp;"|"&amp;G891&amp;"|"&amp;H891&amp;"|"&amp;X891</f>
        <v>||||0</v>
      </c>
      <c r="C891" s="28" t="str">
        <f>E891&amp;"|"&amp;X891</f>
        <v>|0</v>
      </c>
      <c r="D891" s="10"/>
      <c r="E891" s="10"/>
      <c r="F891" s="36" t="str">
        <f>G891&amp;"/"&amp;H891</f>
        <v>/</v>
      </c>
      <c r="G891" s="10"/>
      <c r="H891" s="10"/>
      <c r="I891" s="36" t="str">
        <f>J891&amp;"."&amp;K891</f>
        <v>.</v>
      </c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>
        <f>R891-S891-T891</f>
        <v>0</v>
      </c>
      <c r="V891" s="9" t="e">
        <f>IF(X891&lt;&gt;"Liquidação Cancelada",VLOOKUP(B891,'BASE DE DADOS OPS'!$B$4:$P$9650,10,FALSE),"Liquidação Cancelada")</f>
        <v>#N/A</v>
      </c>
      <c r="W891" s="13" t="e">
        <f>IF(X891&lt;&gt;"Liquidação Cancelada",IF(ISBLANK(V891),"AGUARDANDO PAGAMENTO",NETWORKDAYS(P891,V891)-1),"Liquidação Cancelada")</f>
        <v>#N/A</v>
      </c>
      <c r="X891" s="10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>IF(X891&lt;&gt;"Liquidação Cancelada",Y891-Z891,"Liquidação Cancelada")</f>
        <v>#N/A</v>
      </c>
      <c r="AC891" s="3" t="e">
        <f>IF(X891&lt;&gt;"Liquidação Cancelada",(AA891-AB891)+(U891-Z891-AB891),"Liquidação Cancelada")</f>
        <v>#N/A</v>
      </c>
      <c r="AD891" s="29"/>
    </row>
    <row r="892" spans="1:30" ht="24.95" customHeight="1" x14ac:dyDescent="0.2">
      <c r="A892" s="23" t="str">
        <f>D892&amp;"|"&amp;E892&amp;"|"&amp;G892&amp;"|"&amp;H892&amp;"|"&amp;L892&amp;"|"&amp;N892&amp;"|"&amp;U892</f>
        <v>||||||0</v>
      </c>
      <c r="B892" s="23" t="str">
        <f>D892&amp;"|"&amp;E892&amp;"|"&amp;G892&amp;"|"&amp;H892&amp;"|"&amp;X892</f>
        <v>||||0</v>
      </c>
      <c r="C892" s="28" t="str">
        <f>E892&amp;"|"&amp;X892</f>
        <v>|0</v>
      </c>
      <c r="D892" s="10"/>
      <c r="E892" s="10"/>
      <c r="F892" s="36" t="str">
        <f>G892&amp;"/"&amp;H892</f>
        <v>/</v>
      </c>
      <c r="G892" s="10"/>
      <c r="H892" s="10"/>
      <c r="I892" s="36" t="str">
        <f>J892&amp;"."&amp;K892</f>
        <v>.</v>
      </c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>
        <f>R892-S892-T892</f>
        <v>0</v>
      </c>
      <c r="V892" s="9" t="e">
        <f>IF(X892&lt;&gt;"Liquidação Cancelada",VLOOKUP(B892,'BASE DE DADOS OPS'!$B$4:$P$9650,10,FALSE),"Liquidação Cancelada")</f>
        <v>#N/A</v>
      </c>
      <c r="W892" s="13" t="e">
        <f>IF(X892&lt;&gt;"Liquidação Cancelada",IF(ISBLANK(V892),"AGUARDANDO PAGAMENTO",NETWORKDAYS(P892,V892)-1),"Liquidação Cancelada")</f>
        <v>#N/A</v>
      </c>
      <c r="X892" s="10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>IF(X892&lt;&gt;"Liquidação Cancelada",Y892-Z892,"Liquidação Cancelada")</f>
        <v>#N/A</v>
      </c>
      <c r="AC892" s="3" t="e">
        <f>IF(X892&lt;&gt;"Liquidação Cancelada",(AA892-AB892)+(U892-Z892-AB892),"Liquidação Cancelada")</f>
        <v>#N/A</v>
      </c>
      <c r="AD892" s="29"/>
    </row>
    <row r="893" spans="1:30" ht="24.95" customHeight="1" x14ac:dyDescent="0.2">
      <c r="A893" s="23" t="str">
        <f>D893&amp;"|"&amp;E893&amp;"|"&amp;G893&amp;"|"&amp;H893&amp;"|"&amp;L893&amp;"|"&amp;N893&amp;"|"&amp;U893</f>
        <v>||||||0</v>
      </c>
      <c r="B893" s="23" t="str">
        <f>D893&amp;"|"&amp;E893&amp;"|"&amp;G893&amp;"|"&amp;H893&amp;"|"&amp;X893</f>
        <v>||||0</v>
      </c>
      <c r="C893" s="28" t="str">
        <f>E893&amp;"|"&amp;X893</f>
        <v>|0</v>
      </c>
      <c r="D893" s="10"/>
      <c r="E893" s="10"/>
      <c r="F893" s="36" t="str">
        <f>G893&amp;"/"&amp;H893</f>
        <v>/</v>
      </c>
      <c r="G893" s="10"/>
      <c r="H893" s="10"/>
      <c r="I893" s="36" t="str">
        <f>J893&amp;"."&amp;K893</f>
        <v>.</v>
      </c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>
        <f>R893-S893-T893</f>
        <v>0</v>
      </c>
      <c r="V893" s="9" t="e">
        <f>IF(X893&lt;&gt;"Liquidação Cancelada",VLOOKUP(B893,'BASE DE DADOS OPS'!$B$4:$P$9650,10,FALSE),"Liquidação Cancelada")</f>
        <v>#N/A</v>
      </c>
      <c r="W893" s="13" t="e">
        <f>IF(X893&lt;&gt;"Liquidação Cancelada",IF(ISBLANK(V893),"AGUARDANDO PAGAMENTO",NETWORKDAYS(P893,V893)-1),"Liquidação Cancelada")</f>
        <v>#N/A</v>
      </c>
      <c r="X893" s="10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>IF(X893&lt;&gt;"Liquidação Cancelada",Y893-Z893,"Liquidação Cancelada")</f>
        <v>#N/A</v>
      </c>
      <c r="AC893" s="3" t="e">
        <f>IF(X893&lt;&gt;"Liquidação Cancelada",(AA893-AB893)+(U893-Z893-AB893),"Liquidação Cancelada")</f>
        <v>#N/A</v>
      </c>
      <c r="AD893" s="29"/>
    </row>
    <row r="894" spans="1:30" ht="24.95" customHeight="1" x14ac:dyDescent="0.2">
      <c r="A894" s="23" t="str">
        <f>D894&amp;"|"&amp;E894&amp;"|"&amp;G894&amp;"|"&amp;H894&amp;"|"&amp;L894&amp;"|"&amp;N894&amp;"|"&amp;U894</f>
        <v>||||||0</v>
      </c>
      <c r="B894" s="23" t="str">
        <f>D894&amp;"|"&amp;E894&amp;"|"&amp;G894&amp;"|"&amp;H894&amp;"|"&amp;X894</f>
        <v>||||0</v>
      </c>
      <c r="C894" s="28" t="str">
        <f>E894&amp;"|"&amp;X894</f>
        <v>|0</v>
      </c>
      <c r="D894" s="10"/>
      <c r="E894" s="10"/>
      <c r="F894" s="36" t="str">
        <f>G894&amp;"/"&amp;H894</f>
        <v>/</v>
      </c>
      <c r="G894" s="10"/>
      <c r="H894" s="10"/>
      <c r="I894" s="36" t="str">
        <f>J894&amp;"."&amp;K894</f>
        <v>.</v>
      </c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>
        <f>R894-S894-T894</f>
        <v>0</v>
      </c>
      <c r="V894" s="9" t="e">
        <f>IF(X894&lt;&gt;"Liquidação Cancelada",VLOOKUP(B894,'BASE DE DADOS OPS'!$B$4:$P$9650,10,FALSE),"Liquidação Cancelada")</f>
        <v>#N/A</v>
      </c>
      <c r="W894" s="13" t="e">
        <f>IF(X894&lt;&gt;"Liquidação Cancelada",IF(ISBLANK(V894),"AGUARDANDO PAGAMENTO",NETWORKDAYS(P894,V894)-1),"Liquidação Cancelada")</f>
        <v>#N/A</v>
      </c>
      <c r="X894" s="10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>IF(X894&lt;&gt;"Liquidação Cancelada",Y894-Z894,"Liquidação Cancelada")</f>
        <v>#N/A</v>
      </c>
      <c r="AC894" s="3" t="e">
        <f>IF(X894&lt;&gt;"Liquidação Cancelada",(AA894-AB894)+(U894-Z894-AB894),"Liquidação Cancelada")</f>
        <v>#N/A</v>
      </c>
      <c r="AD894" s="29"/>
    </row>
    <row r="895" spans="1:30" ht="24.95" customHeight="1" x14ac:dyDescent="0.2">
      <c r="A895" s="23" t="str">
        <f>D895&amp;"|"&amp;E895&amp;"|"&amp;G895&amp;"|"&amp;H895&amp;"|"&amp;L895&amp;"|"&amp;N895&amp;"|"&amp;U895</f>
        <v>||||||0</v>
      </c>
      <c r="B895" s="23" t="str">
        <f>D895&amp;"|"&amp;E895&amp;"|"&amp;G895&amp;"|"&amp;H895&amp;"|"&amp;X895</f>
        <v>||||0</v>
      </c>
      <c r="C895" s="28" t="str">
        <f>E895&amp;"|"&amp;X895</f>
        <v>|0</v>
      </c>
      <c r="D895" s="10"/>
      <c r="E895" s="10"/>
      <c r="F895" s="36" t="str">
        <f>G895&amp;"/"&amp;H895</f>
        <v>/</v>
      </c>
      <c r="G895" s="10"/>
      <c r="H895" s="10"/>
      <c r="I895" s="36" t="str">
        <f>J895&amp;"."&amp;K895</f>
        <v>.</v>
      </c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>
        <f>R895-S895-T895</f>
        <v>0</v>
      </c>
      <c r="V895" s="9" t="e">
        <f>IF(X895&lt;&gt;"Liquidação Cancelada",VLOOKUP(B895,'BASE DE DADOS OPS'!$B$4:$P$9650,10,FALSE),"Liquidação Cancelada")</f>
        <v>#N/A</v>
      </c>
      <c r="W895" s="13" t="e">
        <f>IF(X895&lt;&gt;"Liquidação Cancelada",IF(ISBLANK(V895),"AGUARDANDO PAGAMENTO",NETWORKDAYS(P895,V895)-1),"Liquidação Cancelada")</f>
        <v>#N/A</v>
      </c>
      <c r="X895" s="10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>IF(X895&lt;&gt;"Liquidação Cancelada",Y895-Z895,"Liquidação Cancelada")</f>
        <v>#N/A</v>
      </c>
      <c r="AC895" s="3" t="e">
        <f>IF(X895&lt;&gt;"Liquidação Cancelada",(AA895-AB895)+(U895-Z895-AB895),"Liquidação Cancelada")</f>
        <v>#N/A</v>
      </c>
      <c r="AD895" s="29"/>
    </row>
    <row r="896" spans="1:30" ht="24.95" customHeight="1" x14ac:dyDescent="0.2">
      <c r="A896" s="23" t="str">
        <f>D896&amp;"|"&amp;E896&amp;"|"&amp;G896&amp;"|"&amp;H896&amp;"|"&amp;L896&amp;"|"&amp;N896&amp;"|"&amp;U896</f>
        <v>||||||0</v>
      </c>
      <c r="B896" s="23" t="str">
        <f>D896&amp;"|"&amp;E896&amp;"|"&amp;G896&amp;"|"&amp;H896&amp;"|"&amp;X896</f>
        <v>||||0</v>
      </c>
      <c r="C896" s="28" t="str">
        <f>E896&amp;"|"&amp;X896</f>
        <v>|0</v>
      </c>
      <c r="D896" s="10"/>
      <c r="E896" s="10"/>
      <c r="F896" s="36" t="str">
        <f>G896&amp;"/"&amp;H896</f>
        <v>/</v>
      </c>
      <c r="G896" s="10"/>
      <c r="H896" s="10"/>
      <c r="I896" s="36" t="str">
        <f>J896&amp;"."&amp;K896</f>
        <v>.</v>
      </c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>
        <f>R896-S896-T896</f>
        <v>0</v>
      </c>
      <c r="V896" s="9" t="e">
        <f>IF(X896&lt;&gt;"Liquidação Cancelada",VLOOKUP(B896,'BASE DE DADOS OPS'!$B$4:$P$9650,10,FALSE),"Liquidação Cancelada")</f>
        <v>#N/A</v>
      </c>
      <c r="W896" s="13" t="e">
        <f>IF(X896&lt;&gt;"Liquidação Cancelada",IF(ISBLANK(V896),"AGUARDANDO PAGAMENTO",NETWORKDAYS(P896,V896)-1),"Liquidação Cancelada")</f>
        <v>#N/A</v>
      </c>
      <c r="X896" s="10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>IF(X896&lt;&gt;"Liquidação Cancelada",Y896-Z896,"Liquidação Cancelada")</f>
        <v>#N/A</v>
      </c>
      <c r="AC896" s="3" t="e">
        <f>IF(X896&lt;&gt;"Liquidação Cancelada",(AA896-AB896)+(U896-Z896-AB896),"Liquidação Cancelada")</f>
        <v>#N/A</v>
      </c>
      <c r="AD896" s="29"/>
    </row>
    <row r="897" spans="1:30" ht="24.95" customHeight="1" x14ac:dyDescent="0.2">
      <c r="A897" s="23" t="str">
        <f>D897&amp;"|"&amp;E897&amp;"|"&amp;G897&amp;"|"&amp;H897&amp;"|"&amp;L897&amp;"|"&amp;N897&amp;"|"&amp;U897</f>
        <v>||||||0</v>
      </c>
      <c r="B897" s="23" t="str">
        <f>D897&amp;"|"&amp;E897&amp;"|"&amp;G897&amp;"|"&amp;H897&amp;"|"&amp;X897</f>
        <v>||||0</v>
      </c>
      <c r="C897" s="28" t="str">
        <f>E897&amp;"|"&amp;X897</f>
        <v>|0</v>
      </c>
      <c r="D897" s="10"/>
      <c r="E897" s="10"/>
      <c r="F897" s="36" t="str">
        <f>G897&amp;"/"&amp;H897</f>
        <v>/</v>
      </c>
      <c r="G897" s="10"/>
      <c r="H897" s="10"/>
      <c r="I897" s="36" t="str">
        <f>J897&amp;"."&amp;K897</f>
        <v>.</v>
      </c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>
        <f>R897-S897-T897</f>
        <v>0</v>
      </c>
      <c r="V897" s="9" t="e">
        <f>IF(X897&lt;&gt;"Liquidação Cancelada",VLOOKUP(B897,'BASE DE DADOS OPS'!$B$4:$P$9650,10,FALSE),"Liquidação Cancelada")</f>
        <v>#N/A</v>
      </c>
      <c r="W897" s="13" t="e">
        <f>IF(X897&lt;&gt;"Liquidação Cancelada",IF(ISBLANK(V897),"AGUARDANDO PAGAMENTO",NETWORKDAYS(P897,V897)-1),"Liquidação Cancelada")</f>
        <v>#N/A</v>
      </c>
      <c r="X897" s="10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>IF(X897&lt;&gt;"Liquidação Cancelada",Y897-Z897,"Liquidação Cancelada")</f>
        <v>#N/A</v>
      </c>
      <c r="AC897" s="3" t="e">
        <f>IF(X897&lt;&gt;"Liquidação Cancelada",(AA897-AB897)+(U897-Z897-AB897),"Liquidação Cancelada")</f>
        <v>#N/A</v>
      </c>
      <c r="AD897" s="29"/>
    </row>
    <row r="898" spans="1:30" ht="24.95" customHeight="1" x14ac:dyDescent="0.2">
      <c r="A898" s="23" t="str">
        <f>D898&amp;"|"&amp;E898&amp;"|"&amp;G898&amp;"|"&amp;H898&amp;"|"&amp;L898&amp;"|"&amp;N898&amp;"|"&amp;U898</f>
        <v>||||||0</v>
      </c>
      <c r="B898" s="23" t="str">
        <f>D898&amp;"|"&amp;E898&amp;"|"&amp;G898&amp;"|"&amp;H898&amp;"|"&amp;X898</f>
        <v>||||0</v>
      </c>
      <c r="C898" s="28" t="str">
        <f>E898&amp;"|"&amp;X898</f>
        <v>|0</v>
      </c>
      <c r="D898" s="10"/>
      <c r="E898" s="10"/>
      <c r="F898" s="36" t="str">
        <f>G898&amp;"/"&amp;H898</f>
        <v>/</v>
      </c>
      <c r="G898" s="10"/>
      <c r="H898" s="10"/>
      <c r="I898" s="36" t="str">
        <f>J898&amp;"."&amp;K898</f>
        <v>.</v>
      </c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>
        <f>R898-S898-T898</f>
        <v>0</v>
      </c>
      <c r="V898" s="9" t="e">
        <f>IF(X898&lt;&gt;"Liquidação Cancelada",VLOOKUP(B898,'BASE DE DADOS OPS'!$B$4:$P$9650,10,FALSE),"Liquidação Cancelada")</f>
        <v>#N/A</v>
      </c>
      <c r="W898" s="13" t="e">
        <f>IF(X898&lt;&gt;"Liquidação Cancelada",IF(ISBLANK(V898),"AGUARDANDO PAGAMENTO",NETWORKDAYS(P898,V898)-1),"Liquidação Cancelada")</f>
        <v>#N/A</v>
      </c>
      <c r="X898" s="10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>IF(X898&lt;&gt;"Liquidação Cancelada",Y898-Z898,"Liquidação Cancelada")</f>
        <v>#N/A</v>
      </c>
      <c r="AC898" s="3" t="e">
        <f>IF(X898&lt;&gt;"Liquidação Cancelada",(AA898-AB898)+(U898-Z898-AB898),"Liquidação Cancelada")</f>
        <v>#N/A</v>
      </c>
      <c r="AD898" s="29"/>
    </row>
    <row r="899" spans="1:30" ht="24.95" customHeight="1" x14ac:dyDescent="0.2">
      <c r="A899" s="23" t="str">
        <f>D899&amp;"|"&amp;E899&amp;"|"&amp;G899&amp;"|"&amp;H899&amp;"|"&amp;L899&amp;"|"&amp;N899&amp;"|"&amp;U899</f>
        <v>||||||0</v>
      </c>
      <c r="B899" s="23" t="str">
        <f>D899&amp;"|"&amp;E899&amp;"|"&amp;G899&amp;"|"&amp;H899&amp;"|"&amp;X899</f>
        <v>||||0</v>
      </c>
      <c r="C899" s="28" t="str">
        <f>E899&amp;"|"&amp;X899</f>
        <v>|0</v>
      </c>
      <c r="D899" s="10"/>
      <c r="E899" s="10"/>
      <c r="F899" s="36" t="str">
        <f>G899&amp;"/"&amp;H899</f>
        <v>/</v>
      </c>
      <c r="G899" s="10"/>
      <c r="H899" s="10"/>
      <c r="I899" s="36" t="str">
        <f>J899&amp;"."&amp;K899</f>
        <v>.</v>
      </c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>
        <f>R899-S899-T899</f>
        <v>0</v>
      </c>
      <c r="V899" s="9" t="e">
        <f>IF(X899&lt;&gt;"Liquidação Cancelada",VLOOKUP(B899,'BASE DE DADOS OPS'!$B$4:$P$9650,10,FALSE),"Liquidação Cancelada")</f>
        <v>#N/A</v>
      </c>
      <c r="W899" s="13" t="e">
        <f>IF(X899&lt;&gt;"Liquidação Cancelada",IF(ISBLANK(V899),"AGUARDANDO PAGAMENTO",NETWORKDAYS(P899,V899)-1),"Liquidação Cancelada")</f>
        <v>#N/A</v>
      </c>
      <c r="X899" s="10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>IF(X899&lt;&gt;"Liquidação Cancelada",Y899-Z899,"Liquidação Cancelada")</f>
        <v>#N/A</v>
      </c>
      <c r="AC899" s="3" t="e">
        <f>IF(X899&lt;&gt;"Liquidação Cancelada",(AA899-AB899)+(U899-Z899-AB899),"Liquidação Cancelada")</f>
        <v>#N/A</v>
      </c>
      <c r="AD899" s="29"/>
    </row>
    <row r="900" spans="1:30" ht="24.95" customHeight="1" x14ac:dyDescent="0.2">
      <c r="A900" s="23" t="str">
        <f>D900&amp;"|"&amp;E900&amp;"|"&amp;G900&amp;"|"&amp;H900&amp;"|"&amp;L900&amp;"|"&amp;N900&amp;"|"&amp;U900</f>
        <v>||||||0</v>
      </c>
      <c r="B900" s="23" t="str">
        <f>D900&amp;"|"&amp;E900&amp;"|"&amp;G900&amp;"|"&amp;H900&amp;"|"&amp;X900</f>
        <v>||||0</v>
      </c>
      <c r="C900" s="28" t="str">
        <f>E900&amp;"|"&amp;X900</f>
        <v>|0</v>
      </c>
      <c r="D900" s="10"/>
      <c r="E900" s="10"/>
      <c r="F900" s="36" t="str">
        <f>G900&amp;"/"&amp;H900</f>
        <v>/</v>
      </c>
      <c r="G900" s="10"/>
      <c r="H900" s="10"/>
      <c r="I900" s="36" t="str">
        <f>J900&amp;"."&amp;K900</f>
        <v>.</v>
      </c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>
        <f>R900-S900-T900</f>
        <v>0</v>
      </c>
      <c r="V900" s="9" t="e">
        <f>IF(X900&lt;&gt;"Liquidação Cancelada",VLOOKUP(B900,'BASE DE DADOS OPS'!$B$4:$P$9650,10,FALSE),"Liquidação Cancelada")</f>
        <v>#N/A</v>
      </c>
      <c r="W900" s="13" t="e">
        <f>IF(X900&lt;&gt;"Liquidação Cancelada",IF(ISBLANK(V900),"AGUARDANDO PAGAMENTO",NETWORKDAYS(P900,V900)-1),"Liquidação Cancelada")</f>
        <v>#N/A</v>
      </c>
      <c r="X900" s="10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>IF(X900&lt;&gt;"Liquidação Cancelada",Y900-Z900,"Liquidação Cancelada")</f>
        <v>#N/A</v>
      </c>
      <c r="AC900" s="3" t="e">
        <f>IF(X900&lt;&gt;"Liquidação Cancelada",(AA900-AB900)+(U900-Z900-AB900),"Liquidação Cancelada")</f>
        <v>#N/A</v>
      </c>
      <c r="AD900" s="29"/>
    </row>
    <row r="901" spans="1:30" ht="24.95" customHeight="1" x14ac:dyDescent="0.2">
      <c r="A901" s="23" t="str">
        <f>D901&amp;"|"&amp;E901&amp;"|"&amp;G901&amp;"|"&amp;H901&amp;"|"&amp;L901&amp;"|"&amp;N901&amp;"|"&amp;U901</f>
        <v>||||||0</v>
      </c>
      <c r="B901" s="23" t="str">
        <f>D901&amp;"|"&amp;E901&amp;"|"&amp;G901&amp;"|"&amp;H901&amp;"|"&amp;X901</f>
        <v>||||0</v>
      </c>
      <c r="C901" s="28" t="str">
        <f>E901&amp;"|"&amp;X901</f>
        <v>|0</v>
      </c>
      <c r="D901" s="10"/>
      <c r="E901" s="10"/>
      <c r="F901" s="36" t="str">
        <f>G901&amp;"/"&amp;H901</f>
        <v>/</v>
      </c>
      <c r="G901" s="10"/>
      <c r="H901" s="10"/>
      <c r="I901" s="36" t="str">
        <f>J901&amp;"."&amp;K901</f>
        <v>.</v>
      </c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>
        <f>R901-S901-T901</f>
        <v>0</v>
      </c>
      <c r="V901" s="9" t="e">
        <f>IF(X901&lt;&gt;"Liquidação Cancelada",VLOOKUP(B901,'BASE DE DADOS OPS'!$B$4:$P$9650,10,FALSE),"Liquidação Cancelada")</f>
        <v>#N/A</v>
      </c>
      <c r="W901" s="13" t="e">
        <f>IF(X901&lt;&gt;"Liquidação Cancelada",IF(ISBLANK(V901),"AGUARDANDO PAGAMENTO",NETWORKDAYS(P901,V901)-1),"Liquidação Cancelada")</f>
        <v>#N/A</v>
      </c>
      <c r="X901" s="10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>IF(X901&lt;&gt;"Liquidação Cancelada",Y901-Z901,"Liquidação Cancelada")</f>
        <v>#N/A</v>
      </c>
      <c r="AC901" s="3" t="e">
        <f>IF(X901&lt;&gt;"Liquidação Cancelada",(AA901-AB901)+(U901-Z901-AB901),"Liquidação Cancelada")</f>
        <v>#N/A</v>
      </c>
      <c r="AD901" s="29"/>
    </row>
    <row r="902" spans="1:30" ht="24.95" customHeight="1" x14ac:dyDescent="0.2">
      <c r="A902" s="23" t="str">
        <f>D902&amp;"|"&amp;E902&amp;"|"&amp;G902&amp;"|"&amp;H902&amp;"|"&amp;L902&amp;"|"&amp;N902&amp;"|"&amp;U902</f>
        <v>||||||0</v>
      </c>
      <c r="B902" s="23" t="str">
        <f>D902&amp;"|"&amp;E902&amp;"|"&amp;G902&amp;"|"&amp;H902&amp;"|"&amp;X902</f>
        <v>||||0</v>
      </c>
      <c r="C902" s="28" t="str">
        <f>E902&amp;"|"&amp;X902</f>
        <v>|0</v>
      </c>
      <c r="D902" s="10"/>
      <c r="E902" s="10"/>
      <c r="F902" s="36" t="str">
        <f>G902&amp;"/"&amp;H902</f>
        <v>/</v>
      </c>
      <c r="G902" s="10"/>
      <c r="H902" s="10"/>
      <c r="I902" s="36" t="str">
        <f>J902&amp;"."&amp;K902</f>
        <v>.</v>
      </c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>
        <f>R902-S902-T902</f>
        <v>0</v>
      </c>
      <c r="V902" s="9" t="e">
        <f>IF(X902&lt;&gt;"Liquidação Cancelada",VLOOKUP(B902,'BASE DE DADOS OPS'!$B$4:$P$9650,10,FALSE),"Liquidação Cancelada")</f>
        <v>#N/A</v>
      </c>
      <c r="W902" s="13" t="e">
        <f>IF(X902&lt;&gt;"Liquidação Cancelada",IF(ISBLANK(V902),"AGUARDANDO PAGAMENTO",NETWORKDAYS(P902,V902)-1),"Liquidação Cancelada")</f>
        <v>#N/A</v>
      </c>
      <c r="X902" s="10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>IF(X902&lt;&gt;"Liquidação Cancelada",Y902-Z902,"Liquidação Cancelada")</f>
        <v>#N/A</v>
      </c>
      <c r="AC902" s="3" t="e">
        <f>IF(X902&lt;&gt;"Liquidação Cancelada",(AA902-AB902)+(U902-Z902-AB902),"Liquidação Cancelada")</f>
        <v>#N/A</v>
      </c>
      <c r="AD902" s="29"/>
    </row>
    <row r="903" spans="1:30" ht="24.95" customHeight="1" x14ac:dyDescent="0.2">
      <c r="A903" s="23" t="str">
        <f>D903&amp;"|"&amp;E903&amp;"|"&amp;G903&amp;"|"&amp;H903&amp;"|"&amp;L903&amp;"|"&amp;N903&amp;"|"&amp;U903</f>
        <v>||||||0</v>
      </c>
      <c r="B903" s="23" t="str">
        <f>D903&amp;"|"&amp;E903&amp;"|"&amp;G903&amp;"|"&amp;H903&amp;"|"&amp;X903</f>
        <v>||||0</v>
      </c>
      <c r="C903" s="28" t="str">
        <f>E903&amp;"|"&amp;X903</f>
        <v>|0</v>
      </c>
      <c r="D903" s="10"/>
      <c r="E903" s="10"/>
      <c r="F903" s="36" t="str">
        <f>G903&amp;"/"&amp;H903</f>
        <v>/</v>
      </c>
      <c r="G903" s="10"/>
      <c r="H903" s="10"/>
      <c r="I903" s="36" t="str">
        <f>J903&amp;"."&amp;K903</f>
        <v>.</v>
      </c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>
        <f>R903-S903-T903</f>
        <v>0</v>
      </c>
      <c r="V903" s="9" t="e">
        <f>IF(X903&lt;&gt;"Liquidação Cancelada",VLOOKUP(B903,'BASE DE DADOS OPS'!$B$4:$P$9650,10,FALSE),"Liquidação Cancelada")</f>
        <v>#N/A</v>
      </c>
      <c r="W903" s="13" t="e">
        <f>IF(X903&lt;&gt;"Liquidação Cancelada",IF(ISBLANK(V903),"AGUARDANDO PAGAMENTO",NETWORKDAYS(P903,V903)-1),"Liquidação Cancelada")</f>
        <v>#N/A</v>
      </c>
      <c r="X903" s="10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>IF(X903&lt;&gt;"Liquidação Cancelada",Y903-Z903,"Liquidação Cancelada")</f>
        <v>#N/A</v>
      </c>
      <c r="AC903" s="3" t="e">
        <f>IF(X903&lt;&gt;"Liquidação Cancelada",(AA903-AB903)+(U903-Z903-AB903),"Liquidação Cancelada")</f>
        <v>#N/A</v>
      </c>
      <c r="AD903" s="29"/>
    </row>
    <row r="904" spans="1:30" ht="24.95" customHeight="1" x14ac:dyDescent="0.2">
      <c r="A904" s="23" t="str">
        <f>D904&amp;"|"&amp;E904&amp;"|"&amp;G904&amp;"|"&amp;H904&amp;"|"&amp;L904&amp;"|"&amp;N904&amp;"|"&amp;U904</f>
        <v>||||||0</v>
      </c>
      <c r="B904" s="23" t="str">
        <f>D904&amp;"|"&amp;E904&amp;"|"&amp;G904&amp;"|"&amp;H904&amp;"|"&amp;X904</f>
        <v>||||0</v>
      </c>
      <c r="C904" s="28" t="str">
        <f>E904&amp;"|"&amp;X904</f>
        <v>|0</v>
      </c>
      <c r="D904" s="10"/>
      <c r="E904" s="10"/>
      <c r="F904" s="36" t="str">
        <f>G904&amp;"/"&amp;H904</f>
        <v>/</v>
      </c>
      <c r="G904" s="10"/>
      <c r="H904" s="10"/>
      <c r="I904" s="36" t="str">
        <f>J904&amp;"."&amp;K904</f>
        <v>.</v>
      </c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>
        <f>R904-S904-T904</f>
        <v>0</v>
      </c>
      <c r="V904" s="9" t="e">
        <f>IF(X904&lt;&gt;"Liquidação Cancelada",VLOOKUP(B904,'BASE DE DADOS OPS'!$B$4:$P$9650,10,FALSE),"Liquidação Cancelada")</f>
        <v>#N/A</v>
      </c>
      <c r="W904" s="13" t="e">
        <f>IF(X904&lt;&gt;"Liquidação Cancelada",IF(ISBLANK(V904),"AGUARDANDO PAGAMENTO",NETWORKDAYS(P904,V904)-1),"Liquidação Cancelada")</f>
        <v>#N/A</v>
      </c>
      <c r="X904" s="10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>IF(X904&lt;&gt;"Liquidação Cancelada",Y904-Z904,"Liquidação Cancelada")</f>
        <v>#N/A</v>
      </c>
      <c r="AC904" s="3" t="e">
        <f>IF(X904&lt;&gt;"Liquidação Cancelada",(AA904-AB904)+(U904-Z904-AB904),"Liquidação Cancelada")</f>
        <v>#N/A</v>
      </c>
      <c r="AD904" s="29"/>
    </row>
    <row r="905" spans="1:30" ht="24.95" customHeight="1" x14ac:dyDescent="0.2">
      <c r="A905" s="23" t="str">
        <f>D905&amp;"|"&amp;E905&amp;"|"&amp;G905&amp;"|"&amp;H905&amp;"|"&amp;L905&amp;"|"&amp;N905&amp;"|"&amp;U905</f>
        <v>||||||0</v>
      </c>
      <c r="B905" s="23" t="str">
        <f>D905&amp;"|"&amp;E905&amp;"|"&amp;G905&amp;"|"&amp;H905&amp;"|"&amp;X905</f>
        <v>||||0</v>
      </c>
      <c r="C905" s="28" t="str">
        <f>E905&amp;"|"&amp;X905</f>
        <v>|0</v>
      </c>
      <c r="D905" s="10"/>
      <c r="E905" s="10"/>
      <c r="F905" s="36" t="str">
        <f>G905&amp;"/"&amp;H905</f>
        <v>/</v>
      </c>
      <c r="G905" s="10"/>
      <c r="H905" s="10"/>
      <c r="I905" s="36" t="str">
        <f>J905&amp;"."&amp;K905</f>
        <v>.</v>
      </c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>
        <f>R905-S905-T905</f>
        <v>0</v>
      </c>
      <c r="V905" s="9" t="e">
        <f>IF(X905&lt;&gt;"Liquidação Cancelada",VLOOKUP(B905,'BASE DE DADOS OPS'!$B$4:$P$9650,10,FALSE),"Liquidação Cancelada")</f>
        <v>#N/A</v>
      </c>
      <c r="W905" s="13" t="e">
        <f>IF(X905&lt;&gt;"Liquidação Cancelada",IF(ISBLANK(V905),"AGUARDANDO PAGAMENTO",NETWORKDAYS(P905,V905)-1),"Liquidação Cancelada")</f>
        <v>#N/A</v>
      </c>
      <c r="X905" s="10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>IF(X905&lt;&gt;"Liquidação Cancelada",Y905-Z905,"Liquidação Cancelada")</f>
        <v>#N/A</v>
      </c>
      <c r="AC905" s="3" t="e">
        <f>IF(X905&lt;&gt;"Liquidação Cancelada",(AA905-AB905)+(U905-Z905-AB905),"Liquidação Cancelada")</f>
        <v>#N/A</v>
      </c>
      <c r="AD905" s="29"/>
    </row>
    <row r="906" spans="1:30" ht="24.95" customHeight="1" x14ac:dyDescent="0.2">
      <c r="A906" s="23" t="str">
        <f>D906&amp;"|"&amp;E906&amp;"|"&amp;G906&amp;"|"&amp;H906&amp;"|"&amp;L906&amp;"|"&amp;N906&amp;"|"&amp;U906</f>
        <v>||||||0</v>
      </c>
      <c r="B906" s="23" t="str">
        <f>D906&amp;"|"&amp;E906&amp;"|"&amp;G906&amp;"|"&amp;H906&amp;"|"&amp;X906</f>
        <v>||||0</v>
      </c>
      <c r="C906" s="28" t="str">
        <f>E906&amp;"|"&amp;X906</f>
        <v>|0</v>
      </c>
      <c r="D906" s="10"/>
      <c r="E906" s="10"/>
      <c r="F906" s="36" t="str">
        <f>G906&amp;"/"&amp;H906</f>
        <v>/</v>
      </c>
      <c r="G906" s="10"/>
      <c r="H906" s="10"/>
      <c r="I906" s="36" t="str">
        <f>J906&amp;"."&amp;K906</f>
        <v>.</v>
      </c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>
        <f>R906-S906-T906</f>
        <v>0</v>
      </c>
      <c r="V906" s="9" t="e">
        <f>IF(X906&lt;&gt;"Liquidação Cancelada",VLOOKUP(B906,'BASE DE DADOS OPS'!$B$4:$P$9650,10,FALSE),"Liquidação Cancelada")</f>
        <v>#N/A</v>
      </c>
      <c r="W906" s="13" t="e">
        <f>IF(X906&lt;&gt;"Liquidação Cancelada",IF(ISBLANK(V906),"AGUARDANDO PAGAMENTO",NETWORKDAYS(P906,V906)-1),"Liquidação Cancelada")</f>
        <v>#N/A</v>
      </c>
      <c r="X906" s="10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>IF(X906&lt;&gt;"Liquidação Cancelada",Y906-Z906,"Liquidação Cancelada")</f>
        <v>#N/A</v>
      </c>
      <c r="AC906" s="3" t="e">
        <f>IF(X906&lt;&gt;"Liquidação Cancelada",(AA906-AB906)+(U906-Z906-AB906),"Liquidação Cancelada")</f>
        <v>#N/A</v>
      </c>
      <c r="AD906" s="29"/>
    </row>
    <row r="907" spans="1:30" ht="24.95" customHeight="1" x14ac:dyDescent="0.2">
      <c r="A907" s="23" t="str">
        <f>D907&amp;"|"&amp;E907&amp;"|"&amp;G907&amp;"|"&amp;H907&amp;"|"&amp;L907&amp;"|"&amp;N907&amp;"|"&amp;U907</f>
        <v>||||||0</v>
      </c>
      <c r="B907" s="23" t="str">
        <f>D907&amp;"|"&amp;E907&amp;"|"&amp;G907&amp;"|"&amp;H907&amp;"|"&amp;X907</f>
        <v>||||0</v>
      </c>
      <c r="C907" s="28" t="str">
        <f>E907&amp;"|"&amp;X907</f>
        <v>|0</v>
      </c>
      <c r="D907" s="10"/>
      <c r="E907" s="10"/>
      <c r="F907" s="36" t="str">
        <f>G907&amp;"/"&amp;H907</f>
        <v>/</v>
      </c>
      <c r="G907" s="10"/>
      <c r="H907" s="10"/>
      <c r="I907" s="36" t="str">
        <f>J907&amp;"."&amp;K907</f>
        <v>.</v>
      </c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>
        <f>R907-S907-T907</f>
        <v>0</v>
      </c>
      <c r="V907" s="9" t="e">
        <f>IF(X907&lt;&gt;"Liquidação Cancelada",VLOOKUP(B907,'BASE DE DADOS OPS'!$B$4:$P$9650,10,FALSE),"Liquidação Cancelada")</f>
        <v>#N/A</v>
      </c>
      <c r="W907" s="13" t="e">
        <f>IF(X907&lt;&gt;"Liquidação Cancelada",IF(ISBLANK(V907),"AGUARDANDO PAGAMENTO",NETWORKDAYS(P907,V907)-1),"Liquidação Cancelada")</f>
        <v>#N/A</v>
      </c>
      <c r="X907" s="10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>IF(X907&lt;&gt;"Liquidação Cancelada",Y907-Z907,"Liquidação Cancelada")</f>
        <v>#N/A</v>
      </c>
      <c r="AC907" s="3" t="e">
        <f>IF(X907&lt;&gt;"Liquidação Cancelada",(AA907-AB907)+(U907-Z907-AB907),"Liquidação Cancelada")</f>
        <v>#N/A</v>
      </c>
      <c r="AD907" s="29"/>
    </row>
    <row r="908" spans="1:30" ht="24.95" customHeight="1" x14ac:dyDescent="0.2">
      <c r="A908" s="23" t="str">
        <f>D908&amp;"|"&amp;E908&amp;"|"&amp;G908&amp;"|"&amp;H908&amp;"|"&amp;L908&amp;"|"&amp;N908&amp;"|"&amp;U908</f>
        <v>||||||0</v>
      </c>
      <c r="B908" s="23" t="str">
        <f>D908&amp;"|"&amp;E908&amp;"|"&amp;G908&amp;"|"&amp;H908&amp;"|"&amp;X908</f>
        <v>||||0</v>
      </c>
      <c r="C908" s="28" t="str">
        <f>E908&amp;"|"&amp;X908</f>
        <v>|0</v>
      </c>
      <c r="D908" s="10"/>
      <c r="E908" s="10"/>
      <c r="F908" s="36" t="str">
        <f>G908&amp;"/"&amp;H908</f>
        <v>/</v>
      </c>
      <c r="G908" s="10"/>
      <c r="H908" s="10"/>
      <c r="I908" s="36" t="str">
        <f>J908&amp;"."&amp;K908</f>
        <v>.</v>
      </c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>
        <f>R908-S908-T908</f>
        <v>0</v>
      </c>
      <c r="V908" s="9" t="e">
        <f>IF(X908&lt;&gt;"Liquidação Cancelada",VLOOKUP(B908,'BASE DE DADOS OPS'!$B$4:$P$9650,10,FALSE),"Liquidação Cancelada")</f>
        <v>#N/A</v>
      </c>
      <c r="W908" s="13" t="e">
        <f>IF(X908&lt;&gt;"Liquidação Cancelada",IF(ISBLANK(V908),"AGUARDANDO PAGAMENTO",NETWORKDAYS(P908,V908)-1),"Liquidação Cancelada")</f>
        <v>#N/A</v>
      </c>
      <c r="X908" s="10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>IF(X908&lt;&gt;"Liquidação Cancelada",Y908-Z908,"Liquidação Cancelada")</f>
        <v>#N/A</v>
      </c>
      <c r="AC908" s="3" t="e">
        <f>IF(X908&lt;&gt;"Liquidação Cancelada",(AA908-AB908)+(U908-Z908-AB908),"Liquidação Cancelada")</f>
        <v>#N/A</v>
      </c>
      <c r="AD908" s="29"/>
    </row>
    <row r="909" spans="1:30" ht="24.95" customHeight="1" x14ac:dyDescent="0.2">
      <c r="A909" s="23" t="str">
        <f>D909&amp;"|"&amp;E909&amp;"|"&amp;G909&amp;"|"&amp;H909&amp;"|"&amp;L909&amp;"|"&amp;N909&amp;"|"&amp;U909</f>
        <v>||||||0</v>
      </c>
      <c r="B909" s="23" t="str">
        <f>D909&amp;"|"&amp;E909&amp;"|"&amp;G909&amp;"|"&amp;H909&amp;"|"&amp;X909</f>
        <v>||||0</v>
      </c>
      <c r="C909" s="28" t="str">
        <f>E909&amp;"|"&amp;X909</f>
        <v>|0</v>
      </c>
      <c r="D909" s="10"/>
      <c r="E909" s="10"/>
      <c r="F909" s="36" t="str">
        <f>G909&amp;"/"&amp;H909</f>
        <v>/</v>
      </c>
      <c r="G909" s="10"/>
      <c r="H909" s="10"/>
      <c r="I909" s="36" t="str">
        <f>J909&amp;"."&amp;K909</f>
        <v>.</v>
      </c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>
        <f>R909-S909-T909</f>
        <v>0</v>
      </c>
      <c r="V909" s="9" t="e">
        <f>IF(X909&lt;&gt;"Liquidação Cancelada",VLOOKUP(B909,'BASE DE DADOS OPS'!$B$4:$P$9650,10,FALSE),"Liquidação Cancelada")</f>
        <v>#N/A</v>
      </c>
      <c r="W909" s="13" t="e">
        <f>IF(X909&lt;&gt;"Liquidação Cancelada",IF(ISBLANK(V909),"AGUARDANDO PAGAMENTO",NETWORKDAYS(P909,V909)-1),"Liquidação Cancelada")</f>
        <v>#N/A</v>
      </c>
      <c r="X909" s="10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>IF(X909&lt;&gt;"Liquidação Cancelada",Y909-Z909,"Liquidação Cancelada")</f>
        <v>#N/A</v>
      </c>
      <c r="AC909" s="3" t="e">
        <f>IF(X909&lt;&gt;"Liquidação Cancelada",(AA909-AB909)+(U909-Z909-AB909),"Liquidação Cancelada")</f>
        <v>#N/A</v>
      </c>
      <c r="AD909" s="29"/>
    </row>
    <row r="910" spans="1:30" ht="24.95" customHeight="1" x14ac:dyDescent="0.2">
      <c r="A910" s="23" t="str">
        <f>D910&amp;"|"&amp;E910&amp;"|"&amp;G910&amp;"|"&amp;H910&amp;"|"&amp;L910&amp;"|"&amp;N910&amp;"|"&amp;U910</f>
        <v>||||||0</v>
      </c>
      <c r="B910" s="23" t="str">
        <f>D910&amp;"|"&amp;E910&amp;"|"&amp;G910&amp;"|"&amp;H910&amp;"|"&amp;X910</f>
        <v>||||0</v>
      </c>
      <c r="C910" s="28" t="str">
        <f>E910&amp;"|"&amp;X910</f>
        <v>|0</v>
      </c>
      <c r="D910" s="10"/>
      <c r="E910" s="10"/>
      <c r="F910" s="36" t="str">
        <f>G910&amp;"/"&amp;H910</f>
        <v>/</v>
      </c>
      <c r="G910" s="10"/>
      <c r="H910" s="10"/>
      <c r="I910" s="36" t="str">
        <f>J910&amp;"."&amp;K910</f>
        <v>.</v>
      </c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>
        <f>R910-S910-T910</f>
        <v>0</v>
      </c>
      <c r="V910" s="9" t="e">
        <f>IF(X910&lt;&gt;"Liquidação Cancelada",VLOOKUP(B910,'BASE DE DADOS OPS'!$B$4:$P$9650,10,FALSE),"Liquidação Cancelada")</f>
        <v>#N/A</v>
      </c>
      <c r="W910" s="13" t="e">
        <f>IF(X910&lt;&gt;"Liquidação Cancelada",IF(ISBLANK(V910),"AGUARDANDO PAGAMENTO",NETWORKDAYS(P910,V910)-1),"Liquidação Cancelada")</f>
        <v>#N/A</v>
      </c>
      <c r="X910" s="10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>IF(X910&lt;&gt;"Liquidação Cancelada",Y910-Z910,"Liquidação Cancelada")</f>
        <v>#N/A</v>
      </c>
      <c r="AC910" s="3" t="e">
        <f>IF(X910&lt;&gt;"Liquidação Cancelada",(AA910-AB910)+(U910-Z910-AB910),"Liquidação Cancelada")</f>
        <v>#N/A</v>
      </c>
      <c r="AD910" s="29"/>
    </row>
    <row r="911" spans="1:30" ht="24.95" customHeight="1" x14ac:dyDescent="0.2">
      <c r="A911" s="23" t="str">
        <f>D911&amp;"|"&amp;E911&amp;"|"&amp;G911&amp;"|"&amp;H911&amp;"|"&amp;L911&amp;"|"&amp;N911&amp;"|"&amp;U911</f>
        <v>||||||0</v>
      </c>
      <c r="B911" s="23" t="str">
        <f>D911&amp;"|"&amp;E911&amp;"|"&amp;G911&amp;"|"&amp;H911&amp;"|"&amp;X911</f>
        <v>||||0</v>
      </c>
      <c r="C911" s="28" t="str">
        <f>E911&amp;"|"&amp;X911</f>
        <v>|0</v>
      </c>
      <c r="D911" s="10"/>
      <c r="E911" s="10"/>
      <c r="F911" s="36" t="str">
        <f>G911&amp;"/"&amp;H911</f>
        <v>/</v>
      </c>
      <c r="G911" s="10"/>
      <c r="H911" s="10"/>
      <c r="I911" s="36" t="str">
        <f>J911&amp;"."&amp;K911</f>
        <v>.</v>
      </c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>
        <f>R911-S911-T911</f>
        <v>0</v>
      </c>
      <c r="V911" s="9" t="e">
        <f>IF(X911&lt;&gt;"Liquidação Cancelada",VLOOKUP(B911,'BASE DE DADOS OPS'!$B$4:$P$9650,10,FALSE),"Liquidação Cancelada")</f>
        <v>#N/A</v>
      </c>
      <c r="W911" s="13" t="e">
        <f>IF(X911&lt;&gt;"Liquidação Cancelada",IF(ISBLANK(V911),"AGUARDANDO PAGAMENTO",NETWORKDAYS(P911,V911)-1),"Liquidação Cancelada")</f>
        <v>#N/A</v>
      </c>
      <c r="X911" s="10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>IF(X911&lt;&gt;"Liquidação Cancelada",Y911-Z911,"Liquidação Cancelada")</f>
        <v>#N/A</v>
      </c>
      <c r="AC911" s="3" t="e">
        <f>IF(X911&lt;&gt;"Liquidação Cancelada",(AA911-AB911)+(U911-Z911-AB911),"Liquidação Cancelada")</f>
        <v>#N/A</v>
      </c>
      <c r="AD911" s="29"/>
    </row>
    <row r="912" spans="1:30" ht="24.95" customHeight="1" x14ac:dyDescent="0.2">
      <c r="A912" s="23" t="str">
        <f>D912&amp;"|"&amp;E912&amp;"|"&amp;G912&amp;"|"&amp;H912&amp;"|"&amp;L912&amp;"|"&amp;N912&amp;"|"&amp;U912</f>
        <v>||||||0</v>
      </c>
      <c r="B912" s="23" t="str">
        <f>D912&amp;"|"&amp;E912&amp;"|"&amp;G912&amp;"|"&amp;H912&amp;"|"&amp;X912</f>
        <v>||||0</v>
      </c>
      <c r="C912" s="28" t="str">
        <f>E912&amp;"|"&amp;X912</f>
        <v>|0</v>
      </c>
      <c r="D912" s="10"/>
      <c r="E912" s="10"/>
      <c r="F912" s="36" t="str">
        <f>G912&amp;"/"&amp;H912</f>
        <v>/</v>
      </c>
      <c r="G912" s="10"/>
      <c r="H912" s="10"/>
      <c r="I912" s="36" t="str">
        <f>J912&amp;"."&amp;K912</f>
        <v>.</v>
      </c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>
        <f>R912-S912-T912</f>
        <v>0</v>
      </c>
      <c r="V912" s="9" t="e">
        <f>IF(X912&lt;&gt;"Liquidação Cancelada",VLOOKUP(B912,'BASE DE DADOS OPS'!$B$4:$P$9650,10,FALSE),"Liquidação Cancelada")</f>
        <v>#N/A</v>
      </c>
      <c r="W912" s="13" t="e">
        <f>IF(X912&lt;&gt;"Liquidação Cancelada",IF(ISBLANK(V912),"AGUARDANDO PAGAMENTO",NETWORKDAYS(P912,V912)-1),"Liquidação Cancelada")</f>
        <v>#N/A</v>
      </c>
      <c r="X912" s="10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>IF(X912&lt;&gt;"Liquidação Cancelada",Y912-Z912,"Liquidação Cancelada")</f>
        <v>#N/A</v>
      </c>
      <c r="AC912" s="3" t="e">
        <f>IF(X912&lt;&gt;"Liquidação Cancelada",(AA912-AB912)+(U912-Z912-AB912),"Liquidação Cancelada")</f>
        <v>#N/A</v>
      </c>
      <c r="AD912" s="29"/>
    </row>
    <row r="913" spans="1:30" ht="24.95" customHeight="1" x14ac:dyDescent="0.2">
      <c r="A913" s="23" t="str">
        <f>D913&amp;"|"&amp;E913&amp;"|"&amp;G913&amp;"|"&amp;H913&amp;"|"&amp;L913&amp;"|"&amp;N913&amp;"|"&amp;U913</f>
        <v>||||||0</v>
      </c>
      <c r="B913" s="23" t="str">
        <f>D913&amp;"|"&amp;E913&amp;"|"&amp;G913&amp;"|"&amp;H913&amp;"|"&amp;X913</f>
        <v>||||0</v>
      </c>
      <c r="C913" s="28" t="str">
        <f>E913&amp;"|"&amp;X913</f>
        <v>|0</v>
      </c>
      <c r="D913" s="10"/>
      <c r="E913" s="10"/>
      <c r="F913" s="36" t="str">
        <f>G913&amp;"/"&amp;H913</f>
        <v>/</v>
      </c>
      <c r="G913" s="10"/>
      <c r="H913" s="10"/>
      <c r="I913" s="36" t="str">
        <f>J913&amp;"."&amp;K913</f>
        <v>.</v>
      </c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>
        <f>R913-S913-T913</f>
        <v>0</v>
      </c>
      <c r="V913" s="9" t="e">
        <f>IF(X913&lt;&gt;"Liquidação Cancelada",VLOOKUP(B913,'BASE DE DADOS OPS'!$B$4:$P$9650,10,FALSE),"Liquidação Cancelada")</f>
        <v>#N/A</v>
      </c>
      <c r="W913" s="13" t="e">
        <f>IF(X913&lt;&gt;"Liquidação Cancelada",IF(ISBLANK(V913),"AGUARDANDO PAGAMENTO",NETWORKDAYS(P913,V913)-1),"Liquidação Cancelada")</f>
        <v>#N/A</v>
      </c>
      <c r="X913" s="10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>IF(X913&lt;&gt;"Liquidação Cancelada",Y913-Z913,"Liquidação Cancelada")</f>
        <v>#N/A</v>
      </c>
      <c r="AC913" s="3" t="e">
        <f>IF(X913&lt;&gt;"Liquidação Cancelada",(AA913-AB913)+(U913-Z913-AB913),"Liquidação Cancelada")</f>
        <v>#N/A</v>
      </c>
      <c r="AD913" s="29"/>
    </row>
    <row r="914" spans="1:30" ht="24.95" customHeight="1" x14ac:dyDescent="0.2">
      <c r="A914" s="23" t="str">
        <f>D914&amp;"|"&amp;E914&amp;"|"&amp;G914&amp;"|"&amp;H914&amp;"|"&amp;L914&amp;"|"&amp;N914&amp;"|"&amp;U914</f>
        <v>||||||0</v>
      </c>
      <c r="B914" s="23" t="str">
        <f>D914&amp;"|"&amp;E914&amp;"|"&amp;G914&amp;"|"&amp;H914&amp;"|"&amp;X914</f>
        <v>||||0</v>
      </c>
      <c r="C914" s="28" t="str">
        <f>E914&amp;"|"&amp;X914</f>
        <v>|0</v>
      </c>
      <c r="D914" s="10"/>
      <c r="E914" s="10"/>
      <c r="F914" s="36" t="str">
        <f>G914&amp;"/"&amp;H914</f>
        <v>/</v>
      </c>
      <c r="G914" s="10"/>
      <c r="H914" s="10"/>
      <c r="I914" s="36" t="str">
        <f>J914&amp;"."&amp;K914</f>
        <v>.</v>
      </c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>
        <f>R914-S914-T914</f>
        <v>0</v>
      </c>
      <c r="V914" s="9" t="e">
        <f>IF(X914&lt;&gt;"Liquidação Cancelada",VLOOKUP(B914,'BASE DE DADOS OPS'!$B$4:$P$9650,10,FALSE),"Liquidação Cancelada")</f>
        <v>#N/A</v>
      </c>
      <c r="W914" s="13" t="e">
        <f>IF(X914&lt;&gt;"Liquidação Cancelada",IF(ISBLANK(V914),"AGUARDANDO PAGAMENTO",NETWORKDAYS(P914,V914)-1),"Liquidação Cancelada")</f>
        <v>#N/A</v>
      </c>
      <c r="X914" s="10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>IF(X914&lt;&gt;"Liquidação Cancelada",Y914-Z914,"Liquidação Cancelada")</f>
        <v>#N/A</v>
      </c>
      <c r="AC914" s="3" t="e">
        <f>IF(X914&lt;&gt;"Liquidação Cancelada",(AA914-AB914)+(U914-Z914-AB914),"Liquidação Cancelada")</f>
        <v>#N/A</v>
      </c>
      <c r="AD914" s="29"/>
    </row>
    <row r="915" spans="1:30" ht="24.95" customHeight="1" x14ac:dyDescent="0.2">
      <c r="A915" s="23" t="str">
        <f>D915&amp;"|"&amp;E915&amp;"|"&amp;G915&amp;"|"&amp;H915&amp;"|"&amp;L915&amp;"|"&amp;N915&amp;"|"&amp;U915</f>
        <v>||||||0</v>
      </c>
      <c r="B915" s="23" t="str">
        <f>D915&amp;"|"&amp;E915&amp;"|"&amp;G915&amp;"|"&amp;H915&amp;"|"&amp;X915</f>
        <v>||||0</v>
      </c>
      <c r="C915" s="28" t="str">
        <f>E915&amp;"|"&amp;X915</f>
        <v>|0</v>
      </c>
      <c r="D915" s="10"/>
      <c r="E915" s="10"/>
      <c r="F915" s="36" t="str">
        <f>G915&amp;"/"&amp;H915</f>
        <v>/</v>
      </c>
      <c r="G915" s="10"/>
      <c r="H915" s="10"/>
      <c r="I915" s="36" t="str">
        <f>J915&amp;"."&amp;K915</f>
        <v>.</v>
      </c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>
        <f>R915-S915-T915</f>
        <v>0</v>
      </c>
      <c r="V915" s="9" t="e">
        <f>IF(X915&lt;&gt;"Liquidação Cancelada",VLOOKUP(B915,'BASE DE DADOS OPS'!$B$4:$P$9650,10,FALSE),"Liquidação Cancelada")</f>
        <v>#N/A</v>
      </c>
      <c r="W915" s="13" t="e">
        <f>IF(X915&lt;&gt;"Liquidação Cancelada",IF(ISBLANK(V915),"AGUARDANDO PAGAMENTO",NETWORKDAYS(P915,V915)-1),"Liquidação Cancelada")</f>
        <v>#N/A</v>
      </c>
      <c r="X915" s="10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>IF(X915&lt;&gt;"Liquidação Cancelada",Y915-Z915,"Liquidação Cancelada")</f>
        <v>#N/A</v>
      </c>
      <c r="AC915" s="3" t="e">
        <f>IF(X915&lt;&gt;"Liquidação Cancelada",(AA915-AB915)+(U915-Z915-AB915),"Liquidação Cancelada")</f>
        <v>#N/A</v>
      </c>
      <c r="AD915" s="29"/>
    </row>
    <row r="916" spans="1:30" ht="24.95" customHeight="1" x14ac:dyDescent="0.2">
      <c r="A916" s="23" t="str">
        <f>D916&amp;"|"&amp;E916&amp;"|"&amp;G916&amp;"|"&amp;H916&amp;"|"&amp;L916&amp;"|"&amp;N916&amp;"|"&amp;U916</f>
        <v>||||||0</v>
      </c>
      <c r="B916" s="23" t="str">
        <f>D916&amp;"|"&amp;E916&amp;"|"&amp;G916&amp;"|"&amp;H916&amp;"|"&amp;X916</f>
        <v>||||0</v>
      </c>
      <c r="C916" s="28" t="str">
        <f>E916&amp;"|"&amp;X916</f>
        <v>|0</v>
      </c>
      <c r="D916" s="10"/>
      <c r="E916" s="10"/>
      <c r="F916" s="36" t="str">
        <f>G916&amp;"/"&amp;H916</f>
        <v>/</v>
      </c>
      <c r="G916" s="10"/>
      <c r="H916" s="10"/>
      <c r="I916" s="36" t="str">
        <f>J916&amp;"."&amp;K916</f>
        <v>.</v>
      </c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>
        <f>R916-S916-T916</f>
        <v>0</v>
      </c>
      <c r="V916" s="9" t="e">
        <f>IF(X916&lt;&gt;"Liquidação Cancelada",VLOOKUP(B916,'BASE DE DADOS OPS'!$B$4:$P$9650,10,FALSE),"Liquidação Cancelada")</f>
        <v>#N/A</v>
      </c>
      <c r="W916" s="13" t="e">
        <f>IF(X916&lt;&gt;"Liquidação Cancelada",IF(ISBLANK(V916),"AGUARDANDO PAGAMENTO",NETWORKDAYS(P916,V916)-1),"Liquidação Cancelada")</f>
        <v>#N/A</v>
      </c>
      <c r="X916" s="10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>IF(X916&lt;&gt;"Liquidação Cancelada",Y916-Z916,"Liquidação Cancelada")</f>
        <v>#N/A</v>
      </c>
      <c r="AC916" s="3" t="e">
        <f>IF(X916&lt;&gt;"Liquidação Cancelada",(AA916-AB916)+(U916-Z916-AB916),"Liquidação Cancelada")</f>
        <v>#N/A</v>
      </c>
      <c r="AD916" s="29"/>
    </row>
    <row r="917" spans="1:30" ht="24.95" customHeight="1" x14ac:dyDescent="0.2">
      <c r="A917" s="23" t="str">
        <f>D917&amp;"|"&amp;E917&amp;"|"&amp;G917&amp;"|"&amp;H917&amp;"|"&amp;L917&amp;"|"&amp;N917&amp;"|"&amp;U917</f>
        <v>||||||0</v>
      </c>
      <c r="B917" s="23" t="str">
        <f>D917&amp;"|"&amp;E917&amp;"|"&amp;G917&amp;"|"&amp;H917&amp;"|"&amp;X917</f>
        <v>||||0</v>
      </c>
      <c r="C917" s="28" t="str">
        <f>E917&amp;"|"&amp;X917</f>
        <v>|0</v>
      </c>
      <c r="D917" s="10"/>
      <c r="E917" s="10"/>
      <c r="F917" s="36" t="str">
        <f>G917&amp;"/"&amp;H917</f>
        <v>/</v>
      </c>
      <c r="G917" s="10"/>
      <c r="H917" s="10"/>
      <c r="I917" s="36" t="str">
        <f>J917&amp;"."&amp;K917</f>
        <v>.</v>
      </c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>
        <f>R917-S917-T917</f>
        <v>0</v>
      </c>
      <c r="V917" s="9" t="e">
        <f>IF(X917&lt;&gt;"Liquidação Cancelada",VLOOKUP(B917,'BASE DE DADOS OPS'!$B$4:$P$9650,10,FALSE),"Liquidação Cancelada")</f>
        <v>#N/A</v>
      </c>
      <c r="W917" s="13" t="e">
        <f>IF(X917&lt;&gt;"Liquidação Cancelada",IF(ISBLANK(V917),"AGUARDANDO PAGAMENTO",NETWORKDAYS(P917,V917)-1),"Liquidação Cancelada")</f>
        <v>#N/A</v>
      </c>
      <c r="X917" s="10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>IF(X917&lt;&gt;"Liquidação Cancelada",Y917-Z917,"Liquidação Cancelada")</f>
        <v>#N/A</v>
      </c>
      <c r="AC917" s="3" t="e">
        <f>IF(X917&lt;&gt;"Liquidação Cancelada",(AA917-AB917)+(U917-Z917-AB917),"Liquidação Cancelada")</f>
        <v>#N/A</v>
      </c>
      <c r="AD917" s="29"/>
    </row>
    <row r="918" spans="1:30" ht="24.95" customHeight="1" x14ac:dyDescent="0.2">
      <c r="A918" s="23" t="str">
        <f>D918&amp;"|"&amp;E918&amp;"|"&amp;G918&amp;"|"&amp;H918&amp;"|"&amp;L918&amp;"|"&amp;N918&amp;"|"&amp;U918</f>
        <v>||||||0</v>
      </c>
      <c r="B918" s="23" t="str">
        <f>D918&amp;"|"&amp;E918&amp;"|"&amp;G918&amp;"|"&amp;H918&amp;"|"&amp;X918</f>
        <v>||||0</v>
      </c>
      <c r="C918" s="28" t="str">
        <f>E918&amp;"|"&amp;X918</f>
        <v>|0</v>
      </c>
      <c r="D918" s="10"/>
      <c r="E918" s="10"/>
      <c r="F918" s="36" t="str">
        <f>G918&amp;"/"&amp;H918</f>
        <v>/</v>
      </c>
      <c r="G918" s="10"/>
      <c r="H918" s="10"/>
      <c r="I918" s="36" t="str">
        <f>J918&amp;"."&amp;K918</f>
        <v>.</v>
      </c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>
        <f>R918-S918-T918</f>
        <v>0</v>
      </c>
      <c r="V918" s="9" t="e">
        <f>IF(X918&lt;&gt;"Liquidação Cancelada",VLOOKUP(B918,'BASE DE DADOS OPS'!$B$4:$P$9650,10,FALSE),"Liquidação Cancelada")</f>
        <v>#N/A</v>
      </c>
      <c r="W918" s="13" t="e">
        <f>IF(X918&lt;&gt;"Liquidação Cancelada",IF(ISBLANK(V918),"AGUARDANDO PAGAMENTO",NETWORKDAYS(P918,V918)-1),"Liquidação Cancelada")</f>
        <v>#N/A</v>
      </c>
      <c r="X918" s="10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>IF(X918&lt;&gt;"Liquidação Cancelada",Y918-Z918,"Liquidação Cancelada")</f>
        <v>#N/A</v>
      </c>
      <c r="AC918" s="3" t="e">
        <f>IF(X918&lt;&gt;"Liquidação Cancelada",(AA918-AB918)+(U918-Z918-AB918),"Liquidação Cancelada")</f>
        <v>#N/A</v>
      </c>
      <c r="AD918" s="29"/>
    </row>
    <row r="919" spans="1:30" ht="24.95" customHeight="1" x14ac:dyDescent="0.2">
      <c r="A919" s="23" t="str">
        <f>D919&amp;"|"&amp;E919&amp;"|"&amp;G919&amp;"|"&amp;H919&amp;"|"&amp;L919&amp;"|"&amp;N919&amp;"|"&amp;U919</f>
        <v>||||||0</v>
      </c>
      <c r="B919" s="23" t="str">
        <f>D919&amp;"|"&amp;E919&amp;"|"&amp;G919&amp;"|"&amp;H919&amp;"|"&amp;X919</f>
        <v>||||0</v>
      </c>
      <c r="C919" s="28" t="str">
        <f>E919&amp;"|"&amp;X919</f>
        <v>|0</v>
      </c>
      <c r="D919" s="10"/>
      <c r="E919" s="10"/>
      <c r="F919" s="36" t="str">
        <f>G919&amp;"/"&amp;H919</f>
        <v>/</v>
      </c>
      <c r="G919" s="10"/>
      <c r="H919" s="10"/>
      <c r="I919" s="36" t="str">
        <f>J919&amp;"."&amp;K919</f>
        <v>.</v>
      </c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>
        <f>R919-S919-T919</f>
        <v>0</v>
      </c>
      <c r="V919" s="9" t="e">
        <f>IF(X919&lt;&gt;"Liquidação Cancelada",VLOOKUP(B919,'BASE DE DADOS OPS'!$B$4:$P$9650,10,FALSE),"Liquidação Cancelada")</f>
        <v>#N/A</v>
      </c>
      <c r="W919" s="13" t="e">
        <f>IF(X919&lt;&gt;"Liquidação Cancelada",IF(ISBLANK(V919),"AGUARDANDO PAGAMENTO",NETWORKDAYS(P919,V919)-1),"Liquidação Cancelada")</f>
        <v>#N/A</v>
      </c>
      <c r="X919" s="10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>IF(X919&lt;&gt;"Liquidação Cancelada",Y919-Z919,"Liquidação Cancelada")</f>
        <v>#N/A</v>
      </c>
      <c r="AC919" s="3" t="e">
        <f>IF(X919&lt;&gt;"Liquidação Cancelada",(AA919-AB919)+(U919-Z919-AB919),"Liquidação Cancelada")</f>
        <v>#N/A</v>
      </c>
      <c r="AD919" s="29"/>
    </row>
    <row r="920" spans="1:30" ht="24.95" customHeight="1" x14ac:dyDescent="0.2">
      <c r="A920" s="23" t="str">
        <f>D920&amp;"|"&amp;E920&amp;"|"&amp;G920&amp;"|"&amp;H920&amp;"|"&amp;L920&amp;"|"&amp;N920&amp;"|"&amp;U920</f>
        <v>||||||0</v>
      </c>
      <c r="B920" s="23" t="str">
        <f>D920&amp;"|"&amp;E920&amp;"|"&amp;G920&amp;"|"&amp;H920&amp;"|"&amp;X920</f>
        <v>||||0</v>
      </c>
      <c r="C920" s="28" t="str">
        <f>E920&amp;"|"&amp;X920</f>
        <v>|0</v>
      </c>
      <c r="D920" s="10"/>
      <c r="E920" s="10"/>
      <c r="F920" s="36" t="str">
        <f>G920&amp;"/"&amp;H920</f>
        <v>/</v>
      </c>
      <c r="G920" s="10"/>
      <c r="H920" s="10"/>
      <c r="I920" s="36" t="str">
        <f>J920&amp;"."&amp;K920</f>
        <v>.</v>
      </c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>
        <f>R920-S920-T920</f>
        <v>0</v>
      </c>
      <c r="V920" s="9" t="e">
        <f>IF(X920&lt;&gt;"Liquidação Cancelada",VLOOKUP(B920,'BASE DE DADOS OPS'!$B$4:$P$9650,10,FALSE),"Liquidação Cancelada")</f>
        <v>#N/A</v>
      </c>
      <c r="W920" s="13" t="e">
        <f>IF(X920&lt;&gt;"Liquidação Cancelada",IF(ISBLANK(V920),"AGUARDANDO PAGAMENTO",NETWORKDAYS(P920,V920)-1),"Liquidação Cancelada")</f>
        <v>#N/A</v>
      </c>
      <c r="X920" s="10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>IF(X920&lt;&gt;"Liquidação Cancelada",Y920-Z920,"Liquidação Cancelada")</f>
        <v>#N/A</v>
      </c>
      <c r="AC920" s="3" t="e">
        <f>IF(X920&lt;&gt;"Liquidação Cancelada",(AA920-AB920)+(U920-Z920-AB920),"Liquidação Cancelada")</f>
        <v>#N/A</v>
      </c>
      <c r="AD920" s="29"/>
    </row>
    <row r="921" spans="1:30" ht="24.95" customHeight="1" x14ac:dyDescent="0.2">
      <c r="A921" s="23" t="str">
        <f>D921&amp;"|"&amp;E921&amp;"|"&amp;G921&amp;"|"&amp;H921&amp;"|"&amp;L921&amp;"|"&amp;N921&amp;"|"&amp;U921</f>
        <v>||||||0</v>
      </c>
      <c r="B921" s="23" t="str">
        <f>D921&amp;"|"&amp;E921&amp;"|"&amp;G921&amp;"|"&amp;H921&amp;"|"&amp;X921</f>
        <v>||||0</v>
      </c>
      <c r="C921" s="28" t="str">
        <f>E921&amp;"|"&amp;X921</f>
        <v>|0</v>
      </c>
      <c r="D921" s="10"/>
      <c r="E921" s="10"/>
      <c r="F921" s="36" t="str">
        <f>G921&amp;"/"&amp;H921</f>
        <v>/</v>
      </c>
      <c r="G921" s="10"/>
      <c r="H921" s="10"/>
      <c r="I921" s="36" t="str">
        <f>J921&amp;"."&amp;K921</f>
        <v>.</v>
      </c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>
        <f>R921-S921-T921</f>
        <v>0</v>
      </c>
      <c r="V921" s="9" t="e">
        <f>IF(X921&lt;&gt;"Liquidação Cancelada",VLOOKUP(B921,'BASE DE DADOS OPS'!$B$4:$P$9650,10,FALSE),"Liquidação Cancelada")</f>
        <v>#N/A</v>
      </c>
      <c r="W921" s="13" t="e">
        <f>IF(X921&lt;&gt;"Liquidação Cancelada",IF(ISBLANK(V921),"AGUARDANDO PAGAMENTO",NETWORKDAYS(P921,V921)-1),"Liquidação Cancelada")</f>
        <v>#N/A</v>
      </c>
      <c r="X921" s="10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>IF(X921&lt;&gt;"Liquidação Cancelada",Y921-Z921,"Liquidação Cancelada")</f>
        <v>#N/A</v>
      </c>
      <c r="AC921" s="3" t="e">
        <f>IF(X921&lt;&gt;"Liquidação Cancelada",(AA921-AB921)+(U921-Z921-AB921),"Liquidação Cancelada")</f>
        <v>#N/A</v>
      </c>
      <c r="AD921" s="29"/>
    </row>
    <row r="922" spans="1:30" ht="24.95" customHeight="1" x14ac:dyDescent="0.2">
      <c r="A922" s="23" t="str">
        <f>D922&amp;"|"&amp;E922&amp;"|"&amp;G922&amp;"|"&amp;H922&amp;"|"&amp;L922&amp;"|"&amp;N922&amp;"|"&amp;U922</f>
        <v>||||||0</v>
      </c>
      <c r="B922" s="23" t="str">
        <f>D922&amp;"|"&amp;E922&amp;"|"&amp;G922&amp;"|"&amp;H922&amp;"|"&amp;X922</f>
        <v>||||0</v>
      </c>
      <c r="C922" s="28" t="str">
        <f>E922&amp;"|"&amp;X922</f>
        <v>|0</v>
      </c>
      <c r="D922" s="10"/>
      <c r="E922" s="10"/>
      <c r="F922" s="36" t="str">
        <f>G922&amp;"/"&amp;H922</f>
        <v>/</v>
      </c>
      <c r="G922" s="10"/>
      <c r="H922" s="10"/>
      <c r="I922" s="36" t="str">
        <f>J922&amp;"."&amp;K922</f>
        <v>.</v>
      </c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>
        <f>R922-S922-T922</f>
        <v>0</v>
      </c>
      <c r="V922" s="9" t="e">
        <f>IF(X922&lt;&gt;"Liquidação Cancelada",VLOOKUP(B922,'BASE DE DADOS OPS'!$B$4:$P$9650,10,FALSE),"Liquidação Cancelada")</f>
        <v>#N/A</v>
      </c>
      <c r="W922" s="13" t="e">
        <f>IF(X922&lt;&gt;"Liquidação Cancelada",IF(ISBLANK(V922),"AGUARDANDO PAGAMENTO",NETWORKDAYS(P922,V922)-1),"Liquidação Cancelada")</f>
        <v>#N/A</v>
      </c>
      <c r="X922" s="10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>IF(X922&lt;&gt;"Liquidação Cancelada",Y922-Z922,"Liquidação Cancelada")</f>
        <v>#N/A</v>
      </c>
      <c r="AC922" s="3" t="e">
        <f>IF(X922&lt;&gt;"Liquidação Cancelada",(AA922-AB922)+(U922-Z922-AB922),"Liquidação Cancelada")</f>
        <v>#N/A</v>
      </c>
      <c r="AD922" s="29"/>
    </row>
    <row r="923" spans="1:30" ht="24.95" customHeight="1" x14ac:dyDescent="0.2">
      <c r="A923" s="23" t="str">
        <f>D923&amp;"|"&amp;E923&amp;"|"&amp;G923&amp;"|"&amp;H923&amp;"|"&amp;L923&amp;"|"&amp;N923&amp;"|"&amp;U923</f>
        <v>||||||0</v>
      </c>
      <c r="B923" s="23" t="str">
        <f>D923&amp;"|"&amp;E923&amp;"|"&amp;G923&amp;"|"&amp;H923&amp;"|"&amp;X923</f>
        <v>||||0</v>
      </c>
      <c r="C923" s="28" t="str">
        <f>E923&amp;"|"&amp;X923</f>
        <v>|0</v>
      </c>
      <c r="D923" s="10"/>
      <c r="E923" s="10"/>
      <c r="F923" s="36" t="str">
        <f>G923&amp;"/"&amp;H923</f>
        <v>/</v>
      </c>
      <c r="G923" s="10"/>
      <c r="H923" s="10"/>
      <c r="I923" s="36" t="str">
        <f>J923&amp;"."&amp;K923</f>
        <v>.</v>
      </c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>
        <f>R923-S923-T923</f>
        <v>0</v>
      </c>
      <c r="V923" s="9" t="e">
        <f>IF(X923&lt;&gt;"Liquidação Cancelada",VLOOKUP(B923,'BASE DE DADOS OPS'!$B$4:$P$9650,10,FALSE),"Liquidação Cancelada")</f>
        <v>#N/A</v>
      </c>
      <c r="W923" s="13" t="e">
        <f>IF(X923&lt;&gt;"Liquidação Cancelada",IF(ISBLANK(V923),"AGUARDANDO PAGAMENTO",NETWORKDAYS(P923,V923)-1),"Liquidação Cancelada")</f>
        <v>#N/A</v>
      </c>
      <c r="X923" s="10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>IF(X923&lt;&gt;"Liquidação Cancelada",Y923-Z923,"Liquidação Cancelada")</f>
        <v>#N/A</v>
      </c>
      <c r="AC923" s="3" t="e">
        <f>IF(X923&lt;&gt;"Liquidação Cancelada",(AA923-AB923)+(U923-Z923-AB923),"Liquidação Cancelada")</f>
        <v>#N/A</v>
      </c>
      <c r="AD923" s="29"/>
    </row>
    <row r="924" spans="1:30" ht="24.95" customHeight="1" x14ac:dyDescent="0.2">
      <c r="A924" s="23" t="str">
        <f>D924&amp;"|"&amp;E924&amp;"|"&amp;G924&amp;"|"&amp;H924&amp;"|"&amp;L924&amp;"|"&amp;N924&amp;"|"&amp;U924</f>
        <v>||||||0</v>
      </c>
      <c r="B924" s="23" t="str">
        <f>D924&amp;"|"&amp;E924&amp;"|"&amp;G924&amp;"|"&amp;H924&amp;"|"&amp;X924</f>
        <v>||||0</v>
      </c>
      <c r="C924" s="28" t="str">
        <f>E924&amp;"|"&amp;X924</f>
        <v>|0</v>
      </c>
      <c r="D924" s="10"/>
      <c r="E924" s="10"/>
      <c r="F924" s="36" t="str">
        <f>G924&amp;"/"&amp;H924</f>
        <v>/</v>
      </c>
      <c r="G924" s="10"/>
      <c r="H924" s="10"/>
      <c r="I924" s="36" t="str">
        <f>J924&amp;"."&amp;K924</f>
        <v>.</v>
      </c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>
        <f>R924-S924-T924</f>
        <v>0</v>
      </c>
      <c r="V924" s="9" t="e">
        <f>IF(X924&lt;&gt;"Liquidação Cancelada",VLOOKUP(B924,'BASE DE DADOS OPS'!$B$4:$P$9650,10,FALSE),"Liquidação Cancelada")</f>
        <v>#N/A</v>
      </c>
      <c r="W924" s="13" t="e">
        <f>IF(X924&lt;&gt;"Liquidação Cancelada",IF(ISBLANK(V924),"AGUARDANDO PAGAMENTO",NETWORKDAYS(P924,V924)-1),"Liquidação Cancelada")</f>
        <v>#N/A</v>
      </c>
      <c r="X924" s="10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>IF(X924&lt;&gt;"Liquidação Cancelada",Y924-Z924,"Liquidação Cancelada")</f>
        <v>#N/A</v>
      </c>
      <c r="AC924" s="3" t="e">
        <f>IF(X924&lt;&gt;"Liquidação Cancelada",(AA924-AB924)+(U924-Z924-AB924),"Liquidação Cancelada")</f>
        <v>#N/A</v>
      </c>
      <c r="AD924" s="29"/>
    </row>
    <row r="925" spans="1:30" ht="24.95" customHeight="1" x14ac:dyDescent="0.2">
      <c r="A925" s="23" t="str">
        <f>D925&amp;"|"&amp;E925&amp;"|"&amp;G925&amp;"|"&amp;H925&amp;"|"&amp;L925&amp;"|"&amp;N925&amp;"|"&amp;U925</f>
        <v>||||||0</v>
      </c>
      <c r="B925" s="23" t="str">
        <f>D925&amp;"|"&amp;E925&amp;"|"&amp;G925&amp;"|"&amp;H925&amp;"|"&amp;X925</f>
        <v>||||0</v>
      </c>
      <c r="C925" s="28" t="str">
        <f>E925&amp;"|"&amp;X925</f>
        <v>|0</v>
      </c>
      <c r="D925" s="10"/>
      <c r="E925" s="10"/>
      <c r="F925" s="36" t="str">
        <f>G925&amp;"/"&amp;H925</f>
        <v>/</v>
      </c>
      <c r="G925" s="10"/>
      <c r="H925" s="10"/>
      <c r="I925" s="36" t="str">
        <f>J925&amp;"."&amp;K925</f>
        <v>.</v>
      </c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>
        <f>R925-S925-T925</f>
        <v>0</v>
      </c>
      <c r="V925" s="9" t="e">
        <f>IF(X925&lt;&gt;"Liquidação Cancelada",VLOOKUP(B925,'BASE DE DADOS OPS'!$B$4:$P$9650,10,FALSE),"Liquidação Cancelada")</f>
        <v>#N/A</v>
      </c>
      <c r="W925" s="13" t="e">
        <f>IF(X925&lt;&gt;"Liquidação Cancelada",IF(ISBLANK(V925),"AGUARDANDO PAGAMENTO",NETWORKDAYS(P925,V925)-1),"Liquidação Cancelada")</f>
        <v>#N/A</v>
      </c>
      <c r="X925" s="10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>IF(X925&lt;&gt;"Liquidação Cancelada",Y925-Z925,"Liquidação Cancelada")</f>
        <v>#N/A</v>
      </c>
      <c r="AC925" s="3" t="e">
        <f>IF(X925&lt;&gt;"Liquidação Cancelada",(AA925-AB925)+(U925-Z925-AB925),"Liquidação Cancelada")</f>
        <v>#N/A</v>
      </c>
      <c r="AD925" s="29"/>
    </row>
    <row r="926" spans="1:30" ht="24.95" customHeight="1" x14ac:dyDescent="0.2">
      <c r="A926" s="23" t="str">
        <f>D926&amp;"|"&amp;E926&amp;"|"&amp;G926&amp;"|"&amp;H926&amp;"|"&amp;L926&amp;"|"&amp;N926&amp;"|"&amp;U926</f>
        <v>||||||0</v>
      </c>
      <c r="B926" s="23" t="str">
        <f>D926&amp;"|"&amp;E926&amp;"|"&amp;G926&amp;"|"&amp;H926&amp;"|"&amp;X926</f>
        <v>||||0</v>
      </c>
      <c r="C926" s="28" t="str">
        <f>E926&amp;"|"&amp;X926</f>
        <v>|0</v>
      </c>
      <c r="D926" s="10"/>
      <c r="E926" s="10"/>
      <c r="F926" s="36" t="str">
        <f>G926&amp;"/"&amp;H926</f>
        <v>/</v>
      </c>
      <c r="G926" s="10"/>
      <c r="H926" s="10"/>
      <c r="I926" s="36" t="str">
        <f>J926&amp;"."&amp;K926</f>
        <v>.</v>
      </c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>
        <f>R926-S926-T926</f>
        <v>0</v>
      </c>
      <c r="V926" s="9" t="e">
        <f>IF(X926&lt;&gt;"Liquidação Cancelada",VLOOKUP(B926,'BASE DE DADOS OPS'!$B$4:$P$9650,10,FALSE),"Liquidação Cancelada")</f>
        <v>#N/A</v>
      </c>
      <c r="W926" s="13" t="e">
        <f>IF(X926&lt;&gt;"Liquidação Cancelada",IF(ISBLANK(V926),"AGUARDANDO PAGAMENTO",NETWORKDAYS(P926,V926)-1),"Liquidação Cancelada")</f>
        <v>#N/A</v>
      </c>
      <c r="X926" s="10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>IF(X926&lt;&gt;"Liquidação Cancelada",Y926-Z926,"Liquidação Cancelada")</f>
        <v>#N/A</v>
      </c>
      <c r="AC926" s="3" t="e">
        <f>IF(X926&lt;&gt;"Liquidação Cancelada",(AA926-AB926)+(U926-Z926-AB926),"Liquidação Cancelada")</f>
        <v>#N/A</v>
      </c>
      <c r="AD926" s="29"/>
    </row>
    <row r="927" spans="1:30" ht="24.95" customHeight="1" x14ac:dyDescent="0.2">
      <c r="A927" s="23" t="str">
        <f>D927&amp;"|"&amp;E927&amp;"|"&amp;G927&amp;"|"&amp;H927&amp;"|"&amp;L927&amp;"|"&amp;N927&amp;"|"&amp;U927</f>
        <v>||||||0</v>
      </c>
      <c r="B927" s="23" t="str">
        <f>D927&amp;"|"&amp;E927&amp;"|"&amp;G927&amp;"|"&amp;H927&amp;"|"&amp;X927</f>
        <v>||||0</v>
      </c>
      <c r="C927" s="28" t="str">
        <f>E927&amp;"|"&amp;X927</f>
        <v>|0</v>
      </c>
      <c r="D927" s="10"/>
      <c r="E927" s="10"/>
      <c r="F927" s="36" t="str">
        <f>G927&amp;"/"&amp;H927</f>
        <v>/</v>
      </c>
      <c r="G927" s="10"/>
      <c r="H927" s="10"/>
      <c r="I927" s="36" t="str">
        <f>J927&amp;"."&amp;K927</f>
        <v>.</v>
      </c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>
        <f>R927-S927-T927</f>
        <v>0</v>
      </c>
      <c r="V927" s="9" t="e">
        <f>IF(X927&lt;&gt;"Liquidação Cancelada",VLOOKUP(B927,'BASE DE DADOS OPS'!$B$4:$P$9650,10,FALSE),"Liquidação Cancelada")</f>
        <v>#N/A</v>
      </c>
      <c r="W927" s="13" t="e">
        <f>IF(X927&lt;&gt;"Liquidação Cancelada",IF(ISBLANK(V927),"AGUARDANDO PAGAMENTO",NETWORKDAYS(P927,V927)-1),"Liquidação Cancelada")</f>
        <v>#N/A</v>
      </c>
      <c r="X927" s="10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>IF(X927&lt;&gt;"Liquidação Cancelada",Y927-Z927,"Liquidação Cancelada")</f>
        <v>#N/A</v>
      </c>
      <c r="AC927" s="3" t="e">
        <f>IF(X927&lt;&gt;"Liquidação Cancelada",(AA927-AB927)+(U927-Z927-AB927),"Liquidação Cancelada")</f>
        <v>#N/A</v>
      </c>
      <c r="AD927" s="29"/>
    </row>
    <row r="928" spans="1:30" ht="24.95" customHeight="1" x14ac:dyDescent="0.2">
      <c r="A928" s="23" t="str">
        <f>D928&amp;"|"&amp;E928&amp;"|"&amp;G928&amp;"|"&amp;H928&amp;"|"&amp;L928&amp;"|"&amp;N928&amp;"|"&amp;U928</f>
        <v>||||||0</v>
      </c>
      <c r="B928" s="23" t="str">
        <f>D928&amp;"|"&amp;E928&amp;"|"&amp;G928&amp;"|"&amp;H928&amp;"|"&amp;X928</f>
        <v>||||0</v>
      </c>
      <c r="C928" s="28" t="str">
        <f>E928&amp;"|"&amp;X928</f>
        <v>|0</v>
      </c>
      <c r="D928" s="10"/>
      <c r="E928" s="10"/>
      <c r="F928" s="36" t="str">
        <f>G928&amp;"/"&amp;H928</f>
        <v>/</v>
      </c>
      <c r="G928" s="10"/>
      <c r="H928" s="10"/>
      <c r="I928" s="36" t="str">
        <f>J928&amp;"."&amp;K928</f>
        <v>.</v>
      </c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>
        <f>R928-S928-T928</f>
        <v>0</v>
      </c>
      <c r="V928" s="9" t="e">
        <f>IF(X928&lt;&gt;"Liquidação Cancelada",VLOOKUP(B928,'BASE DE DADOS OPS'!$B$4:$P$9650,10,FALSE),"Liquidação Cancelada")</f>
        <v>#N/A</v>
      </c>
      <c r="W928" s="13" t="e">
        <f>IF(X928&lt;&gt;"Liquidação Cancelada",IF(ISBLANK(V928),"AGUARDANDO PAGAMENTO",NETWORKDAYS(P928,V928)-1),"Liquidação Cancelada")</f>
        <v>#N/A</v>
      </c>
      <c r="X928" s="10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>IF(X928&lt;&gt;"Liquidação Cancelada",Y928-Z928,"Liquidação Cancelada")</f>
        <v>#N/A</v>
      </c>
      <c r="AC928" s="3" t="e">
        <f>IF(X928&lt;&gt;"Liquidação Cancelada",(AA928-AB928)+(U928-Z928-AB928),"Liquidação Cancelada")</f>
        <v>#N/A</v>
      </c>
      <c r="AD928" s="29"/>
    </row>
    <row r="929" spans="1:30" ht="24.95" customHeight="1" x14ac:dyDescent="0.2">
      <c r="A929" s="23" t="str">
        <f>D929&amp;"|"&amp;E929&amp;"|"&amp;G929&amp;"|"&amp;H929&amp;"|"&amp;L929&amp;"|"&amp;N929&amp;"|"&amp;U929</f>
        <v>||||||0</v>
      </c>
      <c r="B929" s="23" t="str">
        <f>D929&amp;"|"&amp;E929&amp;"|"&amp;G929&amp;"|"&amp;H929&amp;"|"&amp;X929</f>
        <v>||||0</v>
      </c>
      <c r="C929" s="28" t="str">
        <f>E929&amp;"|"&amp;X929</f>
        <v>|0</v>
      </c>
      <c r="D929" s="10"/>
      <c r="E929" s="10"/>
      <c r="F929" s="36" t="str">
        <f>G929&amp;"/"&amp;H929</f>
        <v>/</v>
      </c>
      <c r="G929" s="10"/>
      <c r="H929" s="10"/>
      <c r="I929" s="36" t="str">
        <f>J929&amp;"."&amp;K929</f>
        <v>.</v>
      </c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>
        <f>R929-S929-T929</f>
        <v>0</v>
      </c>
      <c r="V929" s="9" t="e">
        <f>IF(X929&lt;&gt;"Liquidação Cancelada",VLOOKUP(B929,'BASE DE DADOS OPS'!$B$4:$P$9650,10,FALSE),"Liquidação Cancelada")</f>
        <v>#N/A</v>
      </c>
      <c r="W929" s="13" t="e">
        <f>IF(X929&lt;&gt;"Liquidação Cancelada",IF(ISBLANK(V929),"AGUARDANDO PAGAMENTO",NETWORKDAYS(P929,V929)-1),"Liquidação Cancelada")</f>
        <v>#N/A</v>
      </c>
      <c r="X929" s="10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>IF(X929&lt;&gt;"Liquidação Cancelada",Y929-Z929,"Liquidação Cancelada")</f>
        <v>#N/A</v>
      </c>
      <c r="AC929" s="3" t="e">
        <f>IF(X929&lt;&gt;"Liquidação Cancelada",(AA929-AB929)+(U929-Z929-AB929),"Liquidação Cancelada")</f>
        <v>#N/A</v>
      </c>
      <c r="AD929" s="29"/>
    </row>
    <row r="930" spans="1:30" ht="24.95" customHeight="1" x14ac:dyDescent="0.2">
      <c r="A930" s="23" t="str">
        <f>D930&amp;"|"&amp;E930&amp;"|"&amp;G930&amp;"|"&amp;H930&amp;"|"&amp;L930&amp;"|"&amp;N930&amp;"|"&amp;U930</f>
        <v>||||||0</v>
      </c>
      <c r="B930" s="23" t="str">
        <f>D930&amp;"|"&amp;E930&amp;"|"&amp;G930&amp;"|"&amp;H930&amp;"|"&amp;X930</f>
        <v>||||0</v>
      </c>
      <c r="C930" s="28" t="str">
        <f>E930&amp;"|"&amp;X930</f>
        <v>|0</v>
      </c>
      <c r="D930" s="10"/>
      <c r="E930" s="10"/>
      <c r="F930" s="36" t="str">
        <f>G930&amp;"/"&amp;H930</f>
        <v>/</v>
      </c>
      <c r="G930" s="10"/>
      <c r="H930" s="10"/>
      <c r="I930" s="36" t="str">
        <f>J930&amp;"."&amp;K930</f>
        <v>.</v>
      </c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>
        <f>R930-S930-T930</f>
        <v>0</v>
      </c>
      <c r="V930" s="9" t="e">
        <f>IF(X930&lt;&gt;"Liquidação Cancelada",VLOOKUP(B930,'BASE DE DADOS OPS'!$B$4:$P$9650,10,FALSE),"Liquidação Cancelada")</f>
        <v>#N/A</v>
      </c>
      <c r="W930" s="13" t="e">
        <f>IF(X930&lt;&gt;"Liquidação Cancelada",IF(ISBLANK(V930),"AGUARDANDO PAGAMENTO",NETWORKDAYS(P930,V930)-1),"Liquidação Cancelada")</f>
        <v>#N/A</v>
      </c>
      <c r="X930" s="10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>IF(X930&lt;&gt;"Liquidação Cancelada",Y930-Z930,"Liquidação Cancelada")</f>
        <v>#N/A</v>
      </c>
      <c r="AC930" s="3" t="e">
        <f>IF(X930&lt;&gt;"Liquidação Cancelada",(AA930-AB930)+(U930-Z930-AB930),"Liquidação Cancelada")</f>
        <v>#N/A</v>
      </c>
      <c r="AD930" s="29"/>
    </row>
    <row r="931" spans="1:30" ht="24.95" customHeight="1" x14ac:dyDescent="0.2">
      <c r="A931" s="23" t="str">
        <f>D931&amp;"|"&amp;E931&amp;"|"&amp;G931&amp;"|"&amp;H931&amp;"|"&amp;L931&amp;"|"&amp;N931&amp;"|"&amp;U931</f>
        <v>||||||0</v>
      </c>
      <c r="B931" s="23" t="str">
        <f>D931&amp;"|"&amp;E931&amp;"|"&amp;G931&amp;"|"&amp;H931&amp;"|"&amp;X931</f>
        <v>||||0</v>
      </c>
      <c r="C931" s="28" t="str">
        <f>E931&amp;"|"&amp;X931</f>
        <v>|0</v>
      </c>
      <c r="D931" s="10"/>
      <c r="E931" s="10"/>
      <c r="F931" s="36" t="str">
        <f>G931&amp;"/"&amp;H931</f>
        <v>/</v>
      </c>
      <c r="G931" s="10"/>
      <c r="H931" s="10"/>
      <c r="I931" s="36" t="str">
        <f>J931&amp;"."&amp;K931</f>
        <v>.</v>
      </c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>
        <f>R931-S931-T931</f>
        <v>0</v>
      </c>
      <c r="V931" s="9" t="e">
        <f>IF(X931&lt;&gt;"Liquidação Cancelada",VLOOKUP(B931,'BASE DE DADOS OPS'!$B$4:$P$9650,10,FALSE),"Liquidação Cancelada")</f>
        <v>#N/A</v>
      </c>
      <c r="W931" s="13" t="e">
        <f>IF(X931&lt;&gt;"Liquidação Cancelada",IF(ISBLANK(V931),"AGUARDANDO PAGAMENTO",NETWORKDAYS(P931,V931)-1),"Liquidação Cancelada")</f>
        <v>#N/A</v>
      </c>
      <c r="X931" s="10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>IF(X931&lt;&gt;"Liquidação Cancelada",Y931-Z931,"Liquidação Cancelada")</f>
        <v>#N/A</v>
      </c>
      <c r="AC931" s="3" t="e">
        <f>IF(X931&lt;&gt;"Liquidação Cancelada",(AA931-AB931)+(U931-Z931-AB931),"Liquidação Cancelada")</f>
        <v>#N/A</v>
      </c>
      <c r="AD931" s="29"/>
    </row>
    <row r="932" spans="1:30" ht="24.95" customHeight="1" x14ac:dyDescent="0.2">
      <c r="A932" s="23" t="str">
        <f>D932&amp;"|"&amp;E932&amp;"|"&amp;G932&amp;"|"&amp;H932&amp;"|"&amp;L932&amp;"|"&amp;N932&amp;"|"&amp;U932</f>
        <v>||||||0</v>
      </c>
      <c r="B932" s="23" t="str">
        <f>D932&amp;"|"&amp;E932&amp;"|"&amp;G932&amp;"|"&amp;H932&amp;"|"&amp;X932</f>
        <v>||||0</v>
      </c>
      <c r="C932" s="28" t="str">
        <f>E932&amp;"|"&amp;X932</f>
        <v>|0</v>
      </c>
      <c r="D932" s="10"/>
      <c r="E932" s="10"/>
      <c r="F932" s="36" t="str">
        <f>G932&amp;"/"&amp;H932</f>
        <v>/</v>
      </c>
      <c r="G932" s="10"/>
      <c r="H932" s="10"/>
      <c r="I932" s="36" t="str">
        <f>J932&amp;"."&amp;K932</f>
        <v>.</v>
      </c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>
        <f>R932-S932-T932</f>
        <v>0</v>
      </c>
      <c r="V932" s="9" t="e">
        <f>IF(X932&lt;&gt;"Liquidação Cancelada",VLOOKUP(B932,'BASE DE DADOS OPS'!$B$4:$P$9650,10,FALSE),"Liquidação Cancelada")</f>
        <v>#N/A</v>
      </c>
      <c r="W932" s="13" t="e">
        <f>IF(X932&lt;&gt;"Liquidação Cancelada",IF(ISBLANK(V932),"AGUARDANDO PAGAMENTO",NETWORKDAYS(P932,V932)-1),"Liquidação Cancelada")</f>
        <v>#N/A</v>
      </c>
      <c r="X932" s="10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>IF(X932&lt;&gt;"Liquidação Cancelada",Y932-Z932,"Liquidação Cancelada")</f>
        <v>#N/A</v>
      </c>
      <c r="AC932" s="3" t="e">
        <f>IF(X932&lt;&gt;"Liquidação Cancelada",(AA932-AB932)+(U932-Z932-AB932),"Liquidação Cancelada")</f>
        <v>#N/A</v>
      </c>
      <c r="AD932" s="29"/>
    </row>
    <row r="933" spans="1:30" ht="24.95" customHeight="1" x14ac:dyDescent="0.2">
      <c r="A933" s="23" t="str">
        <f>D933&amp;"|"&amp;E933&amp;"|"&amp;G933&amp;"|"&amp;H933&amp;"|"&amp;L933&amp;"|"&amp;N933&amp;"|"&amp;U933</f>
        <v>||||||0</v>
      </c>
      <c r="B933" s="23" t="str">
        <f>D933&amp;"|"&amp;E933&amp;"|"&amp;G933&amp;"|"&amp;H933&amp;"|"&amp;X933</f>
        <v>||||0</v>
      </c>
      <c r="C933" s="28" t="str">
        <f>E933&amp;"|"&amp;X933</f>
        <v>|0</v>
      </c>
      <c r="D933" s="10"/>
      <c r="E933" s="10"/>
      <c r="F933" s="36" t="str">
        <f>G933&amp;"/"&amp;H933</f>
        <v>/</v>
      </c>
      <c r="G933" s="10"/>
      <c r="H933" s="10"/>
      <c r="I933" s="36" t="str">
        <f>J933&amp;"."&amp;K933</f>
        <v>.</v>
      </c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>
        <f>R933-S933-T933</f>
        <v>0</v>
      </c>
      <c r="V933" s="9" t="e">
        <f>IF(X933&lt;&gt;"Liquidação Cancelada",VLOOKUP(B933,'BASE DE DADOS OPS'!$B$4:$P$9650,10,FALSE),"Liquidação Cancelada")</f>
        <v>#N/A</v>
      </c>
      <c r="W933" s="13" t="e">
        <f>IF(X933&lt;&gt;"Liquidação Cancelada",IF(ISBLANK(V933),"AGUARDANDO PAGAMENTO",NETWORKDAYS(P933,V933)-1),"Liquidação Cancelada")</f>
        <v>#N/A</v>
      </c>
      <c r="X933" s="10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>IF(X933&lt;&gt;"Liquidação Cancelada",Y933-Z933,"Liquidação Cancelada")</f>
        <v>#N/A</v>
      </c>
      <c r="AC933" s="3" t="e">
        <f>IF(X933&lt;&gt;"Liquidação Cancelada",(AA933-AB933)+(U933-Z933-AB933),"Liquidação Cancelada")</f>
        <v>#N/A</v>
      </c>
      <c r="AD933" s="29"/>
    </row>
    <row r="934" spans="1:30" ht="24.95" customHeight="1" x14ac:dyDescent="0.2">
      <c r="A934" s="23" t="str">
        <f>D934&amp;"|"&amp;E934&amp;"|"&amp;G934&amp;"|"&amp;H934&amp;"|"&amp;L934&amp;"|"&amp;N934&amp;"|"&amp;U934</f>
        <v>||||||0</v>
      </c>
      <c r="B934" s="23" t="str">
        <f>D934&amp;"|"&amp;E934&amp;"|"&amp;G934&amp;"|"&amp;H934&amp;"|"&amp;X934</f>
        <v>||||0</v>
      </c>
      <c r="C934" s="28" t="str">
        <f>E934&amp;"|"&amp;X934</f>
        <v>|0</v>
      </c>
      <c r="D934" s="10"/>
      <c r="E934" s="10"/>
      <c r="F934" s="36" t="str">
        <f>G934&amp;"/"&amp;H934</f>
        <v>/</v>
      </c>
      <c r="G934" s="10"/>
      <c r="H934" s="10"/>
      <c r="I934" s="36" t="str">
        <f>J934&amp;"."&amp;K934</f>
        <v>.</v>
      </c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>
        <f>R934-S934-T934</f>
        <v>0</v>
      </c>
      <c r="V934" s="9" t="e">
        <f>IF(X934&lt;&gt;"Liquidação Cancelada",VLOOKUP(B934,'BASE DE DADOS OPS'!$B$4:$P$9650,10,FALSE),"Liquidação Cancelada")</f>
        <v>#N/A</v>
      </c>
      <c r="W934" s="13" t="e">
        <f>IF(X934&lt;&gt;"Liquidação Cancelada",IF(ISBLANK(V934),"AGUARDANDO PAGAMENTO",NETWORKDAYS(P934,V934)-1),"Liquidação Cancelada")</f>
        <v>#N/A</v>
      </c>
      <c r="X934" s="10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>IF(X934&lt;&gt;"Liquidação Cancelada",Y934-Z934,"Liquidação Cancelada")</f>
        <v>#N/A</v>
      </c>
      <c r="AC934" s="3" t="e">
        <f>IF(X934&lt;&gt;"Liquidação Cancelada",(AA934-AB934)+(U934-Z934-AB934),"Liquidação Cancelada")</f>
        <v>#N/A</v>
      </c>
      <c r="AD934" s="29"/>
    </row>
    <row r="935" spans="1:30" ht="24.95" customHeight="1" x14ac:dyDescent="0.2">
      <c r="A935" s="23" t="str">
        <f>D935&amp;"|"&amp;E935&amp;"|"&amp;G935&amp;"|"&amp;H935&amp;"|"&amp;L935&amp;"|"&amp;N935&amp;"|"&amp;U935</f>
        <v>||||||0</v>
      </c>
      <c r="B935" s="23" t="str">
        <f>D935&amp;"|"&amp;E935&amp;"|"&amp;G935&amp;"|"&amp;H935&amp;"|"&amp;X935</f>
        <v>||||0</v>
      </c>
      <c r="C935" s="28" t="str">
        <f>E935&amp;"|"&amp;X935</f>
        <v>|0</v>
      </c>
      <c r="D935" s="10"/>
      <c r="E935" s="10"/>
      <c r="F935" s="36" t="str">
        <f>G935&amp;"/"&amp;H935</f>
        <v>/</v>
      </c>
      <c r="G935" s="10"/>
      <c r="H935" s="10"/>
      <c r="I935" s="36" t="str">
        <f>J935&amp;"."&amp;K935</f>
        <v>.</v>
      </c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>
        <f>R935-S935-T935</f>
        <v>0</v>
      </c>
      <c r="V935" s="9" t="e">
        <f>IF(X935&lt;&gt;"Liquidação Cancelada",VLOOKUP(B935,'BASE DE DADOS OPS'!$B$4:$P$9650,10,FALSE),"Liquidação Cancelada")</f>
        <v>#N/A</v>
      </c>
      <c r="W935" s="13" t="e">
        <f>IF(X935&lt;&gt;"Liquidação Cancelada",IF(ISBLANK(V935),"AGUARDANDO PAGAMENTO",NETWORKDAYS(P935,V935)-1),"Liquidação Cancelada")</f>
        <v>#N/A</v>
      </c>
      <c r="X935" s="10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>IF(X935&lt;&gt;"Liquidação Cancelada",Y935-Z935,"Liquidação Cancelada")</f>
        <v>#N/A</v>
      </c>
      <c r="AC935" s="3" t="e">
        <f>IF(X935&lt;&gt;"Liquidação Cancelada",(AA935-AB935)+(U935-Z935-AB935),"Liquidação Cancelada")</f>
        <v>#N/A</v>
      </c>
      <c r="AD935" s="29"/>
    </row>
    <row r="936" spans="1:30" ht="24.95" customHeight="1" x14ac:dyDescent="0.2">
      <c r="A936" s="23" t="str">
        <f>D936&amp;"|"&amp;E936&amp;"|"&amp;G936&amp;"|"&amp;H936&amp;"|"&amp;L936&amp;"|"&amp;N936&amp;"|"&amp;U936</f>
        <v>||||||0</v>
      </c>
      <c r="B936" s="23" t="str">
        <f>D936&amp;"|"&amp;E936&amp;"|"&amp;G936&amp;"|"&amp;H936&amp;"|"&amp;X936</f>
        <v>||||0</v>
      </c>
      <c r="C936" s="28" t="str">
        <f>E936&amp;"|"&amp;X936</f>
        <v>|0</v>
      </c>
      <c r="D936" s="10"/>
      <c r="E936" s="10"/>
      <c r="F936" s="36" t="str">
        <f>G936&amp;"/"&amp;H936</f>
        <v>/</v>
      </c>
      <c r="G936" s="10"/>
      <c r="H936" s="10"/>
      <c r="I936" s="36" t="str">
        <f>J936&amp;"."&amp;K936</f>
        <v>.</v>
      </c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>
        <f>R936-S936-T936</f>
        <v>0</v>
      </c>
      <c r="V936" s="9" t="e">
        <f>IF(X936&lt;&gt;"Liquidação Cancelada",VLOOKUP(B936,'BASE DE DADOS OPS'!$B$4:$P$9650,10,FALSE),"Liquidação Cancelada")</f>
        <v>#N/A</v>
      </c>
      <c r="W936" s="13" t="e">
        <f>IF(X936&lt;&gt;"Liquidação Cancelada",IF(ISBLANK(V936),"AGUARDANDO PAGAMENTO",NETWORKDAYS(P936,V936)-1),"Liquidação Cancelada")</f>
        <v>#N/A</v>
      </c>
      <c r="X936" s="10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>IF(X936&lt;&gt;"Liquidação Cancelada",Y936-Z936,"Liquidação Cancelada")</f>
        <v>#N/A</v>
      </c>
      <c r="AC936" s="3" t="e">
        <f>IF(X936&lt;&gt;"Liquidação Cancelada",(AA936-AB936)+(U936-Z936-AB936),"Liquidação Cancelada")</f>
        <v>#N/A</v>
      </c>
      <c r="AD936" s="29"/>
    </row>
    <row r="937" spans="1:30" ht="24.95" customHeight="1" x14ac:dyDescent="0.2">
      <c r="A937" s="23" t="str">
        <f>D937&amp;"|"&amp;E937&amp;"|"&amp;G937&amp;"|"&amp;H937&amp;"|"&amp;L937&amp;"|"&amp;N937&amp;"|"&amp;U937</f>
        <v>||||||0</v>
      </c>
      <c r="B937" s="23" t="str">
        <f>D937&amp;"|"&amp;E937&amp;"|"&amp;G937&amp;"|"&amp;H937&amp;"|"&amp;X937</f>
        <v>||||0</v>
      </c>
      <c r="C937" s="28" t="str">
        <f>E937&amp;"|"&amp;X937</f>
        <v>|0</v>
      </c>
      <c r="D937" s="10"/>
      <c r="E937" s="10"/>
      <c r="F937" s="36" t="str">
        <f>G937&amp;"/"&amp;H937</f>
        <v>/</v>
      </c>
      <c r="G937" s="10"/>
      <c r="H937" s="10"/>
      <c r="I937" s="36" t="str">
        <f>J937&amp;"."&amp;K937</f>
        <v>.</v>
      </c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>
        <f>R937-S937-T937</f>
        <v>0</v>
      </c>
      <c r="V937" s="9" t="e">
        <f>IF(X937&lt;&gt;"Liquidação Cancelada",VLOOKUP(B937,'BASE DE DADOS OPS'!$B$4:$P$9650,10,FALSE),"Liquidação Cancelada")</f>
        <v>#N/A</v>
      </c>
      <c r="W937" s="13" t="e">
        <f>IF(X937&lt;&gt;"Liquidação Cancelada",IF(ISBLANK(V937),"AGUARDANDO PAGAMENTO",NETWORKDAYS(P937,V937)-1),"Liquidação Cancelada")</f>
        <v>#N/A</v>
      </c>
      <c r="X937" s="10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>IF(X937&lt;&gt;"Liquidação Cancelada",Y937-Z937,"Liquidação Cancelada")</f>
        <v>#N/A</v>
      </c>
      <c r="AC937" s="3" t="e">
        <f>IF(X937&lt;&gt;"Liquidação Cancelada",(AA937-AB937)+(U937-Z937-AB937),"Liquidação Cancelada")</f>
        <v>#N/A</v>
      </c>
      <c r="AD937" s="29"/>
    </row>
    <row r="938" spans="1:30" ht="24.95" customHeight="1" x14ac:dyDescent="0.2">
      <c r="A938" s="23" t="str">
        <f>D938&amp;"|"&amp;E938&amp;"|"&amp;G938&amp;"|"&amp;H938&amp;"|"&amp;L938&amp;"|"&amp;N938&amp;"|"&amp;U938</f>
        <v>||||||0</v>
      </c>
      <c r="B938" s="23" t="str">
        <f>D938&amp;"|"&amp;E938&amp;"|"&amp;G938&amp;"|"&amp;H938&amp;"|"&amp;X938</f>
        <v>||||0</v>
      </c>
      <c r="C938" s="28" t="str">
        <f>E938&amp;"|"&amp;X938</f>
        <v>|0</v>
      </c>
      <c r="D938" s="10"/>
      <c r="E938" s="10"/>
      <c r="F938" s="36" t="str">
        <f>G938&amp;"/"&amp;H938</f>
        <v>/</v>
      </c>
      <c r="G938" s="10"/>
      <c r="H938" s="10"/>
      <c r="I938" s="36" t="str">
        <f>J938&amp;"."&amp;K938</f>
        <v>.</v>
      </c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>
        <f>R938-S938-T938</f>
        <v>0</v>
      </c>
      <c r="V938" s="9" t="e">
        <f>IF(X938&lt;&gt;"Liquidação Cancelada",VLOOKUP(B938,'BASE DE DADOS OPS'!$B$4:$P$9650,10,FALSE),"Liquidação Cancelada")</f>
        <v>#N/A</v>
      </c>
      <c r="W938" s="13" t="e">
        <f>IF(X938&lt;&gt;"Liquidação Cancelada",IF(ISBLANK(V938),"AGUARDANDO PAGAMENTO",NETWORKDAYS(P938,V938)-1),"Liquidação Cancelada")</f>
        <v>#N/A</v>
      </c>
      <c r="X938" s="10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>IF(X938&lt;&gt;"Liquidação Cancelada",Y938-Z938,"Liquidação Cancelada")</f>
        <v>#N/A</v>
      </c>
      <c r="AC938" s="3" t="e">
        <f>IF(X938&lt;&gt;"Liquidação Cancelada",(AA938-AB938)+(U938-Z938-AB938),"Liquidação Cancelada")</f>
        <v>#N/A</v>
      </c>
      <c r="AD938" s="29"/>
    </row>
    <row r="939" spans="1:30" ht="24.95" customHeight="1" x14ac:dyDescent="0.2">
      <c r="A939" s="23" t="str">
        <f>D939&amp;"|"&amp;E939&amp;"|"&amp;G939&amp;"|"&amp;H939&amp;"|"&amp;L939&amp;"|"&amp;N939&amp;"|"&amp;U939</f>
        <v>||||||0</v>
      </c>
      <c r="B939" s="23" t="str">
        <f>D939&amp;"|"&amp;E939&amp;"|"&amp;G939&amp;"|"&amp;H939&amp;"|"&amp;X939</f>
        <v>||||0</v>
      </c>
      <c r="C939" s="28" t="str">
        <f>E939&amp;"|"&amp;X939</f>
        <v>|0</v>
      </c>
      <c r="D939" s="10"/>
      <c r="E939" s="10"/>
      <c r="F939" s="36" t="str">
        <f>G939&amp;"/"&amp;H939</f>
        <v>/</v>
      </c>
      <c r="G939" s="10"/>
      <c r="H939" s="10"/>
      <c r="I939" s="36" t="str">
        <f>J939&amp;"."&amp;K939</f>
        <v>.</v>
      </c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>
        <f>R939-S939-T939</f>
        <v>0</v>
      </c>
      <c r="V939" s="9" t="e">
        <f>IF(X939&lt;&gt;"Liquidação Cancelada",VLOOKUP(B939,'BASE DE DADOS OPS'!$B$4:$P$9650,10,FALSE),"Liquidação Cancelada")</f>
        <v>#N/A</v>
      </c>
      <c r="W939" s="13" t="e">
        <f>IF(X939&lt;&gt;"Liquidação Cancelada",IF(ISBLANK(V939),"AGUARDANDO PAGAMENTO",NETWORKDAYS(P939,V939)-1),"Liquidação Cancelada")</f>
        <v>#N/A</v>
      </c>
      <c r="X939" s="10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>IF(X939&lt;&gt;"Liquidação Cancelada",Y939-Z939,"Liquidação Cancelada")</f>
        <v>#N/A</v>
      </c>
      <c r="AC939" s="3" t="e">
        <f>IF(X939&lt;&gt;"Liquidação Cancelada",(AA939-AB939)+(U939-Z939-AB939),"Liquidação Cancelada")</f>
        <v>#N/A</v>
      </c>
      <c r="AD939" s="29"/>
    </row>
    <row r="940" spans="1:30" ht="24.95" customHeight="1" x14ac:dyDescent="0.2">
      <c r="A940" s="23" t="str">
        <f>D940&amp;"|"&amp;E940&amp;"|"&amp;G940&amp;"|"&amp;H940&amp;"|"&amp;L940&amp;"|"&amp;N940&amp;"|"&amp;U940</f>
        <v>||||||0</v>
      </c>
      <c r="B940" s="23" t="str">
        <f>D940&amp;"|"&amp;E940&amp;"|"&amp;G940&amp;"|"&amp;H940&amp;"|"&amp;X940</f>
        <v>||||0</v>
      </c>
      <c r="C940" s="28" t="str">
        <f>E940&amp;"|"&amp;X940</f>
        <v>|0</v>
      </c>
      <c r="D940" s="10"/>
      <c r="E940" s="10"/>
      <c r="F940" s="36" t="str">
        <f>G940&amp;"/"&amp;H940</f>
        <v>/</v>
      </c>
      <c r="G940" s="10"/>
      <c r="H940" s="10"/>
      <c r="I940" s="36" t="str">
        <f>J940&amp;"."&amp;K940</f>
        <v>.</v>
      </c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>
        <f>R940-S940-T940</f>
        <v>0</v>
      </c>
      <c r="V940" s="9" t="e">
        <f>IF(X940&lt;&gt;"Liquidação Cancelada",VLOOKUP(B940,'BASE DE DADOS OPS'!$B$4:$P$9650,10,FALSE),"Liquidação Cancelada")</f>
        <v>#N/A</v>
      </c>
      <c r="W940" s="13" t="e">
        <f>IF(X940&lt;&gt;"Liquidação Cancelada",IF(ISBLANK(V940),"AGUARDANDO PAGAMENTO",NETWORKDAYS(P940,V940)-1),"Liquidação Cancelada")</f>
        <v>#N/A</v>
      </c>
      <c r="X940" s="10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>IF(X940&lt;&gt;"Liquidação Cancelada",Y940-Z940,"Liquidação Cancelada")</f>
        <v>#N/A</v>
      </c>
      <c r="AC940" s="3" t="e">
        <f>IF(X940&lt;&gt;"Liquidação Cancelada",(AA940-AB940)+(U940-Z940-AB940),"Liquidação Cancelada")</f>
        <v>#N/A</v>
      </c>
      <c r="AD940" s="29"/>
    </row>
    <row r="941" spans="1:30" ht="24.95" customHeight="1" x14ac:dyDescent="0.2">
      <c r="A941" s="23" t="str">
        <f>D941&amp;"|"&amp;E941&amp;"|"&amp;G941&amp;"|"&amp;H941&amp;"|"&amp;L941&amp;"|"&amp;N941&amp;"|"&amp;U941</f>
        <v>||||||0</v>
      </c>
      <c r="B941" s="23" t="str">
        <f>D941&amp;"|"&amp;E941&amp;"|"&amp;G941&amp;"|"&amp;H941&amp;"|"&amp;X941</f>
        <v>||||0</v>
      </c>
      <c r="C941" s="28" t="str">
        <f>E941&amp;"|"&amp;X941</f>
        <v>|0</v>
      </c>
      <c r="D941" s="10"/>
      <c r="E941" s="10"/>
      <c r="F941" s="36" t="str">
        <f>G941&amp;"/"&amp;H941</f>
        <v>/</v>
      </c>
      <c r="G941" s="10"/>
      <c r="H941" s="10"/>
      <c r="I941" s="36" t="str">
        <f>J941&amp;"."&amp;K941</f>
        <v>.</v>
      </c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>
        <f>R941-S941-T941</f>
        <v>0</v>
      </c>
      <c r="V941" s="9" t="e">
        <f>IF(X941&lt;&gt;"Liquidação Cancelada",VLOOKUP(B941,'BASE DE DADOS OPS'!$B$4:$P$9650,10,FALSE),"Liquidação Cancelada")</f>
        <v>#N/A</v>
      </c>
      <c r="W941" s="13" t="e">
        <f>IF(X941&lt;&gt;"Liquidação Cancelada",IF(ISBLANK(V941),"AGUARDANDO PAGAMENTO",NETWORKDAYS(P941,V941)-1),"Liquidação Cancelada")</f>
        <v>#N/A</v>
      </c>
      <c r="X941" s="10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>IF(X941&lt;&gt;"Liquidação Cancelada",Y941-Z941,"Liquidação Cancelada")</f>
        <v>#N/A</v>
      </c>
      <c r="AC941" s="3" t="e">
        <f>IF(X941&lt;&gt;"Liquidação Cancelada",(AA941-AB941)+(U941-Z941-AB941),"Liquidação Cancelada")</f>
        <v>#N/A</v>
      </c>
      <c r="AD941" s="29"/>
    </row>
    <row r="942" spans="1:30" ht="24.95" customHeight="1" x14ac:dyDescent="0.2">
      <c r="A942" s="23" t="str">
        <f>D942&amp;"|"&amp;E942&amp;"|"&amp;G942&amp;"|"&amp;H942&amp;"|"&amp;L942&amp;"|"&amp;N942&amp;"|"&amp;U942</f>
        <v>||||||0</v>
      </c>
      <c r="B942" s="23" t="str">
        <f>D942&amp;"|"&amp;E942&amp;"|"&amp;G942&amp;"|"&amp;H942&amp;"|"&amp;X942</f>
        <v>||||0</v>
      </c>
      <c r="C942" s="28" t="str">
        <f>E942&amp;"|"&amp;X942</f>
        <v>|0</v>
      </c>
      <c r="D942" s="10"/>
      <c r="E942" s="10"/>
      <c r="F942" s="36" t="str">
        <f>G942&amp;"/"&amp;H942</f>
        <v>/</v>
      </c>
      <c r="G942" s="10"/>
      <c r="H942" s="10"/>
      <c r="I942" s="36" t="str">
        <f>J942&amp;"."&amp;K942</f>
        <v>.</v>
      </c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>
        <f>R942-S942-T942</f>
        <v>0</v>
      </c>
      <c r="V942" s="9" t="e">
        <f>IF(X942&lt;&gt;"Liquidação Cancelada",VLOOKUP(B942,'BASE DE DADOS OPS'!$B$4:$P$9650,10,FALSE),"Liquidação Cancelada")</f>
        <v>#N/A</v>
      </c>
      <c r="W942" s="13" t="e">
        <f>IF(X942&lt;&gt;"Liquidação Cancelada",IF(ISBLANK(V942),"AGUARDANDO PAGAMENTO",NETWORKDAYS(P942,V942)-1),"Liquidação Cancelada")</f>
        <v>#N/A</v>
      </c>
      <c r="X942" s="10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>IF(X942&lt;&gt;"Liquidação Cancelada",Y942-Z942,"Liquidação Cancelada")</f>
        <v>#N/A</v>
      </c>
      <c r="AC942" s="3" t="e">
        <f>IF(X942&lt;&gt;"Liquidação Cancelada",(AA942-AB942)+(U942-Z942-AB942),"Liquidação Cancelada")</f>
        <v>#N/A</v>
      </c>
      <c r="AD942" s="29"/>
    </row>
    <row r="943" spans="1:30" ht="24.95" customHeight="1" x14ac:dyDescent="0.2">
      <c r="A943" s="23" t="str">
        <f>D943&amp;"|"&amp;E943&amp;"|"&amp;G943&amp;"|"&amp;H943&amp;"|"&amp;L943&amp;"|"&amp;N943&amp;"|"&amp;U943</f>
        <v>||||||0</v>
      </c>
      <c r="B943" s="23" t="str">
        <f>D943&amp;"|"&amp;E943&amp;"|"&amp;G943&amp;"|"&amp;H943&amp;"|"&amp;X943</f>
        <v>||||0</v>
      </c>
      <c r="C943" s="28" t="str">
        <f>E943&amp;"|"&amp;X943</f>
        <v>|0</v>
      </c>
      <c r="D943" s="10"/>
      <c r="E943" s="10"/>
      <c r="F943" s="36" t="str">
        <f>G943&amp;"/"&amp;H943</f>
        <v>/</v>
      </c>
      <c r="G943" s="10"/>
      <c r="H943" s="10"/>
      <c r="I943" s="36" t="str">
        <f>J943&amp;"."&amp;K943</f>
        <v>.</v>
      </c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>
        <f>R943-S943-T943</f>
        <v>0</v>
      </c>
      <c r="V943" s="9" t="e">
        <f>IF(X943&lt;&gt;"Liquidação Cancelada",VLOOKUP(B943,'BASE DE DADOS OPS'!$B$4:$P$9650,10,FALSE),"Liquidação Cancelada")</f>
        <v>#N/A</v>
      </c>
      <c r="W943" s="13" t="e">
        <f>IF(X943&lt;&gt;"Liquidação Cancelada",IF(ISBLANK(V943),"AGUARDANDO PAGAMENTO",NETWORKDAYS(P943,V943)-1),"Liquidação Cancelada")</f>
        <v>#N/A</v>
      </c>
      <c r="X943" s="10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>IF(X943&lt;&gt;"Liquidação Cancelada",Y943-Z943,"Liquidação Cancelada")</f>
        <v>#N/A</v>
      </c>
      <c r="AC943" s="3" t="e">
        <f>IF(X943&lt;&gt;"Liquidação Cancelada",(AA943-AB943)+(U943-Z943-AB943),"Liquidação Cancelada")</f>
        <v>#N/A</v>
      </c>
      <c r="AD943" s="29"/>
    </row>
    <row r="944" spans="1:30" ht="24.95" customHeight="1" x14ac:dyDescent="0.2">
      <c r="A944" s="23" t="str">
        <f>D944&amp;"|"&amp;E944&amp;"|"&amp;G944&amp;"|"&amp;H944&amp;"|"&amp;L944&amp;"|"&amp;N944&amp;"|"&amp;U944</f>
        <v>||||||0</v>
      </c>
      <c r="B944" s="23" t="str">
        <f>D944&amp;"|"&amp;E944&amp;"|"&amp;G944&amp;"|"&amp;H944&amp;"|"&amp;X944</f>
        <v>||||0</v>
      </c>
      <c r="C944" s="28" t="str">
        <f>E944&amp;"|"&amp;X944</f>
        <v>|0</v>
      </c>
      <c r="D944" s="10"/>
      <c r="E944" s="10"/>
      <c r="F944" s="36" t="str">
        <f>G944&amp;"/"&amp;H944</f>
        <v>/</v>
      </c>
      <c r="G944" s="10"/>
      <c r="H944" s="10"/>
      <c r="I944" s="36" t="str">
        <f>J944&amp;"."&amp;K944</f>
        <v>.</v>
      </c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>
        <f>R944-S944-T944</f>
        <v>0</v>
      </c>
      <c r="V944" s="9" t="e">
        <f>IF(X944&lt;&gt;"Liquidação Cancelada",VLOOKUP(B944,'BASE DE DADOS OPS'!$B$4:$P$9650,10,FALSE),"Liquidação Cancelada")</f>
        <v>#N/A</v>
      </c>
      <c r="W944" s="13" t="e">
        <f>IF(X944&lt;&gt;"Liquidação Cancelada",IF(ISBLANK(V944),"AGUARDANDO PAGAMENTO",NETWORKDAYS(P944,V944)-1),"Liquidação Cancelada")</f>
        <v>#N/A</v>
      </c>
      <c r="X944" s="10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>IF(X944&lt;&gt;"Liquidação Cancelada",Y944-Z944,"Liquidação Cancelada")</f>
        <v>#N/A</v>
      </c>
      <c r="AC944" s="3" t="e">
        <f>IF(X944&lt;&gt;"Liquidação Cancelada",(AA944-AB944)+(U944-Z944-AB944),"Liquidação Cancelada")</f>
        <v>#N/A</v>
      </c>
      <c r="AD944" s="29"/>
    </row>
    <row r="945" spans="1:30" ht="24.95" customHeight="1" x14ac:dyDescent="0.2">
      <c r="A945" s="23" t="str">
        <f>D945&amp;"|"&amp;E945&amp;"|"&amp;G945&amp;"|"&amp;H945&amp;"|"&amp;L945&amp;"|"&amp;N945&amp;"|"&amp;U945</f>
        <v>||||||0</v>
      </c>
      <c r="B945" s="23" t="str">
        <f>D945&amp;"|"&amp;E945&amp;"|"&amp;G945&amp;"|"&amp;H945&amp;"|"&amp;X945</f>
        <v>||||0</v>
      </c>
      <c r="C945" s="28" t="str">
        <f>E945&amp;"|"&amp;X945</f>
        <v>|0</v>
      </c>
      <c r="D945" s="10"/>
      <c r="E945" s="10"/>
      <c r="F945" s="36" t="str">
        <f>G945&amp;"/"&amp;H945</f>
        <v>/</v>
      </c>
      <c r="G945" s="10"/>
      <c r="H945" s="10"/>
      <c r="I945" s="36" t="str">
        <f>J945&amp;"."&amp;K945</f>
        <v>.</v>
      </c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>
        <f>R945-S945-T945</f>
        <v>0</v>
      </c>
      <c r="V945" s="9" t="e">
        <f>IF(X945&lt;&gt;"Liquidação Cancelada",VLOOKUP(B945,'BASE DE DADOS OPS'!$B$4:$P$9650,10,FALSE),"Liquidação Cancelada")</f>
        <v>#N/A</v>
      </c>
      <c r="W945" s="13" t="e">
        <f>IF(X945&lt;&gt;"Liquidação Cancelada",IF(ISBLANK(V945),"AGUARDANDO PAGAMENTO",NETWORKDAYS(P945,V945)-1),"Liquidação Cancelada")</f>
        <v>#N/A</v>
      </c>
      <c r="X945" s="10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>IF(X945&lt;&gt;"Liquidação Cancelada",Y945-Z945,"Liquidação Cancelada")</f>
        <v>#N/A</v>
      </c>
      <c r="AC945" s="3" t="e">
        <f>IF(X945&lt;&gt;"Liquidação Cancelada",(AA945-AB945)+(U945-Z945-AB945),"Liquidação Cancelada")</f>
        <v>#N/A</v>
      </c>
      <c r="AD945" s="29"/>
    </row>
    <row r="946" spans="1:30" ht="24.95" customHeight="1" x14ac:dyDescent="0.2">
      <c r="A946" s="23" t="str">
        <f>D946&amp;"|"&amp;E946&amp;"|"&amp;G946&amp;"|"&amp;H946&amp;"|"&amp;L946&amp;"|"&amp;N946&amp;"|"&amp;U946</f>
        <v>||||||0</v>
      </c>
      <c r="B946" s="23" t="str">
        <f>D946&amp;"|"&amp;E946&amp;"|"&amp;G946&amp;"|"&amp;H946&amp;"|"&amp;X946</f>
        <v>||||0</v>
      </c>
      <c r="C946" s="28" t="str">
        <f>E946&amp;"|"&amp;X946</f>
        <v>|0</v>
      </c>
      <c r="D946" s="10"/>
      <c r="E946" s="10"/>
      <c r="F946" s="36" t="str">
        <f>G946&amp;"/"&amp;H946</f>
        <v>/</v>
      </c>
      <c r="G946" s="10"/>
      <c r="H946" s="10"/>
      <c r="I946" s="36" t="str">
        <f>J946&amp;"."&amp;K946</f>
        <v>.</v>
      </c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>
        <f>R946-S946-T946</f>
        <v>0</v>
      </c>
      <c r="V946" s="9" t="e">
        <f>IF(X946&lt;&gt;"Liquidação Cancelada",VLOOKUP(B946,'BASE DE DADOS OPS'!$B$4:$P$9650,10,FALSE),"Liquidação Cancelada")</f>
        <v>#N/A</v>
      </c>
      <c r="W946" s="13" t="e">
        <f>IF(X946&lt;&gt;"Liquidação Cancelada",IF(ISBLANK(V946),"AGUARDANDO PAGAMENTO",NETWORKDAYS(P946,V946)-1),"Liquidação Cancelada")</f>
        <v>#N/A</v>
      </c>
      <c r="X946" s="10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>IF(X946&lt;&gt;"Liquidação Cancelada",Y946-Z946,"Liquidação Cancelada")</f>
        <v>#N/A</v>
      </c>
      <c r="AC946" s="3" t="e">
        <f>IF(X946&lt;&gt;"Liquidação Cancelada",(AA946-AB946)+(U946-Z946-AB946),"Liquidação Cancelada")</f>
        <v>#N/A</v>
      </c>
      <c r="AD946" s="29"/>
    </row>
    <row r="947" spans="1:30" ht="24.95" customHeight="1" x14ac:dyDescent="0.2">
      <c r="A947" s="23" t="str">
        <f>D947&amp;"|"&amp;E947&amp;"|"&amp;G947&amp;"|"&amp;H947&amp;"|"&amp;L947&amp;"|"&amp;N947&amp;"|"&amp;U947</f>
        <v>||||||0</v>
      </c>
      <c r="B947" s="23" t="str">
        <f>D947&amp;"|"&amp;E947&amp;"|"&amp;G947&amp;"|"&amp;H947&amp;"|"&amp;X947</f>
        <v>||||0</v>
      </c>
      <c r="C947" s="28" t="str">
        <f>E947&amp;"|"&amp;X947</f>
        <v>|0</v>
      </c>
      <c r="D947" s="10"/>
      <c r="E947" s="10"/>
      <c r="F947" s="36" t="str">
        <f>G947&amp;"/"&amp;H947</f>
        <v>/</v>
      </c>
      <c r="G947" s="10"/>
      <c r="H947" s="10"/>
      <c r="I947" s="36" t="str">
        <f>J947&amp;"."&amp;K947</f>
        <v>.</v>
      </c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>
        <f>R947-S947-T947</f>
        <v>0</v>
      </c>
      <c r="V947" s="9" t="e">
        <f>IF(X947&lt;&gt;"Liquidação Cancelada",VLOOKUP(B947,'BASE DE DADOS OPS'!$B$4:$P$9650,10,FALSE),"Liquidação Cancelada")</f>
        <v>#N/A</v>
      </c>
      <c r="W947" s="13" t="e">
        <f>IF(X947&lt;&gt;"Liquidação Cancelada",IF(ISBLANK(V947),"AGUARDANDO PAGAMENTO",NETWORKDAYS(P947,V947)-1),"Liquidação Cancelada")</f>
        <v>#N/A</v>
      </c>
      <c r="X947" s="10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>IF(X947&lt;&gt;"Liquidação Cancelada",Y947-Z947,"Liquidação Cancelada")</f>
        <v>#N/A</v>
      </c>
      <c r="AC947" s="3" t="e">
        <f>IF(X947&lt;&gt;"Liquidação Cancelada",(AA947-AB947)+(U947-Z947-AB947),"Liquidação Cancelada")</f>
        <v>#N/A</v>
      </c>
      <c r="AD947" s="29"/>
    </row>
    <row r="948" spans="1:30" ht="24.95" customHeight="1" x14ac:dyDescent="0.2">
      <c r="A948" s="23" t="str">
        <f>D948&amp;"|"&amp;E948&amp;"|"&amp;G948&amp;"|"&amp;H948&amp;"|"&amp;L948&amp;"|"&amp;N948&amp;"|"&amp;U948</f>
        <v>||||||0</v>
      </c>
      <c r="B948" s="23" t="str">
        <f>D948&amp;"|"&amp;E948&amp;"|"&amp;G948&amp;"|"&amp;H948&amp;"|"&amp;X948</f>
        <v>||||0</v>
      </c>
      <c r="C948" s="28" t="str">
        <f>E948&amp;"|"&amp;X948</f>
        <v>|0</v>
      </c>
      <c r="D948" s="10"/>
      <c r="E948" s="10"/>
      <c r="F948" s="36" t="str">
        <f>G948&amp;"/"&amp;H948</f>
        <v>/</v>
      </c>
      <c r="G948" s="10"/>
      <c r="H948" s="10"/>
      <c r="I948" s="36" t="str">
        <f>J948&amp;"."&amp;K948</f>
        <v>.</v>
      </c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>
        <f>R948-S948-T948</f>
        <v>0</v>
      </c>
      <c r="V948" s="9" t="e">
        <f>IF(X948&lt;&gt;"Liquidação Cancelada",VLOOKUP(B948,'BASE DE DADOS OPS'!$B$4:$P$9650,10,FALSE),"Liquidação Cancelada")</f>
        <v>#N/A</v>
      </c>
      <c r="W948" s="13" t="e">
        <f>IF(X948&lt;&gt;"Liquidação Cancelada",IF(ISBLANK(V948),"AGUARDANDO PAGAMENTO",NETWORKDAYS(P948,V948)-1),"Liquidação Cancelada")</f>
        <v>#N/A</v>
      </c>
      <c r="X948" s="10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>IF(X948&lt;&gt;"Liquidação Cancelada",Y948-Z948,"Liquidação Cancelada")</f>
        <v>#N/A</v>
      </c>
      <c r="AC948" s="3" t="e">
        <f>IF(X948&lt;&gt;"Liquidação Cancelada",(AA948-AB948)+(U948-Z948-AB948),"Liquidação Cancelada")</f>
        <v>#N/A</v>
      </c>
      <c r="AD948" s="29"/>
    </row>
    <row r="949" spans="1:30" ht="24.95" customHeight="1" x14ac:dyDescent="0.2">
      <c r="A949" s="23" t="str">
        <f>D949&amp;"|"&amp;E949&amp;"|"&amp;G949&amp;"|"&amp;H949&amp;"|"&amp;L949&amp;"|"&amp;N949&amp;"|"&amp;U949</f>
        <v>||||||0</v>
      </c>
      <c r="B949" s="23" t="str">
        <f>D949&amp;"|"&amp;E949&amp;"|"&amp;G949&amp;"|"&amp;H949&amp;"|"&amp;X949</f>
        <v>||||0</v>
      </c>
      <c r="C949" s="28" t="str">
        <f>E949&amp;"|"&amp;X949</f>
        <v>|0</v>
      </c>
      <c r="D949" s="10"/>
      <c r="E949" s="10"/>
      <c r="F949" s="36" t="str">
        <f>G949&amp;"/"&amp;H949</f>
        <v>/</v>
      </c>
      <c r="G949" s="10"/>
      <c r="H949" s="10"/>
      <c r="I949" s="36" t="str">
        <f>J949&amp;"."&amp;K949</f>
        <v>.</v>
      </c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>
        <f>R949-S949-T949</f>
        <v>0</v>
      </c>
      <c r="V949" s="9" t="e">
        <f>IF(X949&lt;&gt;"Liquidação Cancelada",VLOOKUP(B949,'BASE DE DADOS OPS'!$B$4:$P$9650,10,FALSE),"Liquidação Cancelada")</f>
        <v>#N/A</v>
      </c>
      <c r="W949" s="13" t="e">
        <f>IF(X949&lt;&gt;"Liquidação Cancelada",IF(ISBLANK(V949),"AGUARDANDO PAGAMENTO",NETWORKDAYS(P949,V949)-1),"Liquidação Cancelada")</f>
        <v>#N/A</v>
      </c>
      <c r="X949" s="10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>IF(X949&lt;&gt;"Liquidação Cancelada",Y949-Z949,"Liquidação Cancelada")</f>
        <v>#N/A</v>
      </c>
      <c r="AC949" s="3" t="e">
        <f>IF(X949&lt;&gt;"Liquidação Cancelada",(AA949-AB949)+(U949-Z949-AB949),"Liquidação Cancelada")</f>
        <v>#N/A</v>
      </c>
      <c r="AD949" s="29"/>
    </row>
    <row r="950" spans="1:30" ht="24.95" customHeight="1" x14ac:dyDescent="0.2">
      <c r="A950" s="23" t="str">
        <f>D950&amp;"|"&amp;E950&amp;"|"&amp;G950&amp;"|"&amp;H950&amp;"|"&amp;L950&amp;"|"&amp;N950&amp;"|"&amp;U950</f>
        <v>||||||0</v>
      </c>
      <c r="B950" s="23" t="str">
        <f>D950&amp;"|"&amp;E950&amp;"|"&amp;G950&amp;"|"&amp;H950&amp;"|"&amp;X950</f>
        <v>||||0</v>
      </c>
      <c r="C950" s="28" t="str">
        <f>E950&amp;"|"&amp;X950</f>
        <v>|0</v>
      </c>
      <c r="D950" s="10"/>
      <c r="E950" s="10"/>
      <c r="F950" s="36" t="str">
        <f>G950&amp;"/"&amp;H950</f>
        <v>/</v>
      </c>
      <c r="G950" s="10"/>
      <c r="H950" s="10"/>
      <c r="I950" s="36" t="str">
        <f>J950&amp;"."&amp;K950</f>
        <v>.</v>
      </c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>
        <f>R950-S950-T950</f>
        <v>0</v>
      </c>
      <c r="V950" s="9" t="e">
        <f>IF(X950&lt;&gt;"Liquidação Cancelada",VLOOKUP(B950,'BASE DE DADOS OPS'!$B$4:$P$9650,10,FALSE),"Liquidação Cancelada")</f>
        <v>#N/A</v>
      </c>
      <c r="W950" s="13" t="e">
        <f>IF(X950&lt;&gt;"Liquidação Cancelada",IF(ISBLANK(V950),"AGUARDANDO PAGAMENTO",NETWORKDAYS(P950,V950)-1),"Liquidação Cancelada")</f>
        <v>#N/A</v>
      </c>
      <c r="X950" s="10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>IF(X950&lt;&gt;"Liquidação Cancelada",Y950-Z950,"Liquidação Cancelada")</f>
        <v>#N/A</v>
      </c>
      <c r="AC950" s="3" t="e">
        <f>IF(X950&lt;&gt;"Liquidação Cancelada",(AA950-AB950)+(U950-Z950-AB950),"Liquidação Cancelada")</f>
        <v>#N/A</v>
      </c>
      <c r="AD950" s="29"/>
    </row>
    <row r="951" spans="1:30" ht="24.95" customHeight="1" x14ac:dyDescent="0.2">
      <c r="A951" s="23" t="str">
        <f>D951&amp;"|"&amp;E951&amp;"|"&amp;G951&amp;"|"&amp;H951&amp;"|"&amp;L951&amp;"|"&amp;N951&amp;"|"&amp;U951</f>
        <v>||||||0</v>
      </c>
      <c r="B951" s="23" t="str">
        <f>D951&amp;"|"&amp;E951&amp;"|"&amp;G951&amp;"|"&amp;H951&amp;"|"&amp;X951</f>
        <v>||||0</v>
      </c>
      <c r="C951" s="28" t="str">
        <f>E951&amp;"|"&amp;X951</f>
        <v>|0</v>
      </c>
      <c r="D951" s="10"/>
      <c r="E951" s="10"/>
      <c r="F951" s="36" t="str">
        <f>G951&amp;"/"&amp;H951</f>
        <v>/</v>
      </c>
      <c r="G951" s="10"/>
      <c r="H951" s="10"/>
      <c r="I951" s="36" t="str">
        <f>J951&amp;"."&amp;K951</f>
        <v>.</v>
      </c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>
        <f>R951-S951-T951</f>
        <v>0</v>
      </c>
      <c r="V951" s="9" t="e">
        <f>IF(X951&lt;&gt;"Liquidação Cancelada",VLOOKUP(B951,'BASE DE DADOS OPS'!$B$4:$P$9650,10,FALSE),"Liquidação Cancelada")</f>
        <v>#N/A</v>
      </c>
      <c r="W951" s="13" t="e">
        <f>IF(X951&lt;&gt;"Liquidação Cancelada",IF(ISBLANK(V951),"AGUARDANDO PAGAMENTO",NETWORKDAYS(P951,V951)-1),"Liquidação Cancelada")</f>
        <v>#N/A</v>
      </c>
      <c r="X951" s="10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>IF(X951&lt;&gt;"Liquidação Cancelada",Y951-Z951,"Liquidação Cancelada")</f>
        <v>#N/A</v>
      </c>
      <c r="AC951" s="3" t="e">
        <f>IF(X951&lt;&gt;"Liquidação Cancelada",(AA951-AB951)+(U951-Z951-AB951),"Liquidação Cancelada")</f>
        <v>#N/A</v>
      </c>
      <c r="AD951" s="29"/>
    </row>
    <row r="952" spans="1:30" ht="24.95" customHeight="1" x14ac:dyDescent="0.2">
      <c r="A952" s="23" t="str">
        <f>D952&amp;"|"&amp;E952&amp;"|"&amp;G952&amp;"|"&amp;H952&amp;"|"&amp;L952&amp;"|"&amp;N952&amp;"|"&amp;U952</f>
        <v>||||||0</v>
      </c>
      <c r="B952" s="23" t="str">
        <f>D952&amp;"|"&amp;E952&amp;"|"&amp;G952&amp;"|"&amp;H952&amp;"|"&amp;X952</f>
        <v>||||0</v>
      </c>
      <c r="C952" s="28" t="str">
        <f>E952&amp;"|"&amp;X952</f>
        <v>|0</v>
      </c>
      <c r="D952" s="10"/>
      <c r="E952" s="10"/>
      <c r="F952" s="36" t="str">
        <f>G952&amp;"/"&amp;H952</f>
        <v>/</v>
      </c>
      <c r="G952" s="10"/>
      <c r="H952" s="10"/>
      <c r="I952" s="36" t="str">
        <f>J952&amp;"."&amp;K952</f>
        <v>.</v>
      </c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>
        <f>R952-S952-T952</f>
        <v>0</v>
      </c>
      <c r="V952" s="9" t="e">
        <f>IF(X952&lt;&gt;"Liquidação Cancelada",VLOOKUP(B952,'BASE DE DADOS OPS'!$B$4:$P$9650,10,FALSE),"Liquidação Cancelada")</f>
        <v>#N/A</v>
      </c>
      <c r="W952" s="13" t="e">
        <f>IF(X952&lt;&gt;"Liquidação Cancelada",IF(ISBLANK(V952),"AGUARDANDO PAGAMENTO",NETWORKDAYS(P952,V952)-1),"Liquidação Cancelada")</f>
        <v>#N/A</v>
      </c>
      <c r="X952" s="10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>IF(X952&lt;&gt;"Liquidação Cancelada",Y952-Z952,"Liquidação Cancelada")</f>
        <v>#N/A</v>
      </c>
      <c r="AC952" s="3" t="e">
        <f>IF(X952&lt;&gt;"Liquidação Cancelada",(AA952-AB952)+(U952-Z952-AB952),"Liquidação Cancelada")</f>
        <v>#N/A</v>
      </c>
      <c r="AD952" s="29"/>
    </row>
    <row r="953" spans="1:30" ht="24.95" customHeight="1" x14ac:dyDescent="0.2">
      <c r="A953" s="23" t="str">
        <f>D953&amp;"|"&amp;E953&amp;"|"&amp;G953&amp;"|"&amp;H953&amp;"|"&amp;L953&amp;"|"&amp;N953&amp;"|"&amp;U953</f>
        <v>||||||0</v>
      </c>
      <c r="B953" s="23" t="str">
        <f>D953&amp;"|"&amp;E953&amp;"|"&amp;G953&amp;"|"&amp;H953&amp;"|"&amp;X953</f>
        <v>||||0</v>
      </c>
      <c r="C953" s="28" t="str">
        <f>E953&amp;"|"&amp;X953</f>
        <v>|0</v>
      </c>
      <c r="D953" s="10"/>
      <c r="E953" s="10"/>
      <c r="F953" s="36" t="str">
        <f>G953&amp;"/"&amp;H953</f>
        <v>/</v>
      </c>
      <c r="G953" s="10"/>
      <c r="H953" s="10"/>
      <c r="I953" s="36" t="str">
        <f>J953&amp;"."&amp;K953</f>
        <v>.</v>
      </c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>
        <f>R953-S953-T953</f>
        <v>0</v>
      </c>
      <c r="V953" s="9" t="e">
        <f>IF(X953&lt;&gt;"Liquidação Cancelada",VLOOKUP(B953,'BASE DE DADOS OPS'!$B$4:$P$9650,10,FALSE),"Liquidação Cancelada")</f>
        <v>#N/A</v>
      </c>
      <c r="W953" s="13" t="e">
        <f>IF(X953&lt;&gt;"Liquidação Cancelada",IF(ISBLANK(V953),"AGUARDANDO PAGAMENTO",NETWORKDAYS(P953,V953)-1),"Liquidação Cancelada")</f>
        <v>#N/A</v>
      </c>
      <c r="X953" s="10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>IF(X953&lt;&gt;"Liquidação Cancelada",Y953-Z953,"Liquidação Cancelada")</f>
        <v>#N/A</v>
      </c>
      <c r="AC953" s="3" t="e">
        <f>IF(X953&lt;&gt;"Liquidação Cancelada",(AA953-AB953)+(U953-Z953-AB953),"Liquidação Cancelada")</f>
        <v>#N/A</v>
      </c>
      <c r="AD953" s="29"/>
    </row>
    <row r="954" spans="1:30" ht="24.95" customHeight="1" x14ac:dyDescent="0.2">
      <c r="A954" s="23" t="str">
        <f>D954&amp;"|"&amp;E954&amp;"|"&amp;G954&amp;"|"&amp;H954&amp;"|"&amp;L954&amp;"|"&amp;N954&amp;"|"&amp;U954</f>
        <v>||||||0</v>
      </c>
      <c r="B954" s="23" t="str">
        <f>D954&amp;"|"&amp;E954&amp;"|"&amp;G954&amp;"|"&amp;H954&amp;"|"&amp;X954</f>
        <v>||||0</v>
      </c>
      <c r="C954" s="28" t="str">
        <f>E954&amp;"|"&amp;X954</f>
        <v>|0</v>
      </c>
      <c r="D954" s="10"/>
      <c r="E954" s="10"/>
      <c r="F954" s="36" t="str">
        <f>G954&amp;"/"&amp;H954</f>
        <v>/</v>
      </c>
      <c r="G954" s="10"/>
      <c r="H954" s="10"/>
      <c r="I954" s="36" t="str">
        <f>J954&amp;"."&amp;K954</f>
        <v>.</v>
      </c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>
        <f>R954-S954-T954</f>
        <v>0</v>
      </c>
      <c r="V954" s="9" t="e">
        <f>IF(X954&lt;&gt;"Liquidação Cancelada",VLOOKUP(B954,'BASE DE DADOS OPS'!$B$4:$P$9650,10,FALSE),"Liquidação Cancelada")</f>
        <v>#N/A</v>
      </c>
      <c r="W954" s="13" t="e">
        <f>IF(X954&lt;&gt;"Liquidação Cancelada",IF(ISBLANK(V954),"AGUARDANDO PAGAMENTO",NETWORKDAYS(P954,V954)-1),"Liquidação Cancelada")</f>
        <v>#N/A</v>
      </c>
      <c r="X954" s="10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>IF(X954&lt;&gt;"Liquidação Cancelada",Y954-Z954,"Liquidação Cancelada")</f>
        <v>#N/A</v>
      </c>
      <c r="AC954" s="3" t="e">
        <f>IF(X954&lt;&gt;"Liquidação Cancelada",(AA954-AB954)+(U954-Z954-AB954),"Liquidação Cancelada")</f>
        <v>#N/A</v>
      </c>
      <c r="AD954" s="29"/>
    </row>
    <row r="955" spans="1:30" ht="24.95" customHeight="1" x14ac:dyDescent="0.2">
      <c r="A955" s="23" t="str">
        <f>D955&amp;"|"&amp;E955&amp;"|"&amp;G955&amp;"|"&amp;H955&amp;"|"&amp;L955&amp;"|"&amp;N955&amp;"|"&amp;U955</f>
        <v>||||||0</v>
      </c>
      <c r="B955" s="23" t="str">
        <f>D955&amp;"|"&amp;E955&amp;"|"&amp;G955&amp;"|"&amp;H955&amp;"|"&amp;X955</f>
        <v>||||0</v>
      </c>
      <c r="C955" s="28" t="str">
        <f>E955&amp;"|"&amp;X955</f>
        <v>|0</v>
      </c>
      <c r="D955" s="10"/>
      <c r="E955" s="10"/>
      <c r="F955" s="36" t="str">
        <f>G955&amp;"/"&amp;H955</f>
        <v>/</v>
      </c>
      <c r="G955" s="10"/>
      <c r="H955" s="10"/>
      <c r="I955" s="36" t="str">
        <f>J955&amp;"."&amp;K955</f>
        <v>.</v>
      </c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>
        <f>R955-S955-T955</f>
        <v>0</v>
      </c>
      <c r="V955" s="9" t="e">
        <f>IF(X955&lt;&gt;"Liquidação Cancelada",VLOOKUP(B955,'BASE DE DADOS OPS'!$B$4:$P$9650,10,FALSE),"Liquidação Cancelada")</f>
        <v>#N/A</v>
      </c>
      <c r="W955" s="13" t="e">
        <f>IF(X955&lt;&gt;"Liquidação Cancelada",IF(ISBLANK(V955),"AGUARDANDO PAGAMENTO",NETWORKDAYS(P955,V955)-1),"Liquidação Cancelada")</f>
        <v>#N/A</v>
      </c>
      <c r="X955" s="10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>IF(X955&lt;&gt;"Liquidação Cancelada",Y955-Z955,"Liquidação Cancelada")</f>
        <v>#N/A</v>
      </c>
      <c r="AC955" s="3" t="e">
        <f>IF(X955&lt;&gt;"Liquidação Cancelada",(AA955-AB955)+(U955-Z955-AB955),"Liquidação Cancelada")</f>
        <v>#N/A</v>
      </c>
      <c r="AD955" s="29"/>
    </row>
    <row r="956" spans="1:30" ht="24.95" customHeight="1" x14ac:dyDescent="0.2">
      <c r="A956" s="23" t="str">
        <f>D956&amp;"|"&amp;E956&amp;"|"&amp;G956&amp;"|"&amp;H956&amp;"|"&amp;L956&amp;"|"&amp;N956&amp;"|"&amp;U956</f>
        <v>||||||0</v>
      </c>
      <c r="B956" s="23" t="str">
        <f>D956&amp;"|"&amp;E956&amp;"|"&amp;G956&amp;"|"&amp;H956&amp;"|"&amp;X956</f>
        <v>||||0</v>
      </c>
      <c r="C956" s="28" t="str">
        <f>E956&amp;"|"&amp;X956</f>
        <v>|0</v>
      </c>
      <c r="D956" s="10"/>
      <c r="E956" s="10"/>
      <c r="F956" s="36" t="str">
        <f>G956&amp;"/"&amp;H956</f>
        <v>/</v>
      </c>
      <c r="G956" s="10"/>
      <c r="H956" s="10"/>
      <c r="I956" s="36" t="str">
        <f>J956&amp;"."&amp;K956</f>
        <v>.</v>
      </c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>
        <f>R956-S956-T956</f>
        <v>0</v>
      </c>
      <c r="V956" s="9" t="e">
        <f>IF(X956&lt;&gt;"Liquidação Cancelada",VLOOKUP(B956,'BASE DE DADOS OPS'!$B$4:$P$9650,10,FALSE),"Liquidação Cancelada")</f>
        <v>#N/A</v>
      </c>
      <c r="W956" s="13" t="e">
        <f>IF(X956&lt;&gt;"Liquidação Cancelada",IF(ISBLANK(V956),"AGUARDANDO PAGAMENTO",NETWORKDAYS(P956,V956)-1),"Liquidação Cancelada")</f>
        <v>#N/A</v>
      </c>
      <c r="X956" s="10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>IF(X956&lt;&gt;"Liquidação Cancelada",Y956-Z956,"Liquidação Cancelada")</f>
        <v>#N/A</v>
      </c>
      <c r="AC956" s="3" t="e">
        <f>IF(X956&lt;&gt;"Liquidação Cancelada",(AA956-AB956)+(U956-Z956-AB956),"Liquidação Cancelada")</f>
        <v>#N/A</v>
      </c>
      <c r="AD956" s="29"/>
    </row>
    <row r="957" spans="1:30" ht="24.95" customHeight="1" x14ac:dyDescent="0.2">
      <c r="A957" s="23" t="str">
        <f>D957&amp;"|"&amp;E957&amp;"|"&amp;G957&amp;"|"&amp;H957&amp;"|"&amp;L957&amp;"|"&amp;N957&amp;"|"&amp;U957</f>
        <v>||||||0</v>
      </c>
      <c r="B957" s="23" t="str">
        <f>D957&amp;"|"&amp;E957&amp;"|"&amp;G957&amp;"|"&amp;H957&amp;"|"&amp;X957</f>
        <v>||||0</v>
      </c>
      <c r="C957" s="28" t="str">
        <f>E957&amp;"|"&amp;X957</f>
        <v>|0</v>
      </c>
      <c r="D957" s="10"/>
      <c r="E957" s="10"/>
      <c r="F957" s="36" t="str">
        <f>G957&amp;"/"&amp;H957</f>
        <v>/</v>
      </c>
      <c r="G957" s="10"/>
      <c r="H957" s="10"/>
      <c r="I957" s="36" t="str">
        <f>J957&amp;"."&amp;K957</f>
        <v>.</v>
      </c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>
        <f>R957-S957-T957</f>
        <v>0</v>
      </c>
      <c r="V957" s="9" t="e">
        <f>IF(X957&lt;&gt;"Liquidação Cancelada",VLOOKUP(B957,'BASE DE DADOS OPS'!$B$4:$P$9650,10,FALSE),"Liquidação Cancelada")</f>
        <v>#N/A</v>
      </c>
      <c r="W957" s="13" t="e">
        <f>IF(X957&lt;&gt;"Liquidação Cancelada",IF(ISBLANK(V957),"AGUARDANDO PAGAMENTO",NETWORKDAYS(P957,V957)-1),"Liquidação Cancelada")</f>
        <v>#N/A</v>
      </c>
      <c r="X957" s="10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>IF(X957&lt;&gt;"Liquidação Cancelada",Y957-Z957,"Liquidação Cancelada")</f>
        <v>#N/A</v>
      </c>
      <c r="AC957" s="3" t="e">
        <f>IF(X957&lt;&gt;"Liquidação Cancelada",(AA957-AB957)+(U957-Z957-AB957),"Liquidação Cancelada")</f>
        <v>#N/A</v>
      </c>
      <c r="AD957" s="29"/>
    </row>
    <row r="958" spans="1:30" ht="24.95" customHeight="1" x14ac:dyDescent="0.2">
      <c r="A958" s="23" t="str">
        <f>D958&amp;"|"&amp;E958&amp;"|"&amp;G958&amp;"|"&amp;H958&amp;"|"&amp;L958&amp;"|"&amp;N958&amp;"|"&amp;U958</f>
        <v>||||||0</v>
      </c>
      <c r="B958" s="23" t="str">
        <f>D958&amp;"|"&amp;E958&amp;"|"&amp;G958&amp;"|"&amp;H958&amp;"|"&amp;X958</f>
        <v>||||0</v>
      </c>
      <c r="C958" s="28" t="str">
        <f>E958&amp;"|"&amp;X958</f>
        <v>|0</v>
      </c>
      <c r="D958" s="10"/>
      <c r="E958" s="10"/>
      <c r="F958" s="36" t="str">
        <f>G958&amp;"/"&amp;H958</f>
        <v>/</v>
      </c>
      <c r="G958" s="10"/>
      <c r="H958" s="10"/>
      <c r="I958" s="36" t="str">
        <f>J958&amp;"."&amp;K958</f>
        <v>.</v>
      </c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>
        <f>R958-S958-T958</f>
        <v>0</v>
      </c>
      <c r="V958" s="9" t="e">
        <f>IF(X958&lt;&gt;"Liquidação Cancelada",VLOOKUP(B958,'BASE DE DADOS OPS'!$B$4:$P$9650,10,FALSE),"Liquidação Cancelada")</f>
        <v>#N/A</v>
      </c>
      <c r="W958" s="13" t="e">
        <f>IF(X958&lt;&gt;"Liquidação Cancelada",IF(ISBLANK(V958),"AGUARDANDO PAGAMENTO",NETWORKDAYS(P958,V958)-1),"Liquidação Cancelada")</f>
        <v>#N/A</v>
      </c>
      <c r="X958" s="10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>IF(X958&lt;&gt;"Liquidação Cancelada",Y958-Z958,"Liquidação Cancelada")</f>
        <v>#N/A</v>
      </c>
      <c r="AC958" s="3" t="e">
        <f>IF(X958&lt;&gt;"Liquidação Cancelada",(AA958-AB958)+(U958-Z958-AB958),"Liquidação Cancelada")</f>
        <v>#N/A</v>
      </c>
      <c r="AD958" s="29"/>
    </row>
    <row r="959" spans="1:30" ht="24.95" customHeight="1" x14ac:dyDescent="0.2">
      <c r="A959" s="23" t="str">
        <f>D959&amp;"|"&amp;E959&amp;"|"&amp;G959&amp;"|"&amp;H959&amp;"|"&amp;L959&amp;"|"&amp;N959&amp;"|"&amp;U959</f>
        <v>||||||0</v>
      </c>
      <c r="B959" s="23" t="str">
        <f>D959&amp;"|"&amp;E959&amp;"|"&amp;G959&amp;"|"&amp;H959&amp;"|"&amp;X959</f>
        <v>||||0</v>
      </c>
      <c r="C959" s="28" t="str">
        <f>E959&amp;"|"&amp;X959</f>
        <v>|0</v>
      </c>
      <c r="D959" s="10"/>
      <c r="E959" s="10"/>
      <c r="F959" s="36" t="str">
        <f>G959&amp;"/"&amp;H959</f>
        <v>/</v>
      </c>
      <c r="G959" s="10"/>
      <c r="H959" s="10"/>
      <c r="I959" s="36" t="str">
        <f>J959&amp;"."&amp;K959</f>
        <v>.</v>
      </c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>
        <f>R959-S959-T959</f>
        <v>0</v>
      </c>
      <c r="V959" s="9" t="e">
        <f>IF(X959&lt;&gt;"Liquidação Cancelada",VLOOKUP(B959,'BASE DE DADOS OPS'!$B$4:$P$9650,10,FALSE),"Liquidação Cancelada")</f>
        <v>#N/A</v>
      </c>
      <c r="W959" s="13" t="e">
        <f>IF(X959&lt;&gt;"Liquidação Cancelada",IF(ISBLANK(V959),"AGUARDANDO PAGAMENTO",NETWORKDAYS(P959,V959)-1),"Liquidação Cancelada")</f>
        <v>#N/A</v>
      </c>
      <c r="X959" s="10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>IF(X959&lt;&gt;"Liquidação Cancelada",Y959-Z959,"Liquidação Cancelada")</f>
        <v>#N/A</v>
      </c>
      <c r="AC959" s="3" t="e">
        <f>IF(X959&lt;&gt;"Liquidação Cancelada",(AA959-AB959)+(U959-Z959-AB959),"Liquidação Cancelada")</f>
        <v>#N/A</v>
      </c>
      <c r="AD959" s="29"/>
    </row>
    <row r="960" spans="1:30" ht="24.95" customHeight="1" x14ac:dyDescent="0.2">
      <c r="A960" s="23" t="str">
        <f>D960&amp;"|"&amp;E960&amp;"|"&amp;G960&amp;"|"&amp;H960&amp;"|"&amp;L960&amp;"|"&amp;N960&amp;"|"&amp;U960</f>
        <v>||||||0</v>
      </c>
      <c r="B960" s="23" t="str">
        <f>D960&amp;"|"&amp;E960&amp;"|"&amp;G960&amp;"|"&amp;H960&amp;"|"&amp;X960</f>
        <v>||||0</v>
      </c>
      <c r="C960" s="28" t="str">
        <f>E960&amp;"|"&amp;X960</f>
        <v>|0</v>
      </c>
      <c r="D960" s="10"/>
      <c r="E960" s="10"/>
      <c r="F960" s="36" t="str">
        <f>G960&amp;"/"&amp;H960</f>
        <v>/</v>
      </c>
      <c r="G960" s="10"/>
      <c r="H960" s="10"/>
      <c r="I960" s="36" t="str">
        <f>J960&amp;"."&amp;K960</f>
        <v>.</v>
      </c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>
        <f>R960-S960-T960</f>
        <v>0</v>
      </c>
      <c r="V960" s="9" t="e">
        <f>IF(X960&lt;&gt;"Liquidação Cancelada",VLOOKUP(B960,'BASE DE DADOS OPS'!$B$4:$P$9650,10,FALSE),"Liquidação Cancelada")</f>
        <v>#N/A</v>
      </c>
      <c r="W960" s="13" t="e">
        <f>IF(X960&lt;&gt;"Liquidação Cancelada",IF(ISBLANK(V960),"AGUARDANDO PAGAMENTO",NETWORKDAYS(P960,V960)-1),"Liquidação Cancelada")</f>
        <v>#N/A</v>
      </c>
      <c r="X960" s="10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>IF(X960&lt;&gt;"Liquidação Cancelada",Y960-Z960,"Liquidação Cancelada")</f>
        <v>#N/A</v>
      </c>
      <c r="AC960" s="3" t="e">
        <f>IF(X960&lt;&gt;"Liquidação Cancelada",(AA960-AB960)+(U960-Z960-AB960),"Liquidação Cancelada")</f>
        <v>#N/A</v>
      </c>
      <c r="AD960" s="29"/>
    </row>
    <row r="961" spans="1:30" ht="24.95" customHeight="1" x14ac:dyDescent="0.2">
      <c r="A961" s="23" t="str">
        <f>D961&amp;"|"&amp;E961&amp;"|"&amp;G961&amp;"|"&amp;H961&amp;"|"&amp;L961&amp;"|"&amp;N961&amp;"|"&amp;U961</f>
        <v>||||||0</v>
      </c>
      <c r="B961" s="23" t="str">
        <f>D961&amp;"|"&amp;E961&amp;"|"&amp;G961&amp;"|"&amp;H961&amp;"|"&amp;X961</f>
        <v>||||0</v>
      </c>
      <c r="C961" s="28" t="str">
        <f>E961&amp;"|"&amp;X961</f>
        <v>|0</v>
      </c>
      <c r="D961" s="10"/>
      <c r="E961" s="10"/>
      <c r="F961" s="36" t="str">
        <f>G961&amp;"/"&amp;H961</f>
        <v>/</v>
      </c>
      <c r="G961" s="10"/>
      <c r="H961" s="10"/>
      <c r="I961" s="36" t="str">
        <f>J961&amp;"."&amp;K961</f>
        <v>.</v>
      </c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>
        <f>R961-S961-T961</f>
        <v>0</v>
      </c>
      <c r="V961" s="9" t="e">
        <f>IF(X961&lt;&gt;"Liquidação Cancelada",VLOOKUP(B961,'BASE DE DADOS OPS'!$B$4:$P$9650,10,FALSE),"Liquidação Cancelada")</f>
        <v>#N/A</v>
      </c>
      <c r="W961" s="13" t="e">
        <f>IF(X961&lt;&gt;"Liquidação Cancelada",IF(ISBLANK(V961),"AGUARDANDO PAGAMENTO",NETWORKDAYS(P961,V961)-1),"Liquidação Cancelada")</f>
        <v>#N/A</v>
      </c>
      <c r="X961" s="10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>IF(X961&lt;&gt;"Liquidação Cancelada",Y961-Z961,"Liquidação Cancelada")</f>
        <v>#N/A</v>
      </c>
      <c r="AC961" s="3" t="e">
        <f>IF(X961&lt;&gt;"Liquidação Cancelada",(AA961-AB961)+(U961-Z961-AB961),"Liquidação Cancelada")</f>
        <v>#N/A</v>
      </c>
      <c r="AD961" s="29"/>
    </row>
    <row r="962" spans="1:30" ht="24.95" customHeight="1" x14ac:dyDescent="0.2">
      <c r="A962" s="23" t="str">
        <f>D962&amp;"|"&amp;E962&amp;"|"&amp;G962&amp;"|"&amp;H962&amp;"|"&amp;L962&amp;"|"&amp;N962&amp;"|"&amp;U962</f>
        <v>||||||0</v>
      </c>
      <c r="B962" s="23" t="str">
        <f>D962&amp;"|"&amp;E962&amp;"|"&amp;G962&amp;"|"&amp;H962&amp;"|"&amp;X962</f>
        <v>||||0</v>
      </c>
      <c r="C962" s="28" t="str">
        <f>E962&amp;"|"&amp;X962</f>
        <v>|0</v>
      </c>
      <c r="D962" s="10"/>
      <c r="E962" s="10"/>
      <c r="F962" s="36" t="str">
        <f>G962&amp;"/"&amp;H962</f>
        <v>/</v>
      </c>
      <c r="G962" s="10"/>
      <c r="H962" s="10"/>
      <c r="I962" s="36" t="str">
        <f>J962&amp;"."&amp;K962</f>
        <v>.</v>
      </c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>
        <f>R962-S962-T962</f>
        <v>0</v>
      </c>
      <c r="V962" s="9" t="e">
        <f>IF(X962&lt;&gt;"Liquidação Cancelada",VLOOKUP(B962,'BASE DE DADOS OPS'!$B$4:$P$9650,10,FALSE),"Liquidação Cancelada")</f>
        <v>#N/A</v>
      </c>
      <c r="W962" s="13" t="e">
        <f>IF(X962&lt;&gt;"Liquidação Cancelada",IF(ISBLANK(V962),"AGUARDANDO PAGAMENTO",NETWORKDAYS(P962,V962)-1),"Liquidação Cancelada")</f>
        <v>#N/A</v>
      </c>
      <c r="X962" s="10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>IF(X962&lt;&gt;"Liquidação Cancelada",Y962-Z962,"Liquidação Cancelada")</f>
        <v>#N/A</v>
      </c>
      <c r="AC962" s="3" t="e">
        <f>IF(X962&lt;&gt;"Liquidação Cancelada",(AA962-AB962)+(U962-Z962-AB962),"Liquidação Cancelada")</f>
        <v>#N/A</v>
      </c>
      <c r="AD962" s="29"/>
    </row>
    <row r="963" spans="1:30" ht="24.95" customHeight="1" x14ac:dyDescent="0.2">
      <c r="A963" s="23" t="str">
        <f>D963&amp;"|"&amp;E963&amp;"|"&amp;G963&amp;"|"&amp;H963&amp;"|"&amp;L963&amp;"|"&amp;N963&amp;"|"&amp;U963</f>
        <v>||||||0</v>
      </c>
      <c r="B963" s="23" t="str">
        <f>D963&amp;"|"&amp;E963&amp;"|"&amp;G963&amp;"|"&amp;H963&amp;"|"&amp;X963</f>
        <v>||||0</v>
      </c>
      <c r="C963" s="28" t="str">
        <f>E963&amp;"|"&amp;X963</f>
        <v>|0</v>
      </c>
      <c r="D963" s="10"/>
      <c r="E963" s="10"/>
      <c r="F963" s="36" t="str">
        <f>G963&amp;"/"&amp;H963</f>
        <v>/</v>
      </c>
      <c r="G963" s="10"/>
      <c r="H963" s="10"/>
      <c r="I963" s="36" t="str">
        <f>J963&amp;"."&amp;K963</f>
        <v>.</v>
      </c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>
        <f>R963-S963-T963</f>
        <v>0</v>
      </c>
      <c r="V963" s="9" t="e">
        <f>IF(X963&lt;&gt;"Liquidação Cancelada",VLOOKUP(B963,'BASE DE DADOS OPS'!$B$4:$P$9650,10,FALSE),"Liquidação Cancelada")</f>
        <v>#N/A</v>
      </c>
      <c r="W963" s="13" t="e">
        <f>IF(X963&lt;&gt;"Liquidação Cancelada",IF(ISBLANK(V963),"AGUARDANDO PAGAMENTO",NETWORKDAYS(P963,V963)-1),"Liquidação Cancelada")</f>
        <v>#N/A</v>
      </c>
      <c r="X963" s="10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>IF(X963&lt;&gt;"Liquidação Cancelada",Y963-Z963,"Liquidação Cancelada")</f>
        <v>#N/A</v>
      </c>
      <c r="AC963" s="3" t="e">
        <f>IF(X963&lt;&gt;"Liquidação Cancelada",(AA963-AB963)+(U963-Z963-AB963),"Liquidação Cancelada")</f>
        <v>#N/A</v>
      </c>
      <c r="AD963" s="29"/>
    </row>
    <row r="964" spans="1:30" ht="24.95" customHeight="1" x14ac:dyDescent="0.2">
      <c r="A964" s="23" t="str">
        <f>D964&amp;"|"&amp;E964&amp;"|"&amp;G964&amp;"|"&amp;H964&amp;"|"&amp;L964&amp;"|"&amp;N964&amp;"|"&amp;U964</f>
        <v>||||||0</v>
      </c>
      <c r="B964" s="23" t="str">
        <f>D964&amp;"|"&amp;E964&amp;"|"&amp;G964&amp;"|"&amp;H964&amp;"|"&amp;X964</f>
        <v>||||0</v>
      </c>
      <c r="C964" s="28" t="str">
        <f>E964&amp;"|"&amp;X964</f>
        <v>|0</v>
      </c>
      <c r="D964" s="10"/>
      <c r="E964" s="10"/>
      <c r="F964" s="36" t="str">
        <f>G964&amp;"/"&amp;H964</f>
        <v>/</v>
      </c>
      <c r="G964" s="10"/>
      <c r="H964" s="10"/>
      <c r="I964" s="36" t="str">
        <f>J964&amp;"."&amp;K964</f>
        <v>.</v>
      </c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>
        <f>R964-S964-T964</f>
        <v>0</v>
      </c>
      <c r="V964" s="9" t="e">
        <f>IF(X964&lt;&gt;"Liquidação Cancelada",VLOOKUP(B964,'BASE DE DADOS OPS'!$B$4:$P$9650,10,FALSE),"Liquidação Cancelada")</f>
        <v>#N/A</v>
      </c>
      <c r="W964" s="13" t="e">
        <f>IF(X964&lt;&gt;"Liquidação Cancelada",IF(ISBLANK(V964),"AGUARDANDO PAGAMENTO",NETWORKDAYS(P964,V964)-1),"Liquidação Cancelada")</f>
        <v>#N/A</v>
      </c>
      <c r="X964" s="10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>IF(X964&lt;&gt;"Liquidação Cancelada",Y964-Z964,"Liquidação Cancelada")</f>
        <v>#N/A</v>
      </c>
      <c r="AC964" s="3" t="e">
        <f>IF(X964&lt;&gt;"Liquidação Cancelada",(AA964-AB964)+(U964-Z964-AB964),"Liquidação Cancelada")</f>
        <v>#N/A</v>
      </c>
      <c r="AD964" s="29"/>
    </row>
    <row r="965" spans="1:30" ht="24.95" customHeight="1" x14ac:dyDescent="0.2">
      <c r="A965" s="23" t="str">
        <f>D965&amp;"|"&amp;E965&amp;"|"&amp;G965&amp;"|"&amp;H965&amp;"|"&amp;L965&amp;"|"&amp;N965&amp;"|"&amp;U965</f>
        <v>||||||0</v>
      </c>
      <c r="B965" s="23" t="str">
        <f>D965&amp;"|"&amp;E965&amp;"|"&amp;G965&amp;"|"&amp;H965&amp;"|"&amp;X965</f>
        <v>||||0</v>
      </c>
      <c r="C965" s="28" t="str">
        <f>E965&amp;"|"&amp;X965</f>
        <v>|0</v>
      </c>
      <c r="D965" s="10"/>
      <c r="E965" s="10"/>
      <c r="F965" s="36" t="str">
        <f>G965&amp;"/"&amp;H965</f>
        <v>/</v>
      </c>
      <c r="G965" s="10"/>
      <c r="H965" s="10"/>
      <c r="I965" s="36" t="str">
        <f>J965&amp;"."&amp;K965</f>
        <v>.</v>
      </c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>
        <f>R965-S965-T965</f>
        <v>0</v>
      </c>
      <c r="V965" s="9" t="e">
        <f>IF(X965&lt;&gt;"Liquidação Cancelada",VLOOKUP(B965,'BASE DE DADOS OPS'!$B$4:$P$9650,10,FALSE),"Liquidação Cancelada")</f>
        <v>#N/A</v>
      </c>
      <c r="W965" s="13" t="e">
        <f>IF(X965&lt;&gt;"Liquidação Cancelada",IF(ISBLANK(V965),"AGUARDANDO PAGAMENTO",NETWORKDAYS(P965,V965)-1),"Liquidação Cancelada")</f>
        <v>#N/A</v>
      </c>
      <c r="X965" s="10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>IF(X965&lt;&gt;"Liquidação Cancelada",Y965-Z965,"Liquidação Cancelada")</f>
        <v>#N/A</v>
      </c>
      <c r="AC965" s="3" t="e">
        <f>IF(X965&lt;&gt;"Liquidação Cancelada",(AA965-AB965)+(U965-Z965-AB965),"Liquidação Cancelada")</f>
        <v>#N/A</v>
      </c>
      <c r="AD965" s="29"/>
    </row>
    <row r="966" spans="1:30" ht="24.95" customHeight="1" x14ac:dyDescent="0.2">
      <c r="A966" s="23" t="str">
        <f>D966&amp;"|"&amp;E966&amp;"|"&amp;G966&amp;"|"&amp;H966&amp;"|"&amp;L966&amp;"|"&amp;N966&amp;"|"&amp;U966</f>
        <v>||||||0</v>
      </c>
      <c r="B966" s="23" t="str">
        <f>D966&amp;"|"&amp;E966&amp;"|"&amp;G966&amp;"|"&amp;H966&amp;"|"&amp;X966</f>
        <v>||||0</v>
      </c>
      <c r="C966" s="28" t="str">
        <f>E966&amp;"|"&amp;X966</f>
        <v>|0</v>
      </c>
      <c r="D966" s="10"/>
      <c r="E966" s="10"/>
      <c r="F966" s="36" t="str">
        <f>G966&amp;"/"&amp;H966</f>
        <v>/</v>
      </c>
      <c r="G966" s="10"/>
      <c r="H966" s="10"/>
      <c r="I966" s="36" t="str">
        <f>J966&amp;"."&amp;K966</f>
        <v>.</v>
      </c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>
        <f>R966-S966-T966</f>
        <v>0</v>
      </c>
      <c r="V966" s="9" t="e">
        <f>IF(X966&lt;&gt;"Liquidação Cancelada",VLOOKUP(B966,'BASE DE DADOS OPS'!$B$4:$P$9650,10,FALSE),"Liquidação Cancelada")</f>
        <v>#N/A</v>
      </c>
      <c r="W966" s="13" t="e">
        <f>IF(X966&lt;&gt;"Liquidação Cancelada",IF(ISBLANK(V966),"AGUARDANDO PAGAMENTO",NETWORKDAYS(P966,V966)-1),"Liquidação Cancelada")</f>
        <v>#N/A</v>
      </c>
      <c r="X966" s="10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>IF(X966&lt;&gt;"Liquidação Cancelada",Y966-Z966,"Liquidação Cancelada")</f>
        <v>#N/A</v>
      </c>
      <c r="AC966" s="3" t="e">
        <f>IF(X966&lt;&gt;"Liquidação Cancelada",(AA966-AB966)+(U966-Z966-AB966),"Liquidação Cancelada")</f>
        <v>#N/A</v>
      </c>
      <c r="AD966" s="29"/>
    </row>
    <row r="967" spans="1:30" ht="24.95" customHeight="1" x14ac:dyDescent="0.2">
      <c r="A967" s="23" t="str">
        <f>D967&amp;"|"&amp;E967&amp;"|"&amp;G967&amp;"|"&amp;H967&amp;"|"&amp;L967&amp;"|"&amp;N967&amp;"|"&amp;U967</f>
        <v>||||||0</v>
      </c>
      <c r="B967" s="23" t="str">
        <f>D967&amp;"|"&amp;E967&amp;"|"&amp;G967&amp;"|"&amp;H967&amp;"|"&amp;X967</f>
        <v>||||0</v>
      </c>
      <c r="C967" s="28" t="str">
        <f>E967&amp;"|"&amp;X967</f>
        <v>|0</v>
      </c>
      <c r="D967" s="10"/>
      <c r="E967" s="10"/>
      <c r="F967" s="36" t="str">
        <f>G967&amp;"/"&amp;H967</f>
        <v>/</v>
      </c>
      <c r="G967" s="10"/>
      <c r="H967" s="10"/>
      <c r="I967" s="36" t="str">
        <f>J967&amp;"."&amp;K967</f>
        <v>.</v>
      </c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>
        <f>R967-S967-T967</f>
        <v>0</v>
      </c>
      <c r="V967" s="9" t="e">
        <f>IF(X967&lt;&gt;"Liquidação Cancelada",VLOOKUP(B967,'BASE DE DADOS OPS'!$B$4:$P$9650,10,FALSE),"Liquidação Cancelada")</f>
        <v>#N/A</v>
      </c>
      <c r="W967" s="13" t="e">
        <f>IF(X967&lt;&gt;"Liquidação Cancelada",IF(ISBLANK(V967),"AGUARDANDO PAGAMENTO",NETWORKDAYS(P967,V967)-1),"Liquidação Cancelada")</f>
        <v>#N/A</v>
      </c>
      <c r="X967" s="10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>IF(X967&lt;&gt;"Liquidação Cancelada",Y967-Z967,"Liquidação Cancelada")</f>
        <v>#N/A</v>
      </c>
      <c r="AC967" s="3" t="e">
        <f>IF(X967&lt;&gt;"Liquidação Cancelada",(AA967-AB967)+(U967-Z967-AB967),"Liquidação Cancelada")</f>
        <v>#N/A</v>
      </c>
      <c r="AD967" s="29"/>
    </row>
    <row r="968" spans="1:30" ht="24.95" customHeight="1" x14ac:dyDescent="0.2">
      <c r="A968" s="23" t="str">
        <f>D968&amp;"|"&amp;E968&amp;"|"&amp;G968&amp;"|"&amp;H968&amp;"|"&amp;L968&amp;"|"&amp;N968&amp;"|"&amp;U968</f>
        <v>||||||0</v>
      </c>
      <c r="B968" s="23" t="str">
        <f>D968&amp;"|"&amp;E968&amp;"|"&amp;G968&amp;"|"&amp;H968&amp;"|"&amp;X968</f>
        <v>||||0</v>
      </c>
      <c r="C968" s="28" t="str">
        <f>E968&amp;"|"&amp;X968</f>
        <v>|0</v>
      </c>
      <c r="D968" s="10"/>
      <c r="E968" s="10"/>
      <c r="F968" s="36" t="str">
        <f>G968&amp;"/"&amp;H968</f>
        <v>/</v>
      </c>
      <c r="G968" s="10"/>
      <c r="H968" s="10"/>
      <c r="I968" s="36" t="str">
        <f>J968&amp;"."&amp;K968</f>
        <v>.</v>
      </c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>
        <f>R968-S968-T968</f>
        <v>0</v>
      </c>
      <c r="V968" s="9" t="e">
        <f>IF(X968&lt;&gt;"Liquidação Cancelada",VLOOKUP(B968,'BASE DE DADOS OPS'!$B$4:$P$9650,10,FALSE),"Liquidação Cancelada")</f>
        <v>#N/A</v>
      </c>
      <c r="W968" s="13" t="e">
        <f>IF(X968&lt;&gt;"Liquidação Cancelada",IF(ISBLANK(V968),"AGUARDANDO PAGAMENTO",NETWORKDAYS(P968,V968)-1),"Liquidação Cancelada")</f>
        <v>#N/A</v>
      </c>
      <c r="X968" s="10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>IF(X968&lt;&gt;"Liquidação Cancelada",Y968-Z968,"Liquidação Cancelada")</f>
        <v>#N/A</v>
      </c>
      <c r="AC968" s="3" t="e">
        <f>IF(X968&lt;&gt;"Liquidação Cancelada",(AA968-AB968)+(U968-Z968-AB968),"Liquidação Cancelada")</f>
        <v>#N/A</v>
      </c>
      <c r="AD968" s="29"/>
    </row>
    <row r="969" spans="1:30" ht="24.95" customHeight="1" x14ac:dyDescent="0.2">
      <c r="A969" s="23" t="str">
        <f>D969&amp;"|"&amp;E969&amp;"|"&amp;G969&amp;"|"&amp;H969&amp;"|"&amp;L969&amp;"|"&amp;N969&amp;"|"&amp;U969</f>
        <v>||||||0</v>
      </c>
      <c r="B969" s="23" t="str">
        <f>D969&amp;"|"&amp;E969&amp;"|"&amp;G969&amp;"|"&amp;H969&amp;"|"&amp;X969</f>
        <v>||||0</v>
      </c>
      <c r="C969" s="28" t="str">
        <f>E969&amp;"|"&amp;X969</f>
        <v>|0</v>
      </c>
      <c r="D969" s="10"/>
      <c r="E969" s="10"/>
      <c r="F969" s="36" t="str">
        <f>G969&amp;"/"&amp;H969</f>
        <v>/</v>
      </c>
      <c r="G969" s="10"/>
      <c r="H969" s="10"/>
      <c r="I969" s="36" t="str">
        <f>J969&amp;"."&amp;K969</f>
        <v>.</v>
      </c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>
        <f>R969-S969-T969</f>
        <v>0</v>
      </c>
      <c r="V969" s="9" t="e">
        <f>IF(X969&lt;&gt;"Liquidação Cancelada",VLOOKUP(B969,'BASE DE DADOS OPS'!$B$4:$P$9650,10,FALSE),"Liquidação Cancelada")</f>
        <v>#N/A</v>
      </c>
      <c r="W969" s="13" t="e">
        <f>IF(X969&lt;&gt;"Liquidação Cancelada",IF(ISBLANK(V969),"AGUARDANDO PAGAMENTO",NETWORKDAYS(P969,V969)-1),"Liquidação Cancelada")</f>
        <v>#N/A</v>
      </c>
      <c r="X969" s="10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>IF(X969&lt;&gt;"Liquidação Cancelada",Y969-Z969,"Liquidação Cancelada")</f>
        <v>#N/A</v>
      </c>
      <c r="AC969" s="3" t="e">
        <f>IF(X969&lt;&gt;"Liquidação Cancelada",(AA969-AB969)+(U969-Z969-AB969),"Liquidação Cancelada")</f>
        <v>#N/A</v>
      </c>
      <c r="AD969" s="29"/>
    </row>
    <row r="970" spans="1:30" ht="24.95" customHeight="1" x14ac:dyDescent="0.2">
      <c r="A970" s="23" t="str">
        <f>D970&amp;"|"&amp;E970&amp;"|"&amp;G970&amp;"|"&amp;H970&amp;"|"&amp;L970&amp;"|"&amp;N970&amp;"|"&amp;U970</f>
        <v>||||||0</v>
      </c>
      <c r="B970" s="23" t="str">
        <f>D970&amp;"|"&amp;E970&amp;"|"&amp;G970&amp;"|"&amp;H970&amp;"|"&amp;X970</f>
        <v>||||0</v>
      </c>
      <c r="C970" s="28" t="str">
        <f>E970&amp;"|"&amp;X970</f>
        <v>|0</v>
      </c>
      <c r="D970" s="10"/>
      <c r="E970" s="10"/>
      <c r="F970" s="36" t="str">
        <f>G970&amp;"/"&amp;H970</f>
        <v>/</v>
      </c>
      <c r="G970" s="10"/>
      <c r="H970" s="10"/>
      <c r="I970" s="36" t="str">
        <f>J970&amp;"."&amp;K970</f>
        <v>.</v>
      </c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>
        <f>R970-S970-T970</f>
        <v>0</v>
      </c>
      <c r="V970" s="9" t="e">
        <f>IF(X970&lt;&gt;"Liquidação Cancelada",VLOOKUP(B970,'BASE DE DADOS OPS'!$B$4:$P$9650,10,FALSE),"Liquidação Cancelada")</f>
        <v>#N/A</v>
      </c>
      <c r="W970" s="13" t="e">
        <f>IF(X970&lt;&gt;"Liquidação Cancelada",IF(ISBLANK(V970),"AGUARDANDO PAGAMENTO",NETWORKDAYS(P970,V970)-1),"Liquidação Cancelada")</f>
        <v>#N/A</v>
      </c>
      <c r="X970" s="10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>IF(X970&lt;&gt;"Liquidação Cancelada",Y970-Z970,"Liquidação Cancelada")</f>
        <v>#N/A</v>
      </c>
      <c r="AC970" s="3" t="e">
        <f>IF(X970&lt;&gt;"Liquidação Cancelada",(AA970-AB970)+(U970-Z970-AB970),"Liquidação Cancelada")</f>
        <v>#N/A</v>
      </c>
      <c r="AD970" s="29"/>
    </row>
    <row r="971" spans="1:30" ht="24.95" customHeight="1" x14ac:dyDescent="0.2">
      <c r="A971" s="23" t="str">
        <f>D971&amp;"|"&amp;E971&amp;"|"&amp;G971&amp;"|"&amp;H971&amp;"|"&amp;L971&amp;"|"&amp;N971&amp;"|"&amp;U971</f>
        <v>||||||0</v>
      </c>
      <c r="B971" s="23" t="str">
        <f>D971&amp;"|"&amp;E971&amp;"|"&amp;G971&amp;"|"&amp;H971&amp;"|"&amp;X971</f>
        <v>||||0</v>
      </c>
      <c r="C971" s="28" t="str">
        <f>E971&amp;"|"&amp;X971</f>
        <v>|0</v>
      </c>
      <c r="D971" s="10"/>
      <c r="E971" s="10"/>
      <c r="F971" s="36" t="str">
        <f>G971&amp;"/"&amp;H971</f>
        <v>/</v>
      </c>
      <c r="G971" s="10"/>
      <c r="H971" s="10"/>
      <c r="I971" s="36" t="str">
        <f>J971&amp;"."&amp;K971</f>
        <v>.</v>
      </c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>
        <f>R971-S971-T971</f>
        <v>0</v>
      </c>
      <c r="V971" s="9" t="e">
        <f>IF(X971&lt;&gt;"Liquidação Cancelada",VLOOKUP(B971,'BASE DE DADOS OPS'!$B$4:$P$9650,10,FALSE),"Liquidação Cancelada")</f>
        <v>#N/A</v>
      </c>
      <c r="W971" s="13" t="e">
        <f>IF(X971&lt;&gt;"Liquidação Cancelada",IF(ISBLANK(V971),"AGUARDANDO PAGAMENTO",NETWORKDAYS(P971,V971)-1),"Liquidação Cancelada")</f>
        <v>#N/A</v>
      </c>
      <c r="X971" s="10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>IF(X971&lt;&gt;"Liquidação Cancelada",Y971-Z971,"Liquidação Cancelada")</f>
        <v>#N/A</v>
      </c>
      <c r="AC971" s="3" t="e">
        <f>IF(X971&lt;&gt;"Liquidação Cancelada",(AA971-AB971)+(U971-Z971-AB971),"Liquidação Cancelada")</f>
        <v>#N/A</v>
      </c>
      <c r="AD971" s="29"/>
    </row>
    <row r="972" spans="1:30" ht="24.95" customHeight="1" x14ac:dyDescent="0.2">
      <c r="A972" s="23" t="str">
        <f>D972&amp;"|"&amp;E972&amp;"|"&amp;G972&amp;"|"&amp;H972&amp;"|"&amp;L972&amp;"|"&amp;N972&amp;"|"&amp;U972</f>
        <v>||||||0</v>
      </c>
      <c r="B972" s="23" t="str">
        <f>D972&amp;"|"&amp;E972&amp;"|"&amp;G972&amp;"|"&amp;H972&amp;"|"&amp;X972</f>
        <v>||||0</v>
      </c>
      <c r="C972" s="28" t="str">
        <f>E972&amp;"|"&amp;X972</f>
        <v>|0</v>
      </c>
      <c r="D972" s="10"/>
      <c r="E972" s="10"/>
      <c r="F972" s="36" t="str">
        <f>G972&amp;"/"&amp;H972</f>
        <v>/</v>
      </c>
      <c r="G972" s="10"/>
      <c r="H972" s="10"/>
      <c r="I972" s="36" t="str">
        <f>J972&amp;"."&amp;K972</f>
        <v>.</v>
      </c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>
        <f>R972-S972-T972</f>
        <v>0</v>
      </c>
      <c r="V972" s="9" t="e">
        <f>IF(X972&lt;&gt;"Liquidação Cancelada",VLOOKUP(B972,'BASE DE DADOS OPS'!$B$4:$P$9650,10,FALSE),"Liquidação Cancelada")</f>
        <v>#N/A</v>
      </c>
      <c r="W972" s="13" t="e">
        <f>IF(X972&lt;&gt;"Liquidação Cancelada",IF(ISBLANK(V972),"AGUARDANDO PAGAMENTO",NETWORKDAYS(P972,V972)-1),"Liquidação Cancelada")</f>
        <v>#N/A</v>
      </c>
      <c r="X972" s="10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>IF(X972&lt;&gt;"Liquidação Cancelada",Y972-Z972,"Liquidação Cancelada")</f>
        <v>#N/A</v>
      </c>
      <c r="AC972" s="3" t="e">
        <f>IF(X972&lt;&gt;"Liquidação Cancelada",(AA972-AB972)+(U972-Z972-AB972),"Liquidação Cancelada")</f>
        <v>#N/A</v>
      </c>
      <c r="AD972" s="29"/>
    </row>
    <row r="973" spans="1:30" ht="24.95" customHeight="1" x14ac:dyDescent="0.2">
      <c r="A973" s="23" t="str">
        <f>D973&amp;"|"&amp;E973&amp;"|"&amp;G973&amp;"|"&amp;H973&amp;"|"&amp;L973&amp;"|"&amp;N973&amp;"|"&amp;U973</f>
        <v>||||||0</v>
      </c>
      <c r="B973" s="23" t="str">
        <f>D973&amp;"|"&amp;E973&amp;"|"&amp;G973&amp;"|"&amp;H973&amp;"|"&amp;X973</f>
        <v>||||0</v>
      </c>
      <c r="C973" s="28" t="str">
        <f>E973&amp;"|"&amp;X973</f>
        <v>|0</v>
      </c>
      <c r="D973" s="10"/>
      <c r="E973" s="10"/>
      <c r="F973" s="36" t="str">
        <f>G973&amp;"/"&amp;H973</f>
        <v>/</v>
      </c>
      <c r="G973" s="10"/>
      <c r="H973" s="10"/>
      <c r="I973" s="36" t="str">
        <f>J973&amp;"."&amp;K973</f>
        <v>.</v>
      </c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>
        <f>R973-S973-T973</f>
        <v>0</v>
      </c>
      <c r="V973" s="9" t="e">
        <f>IF(X973&lt;&gt;"Liquidação Cancelada",VLOOKUP(B973,'BASE DE DADOS OPS'!$B$4:$P$9650,10,FALSE),"Liquidação Cancelada")</f>
        <v>#N/A</v>
      </c>
      <c r="W973" s="13" t="e">
        <f>IF(X973&lt;&gt;"Liquidação Cancelada",IF(ISBLANK(V973),"AGUARDANDO PAGAMENTO",NETWORKDAYS(P973,V973)-1),"Liquidação Cancelada")</f>
        <v>#N/A</v>
      </c>
      <c r="X973" s="10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>IF(X973&lt;&gt;"Liquidação Cancelada",Y973-Z973,"Liquidação Cancelada")</f>
        <v>#N/A</v>
      </c>
      <c r="AC973" s="3" t="e">
        <f>IF(X973&lt;&gt;"Liquidação Cancelada",(AA973-AB973)+(U973-Z973-AB973),"Liquidação Cancelada")</f>
        <v>#N/A</v>
      </c>
      <c r="AD973" s="29"/>
    </row>
    <row r="974" spans="1:30" ht="24.95" customHeight="1" x14ac:dyDescent="0.2">
      <c r="A974" s="23" t="str">
        <f>D974&amp;"|"&amp;E974&amp;"|"&amp;G974&amp;"|"&amp;H974&amp;"|"&amp;L974&amp;"|"&amp;N974&amp;"|"&amp;U974</f>
        <v>||||||0</v>
      </c>
      <c r="B974" s="23" t="str">
        <f>D974&amp;"|"&amp;E974&amp;"|"&amp;G974&amp;"|"&amp;H974&amp;"|"&amp;X974</f>
        <v>||||0</v>
      </c>
      <c r="C974" s="28" t="str">
        <f>E974&amp;"|"&amp;X974</f>
        <v>|0</v>
      </c>
      <c r="D974" s="10"/>
      <c r="E974" s="10"/>
      <c r="F974" s="36" t="str">
        <f>G974&amp;"/"&amp;H974</f>
        <v>/</v>
      </c>
      <c r="G974" s="10"/>
      <c r="H974" s="10"/>
      <c r="I974" s="36" t="str">
        <f>J974&amp;"."&amp;K974</f>
        <v>.</v>
      </c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>
        <f>R974-S974-T974</f>
        <v>0</v>
      </c>
      <c r="V974" s="9" t="e">
        <f>IF(X974&lt;&gt;"Liquidação Cancelada",VLOOKUP(B974,'BASE DE DADOS OPS'!$B$4:$P$9650,10,FALSE),"Liquidação Cancelada")</f>
        <v>#N/A</v>
      </c>
      <c r="W974" s="13" t="e">
        <f>IF(X974&lt;&gt;"Liquidação Cancelada",IF(ISBLANK(V974),"AGUARDANDO PAGAMENTO",NETWORKDAYS(P974,V974)-1),"Liquidação Cancelada")</f>
        <v>#N/A</v>
      </c>
      <c r="X974" s="10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>IF(X974&lt;&gt;"Liquidação Cancelada",Y974-Z974,"Liquidação Cancelada")</f>
        <v>#N/A</v>
      </c>
      <c r="AC974" s="3" t="e">
        <f>IF(X974&lt;&gt;"Liquidação Cancelada",(AA974-AB974)+(U974-Z974-AB974),"Liquidação Cancelada")</f>
        <v>#N/A</v>
      </c>
      <c r="AD974" s="29"/>
    </row>
    <row r="975" spans="1:30" ht="24.95" customHeight="1" x14ac:dyDescent="0.2">
      <c r="A975" s="23" t="str">
        <f>D975&amp;"|"&amp;E975&amp;"|"&amp;G975&amp;"|"&amp;H975&amp;"|"&amp;L975&amp;"|"&amp;N975&amp;"|"&amp;U975</f>
        <v>||||||0</v>
      </c>
      <c r="B975" s="23" t="str">
        <f>D975&amp;"|"&amp;E975&amp;"|"&amp;G975&amp;"|"&amp;H975&amp;"|"&amp;X975</f>
        <v>||||0</v>
      </c>
      <c r="C975" s="28" t="str">
        <f>E975&amp;"|"&amp;X975</f>
        <v>|0</v>
      </c>
      <c r="D975" s="10"/>
      <c r="E975" s="10"/>
      <c r="F975" s="36" t="str">
        <f>G975&amp;"/"&amp;H975</f>
        <v>/</v>
      </c>
      <c r="G975" s="10"/>
      <c r="H975" s="10"/>
      <c r="I975" s="36" t="str">
        <f>J975&amp;"."&amp;K975</f>
        <v>.</v>
      </c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>
        <f>R975-S975-T975</f>
        <v>0</v>
      </c>
      <c r="V975" s="9" t="e">
        <f>IF(X975&lt;&gt;"Liquidação Cancelada",VLOOKUP(B975,'BASE DE DADOS OPS'!$B$4:$P$9650,10,FALSE),"Liquidação Cancelada")</f>
        <v>#N/A</v>
      </c>
      <c r="W975" s="13" t="e">
        <f>IF(X975&lt;&gt;"Liquidação Cancelada",IF(ISBLANK(V975),"AGUARDANDO PAGAMENTO",NETWORKDAYS(P975,V975)-1),"Liquidação Cancelada")</f>
        <v>#N/A</v>
      </c>
      <c r="X975" s="10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>IF(X975&lt;&gt;"Liquidação Cancelada",Y975-Z975,"Liquidação Cancelada")</f>
        <v>#N/A</v>
      </c>
      <c r="AC975" s="3" t="e">
        <f>IF(X975&lt;&gt;"Liquidação Cancelada",(AA975-AB975)+(U975-Z975-AB975),"Liquidação Cancelada")</f>
        <v>#N/A</v>
      </c>
      <c r="AD975" s="29"/>
    </row>
    <row r="976" spans="1:30" ht="24.95" customHeight="1" x14ac:dyDescent="0.2">
      <c r="A976" s="23" t="str">
        <f>D976&amp;"|"&amp;E976&amp;"|"&amp;G976&amp;"|"&amp;H976&amp;"|"&amp;L976&amp;"|"&amp;N976&amp;"|"&amp;U976</f>
        <v>||||||0</v>
      </c>
      <c r="B976" s="23" t="str">
        <f>D976&amp;"|"&amp;E976&amp;"|"&amp;G976&amp;"|"&amp;H976&amp;"|"&amp;X976</f>
        <v>||||0</v>
      </c>
      <c r="C976" s="28" t="str">
        <f>E976&amp;"|"&amp;X976</f>
        <v>|0</v>
      </c>
      <c r="D976" s="10"/>
      <c r="E976" s="10"/>
      <c r="F976" s="36" t="str">
        <f>G976&amp;"/"&amp;H976</f>
        <v>/</v>
      </c>
      <c r="G976" s="10"/>
      <c r="H976" s="10"/>
      <c r="I976" s="36" t="str">
        <f>J976&amp;"."&amp;K976</f>
        <v>.</v>
      </c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>
        <f>R976-S976-T976</f>
        <v>0</v>
      </c>
      <c r="V976" s="9" t="e">
        <f>IF(X976&lt;&gt;"Liquidação Cancelada",VLOOKUP(B976,'BASE DE DADOS OPS'!$B$4:$P$9650,10,FALSE),"Liquidação Cancelada")</f>
        <v>#N/A</v>
      </c>
      <c r="W976" s="13" t="e">
        <f>IF(X976&lt;&gt;"Liquidação Cancelada",IF(ISBLANK(V976),"AGUARDANDO PAGAMENTO",NETWORKDAYS(P976,V976)-1),"Liquidação Cancelada")</f>
        <v>#N/A</v>
      </c>
      <c r="X976" s="10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>IF(X976&lt;&gt;"Liquidação Cancelada",Y976-Z976,"Liquidação Cancelada")</f>
        <v>#N/A</v>
      </c>
      <c r="AC976" s="3" t="e">
        <f>IF(X976&lt;&gt;"Liquidação Cancelada",(AA976-AB976)+(U976-Z976-AB976),"Liquidação Cancelada")</f>
        <v>#N/A</v>
      </c>
      <c r="AD976" s="29"/>
    </row>
    <row r="977" spans="1:30" ht="24.95" customHeight="1" x14ac:dyDescent="0.2">
      <c r="A977" s="23" t="str">
        <f>D977&amp;"|"&amp;E977&amp;"|"&amp;G977&amp;"|"&amp;H977&amp;"|"&amp;L977&amp;"|"&amp;N977&amp;"|"&amp;U977</f>
        <v>||||||0</v>
      </c>
      <c r="B977" s="23" t="str">
        <f>D977&amp;"|"&amp;E977&amp;"|"&amp;G977&amp;"|"&amp;H977&amp;"|"&amp;X977</f>
        <v>||||0</v>
      </c>
      <c r="C977" s="28" t="str">
        <f>E977&amp;"|"&amp;X977</f>
        <v>|0</v>
      </c>
      <c r="D977" s="10"/>
      <c r="E977" s="10"/>
      <c r="F977" s="36" t="str">
        <f>G977&amp;"/"&amp;H977</f>
        <v>/</v>
      </c>
      <c r="G977" s="10"/>
      <c r="H977" s="10"/>
      <c r="I977" s="36" t="str">
        <f>J977&amp;"."&amp;K977</f>
        <v>.</v>
      </c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>
        <f>R977-S977-T977</f>
        <v>0</v>
      </c>
      <c r="V977" s="9" t="e">
        <f>IF(X977&lt;&gt;"Liquidação Cancelada",VLOOKUP(B977,'BASE DE DADOS OPS'!$B$4:$P$9650,10,FALSE),"Liquidação Cancelada")</f>
        <v>#N/A</v>
      </c>
      <c r="W977" s="13" t="e">
        <f>IF(X977&lt;&gt;"Liquidação Cancelada",IF(ISBLANK(V977),"AGUARDANDO PAGAMENTO",NETWORKDAYS(P977,V977)-1),"Liquidação Cancelada")</f>
        <v>#N/A</v>
      </c>
      <c r="X977" s="10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>IF(X977&lt;&gt;"Liquidação Cancelada",Y977-Z977,"Liquidação Cancelada")</f>
        <v>#N/A</v>
      </c>
      <c r="AC977" s="3" t="e">
        <f>IF(X977&lt;&gt;"Liquidação Cancelada",(AA977-AB977)+(U977-Z977-AB977),"Liquidação Cancelada")</f>
        <v>#N/A</v>
      </c>
      <c r="AD977" s="29"/>
    </row>
    <row r="978" spans="1:30" ht="24.95" customHeight="1" x14ac:dyDescent="0.2">
      <c r="A978" s="23" t="str">
        <f>D978&amp;"|"&amp;E978&amp;"|"&amp;G978&amp;"|"&amp;H978&amp;"|"&amp;L978&amp;"|"&amp;N978&amp;"|"&amp;U978</f>
        <v>||||||0</v>
      </c>
      <c r="B978" s="23" t="str">
        <f>D978&amp;"|"&amp;E978&amp;"|"&amp;G978&amp;"|"&amp;H978&amp;"|"&amp;X978</f>
        <v>||||0</v>
      </c>
      <c r="C978" s="28" t="str">
        <f>E978&amp;"|"&amp;X978</f>
        <v>|0</v>
      </c>
      <c r="D978" s="10"/>
      <c r="E978" s="10"/>
      <c r="F978" s="36" t="str">
        <f>G978&amp;"/"&amp;H978</f>
        <v>/</v>
      </c>
      <c r="G978" s="10"/>
      <c r="H978" s="10"/>
      <c r="I978" s="36" t="str">
        <f>J978&amp;"."&amp;K978</f>
        <v>.</v>
      </c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>
        <f>R978-S978-T978</f>
        <v>0</v>
      </c>
      <c r="V978" s="9" t="e">
        <f>IF(X978&lt;&gt;"Liquidação Cancelada",VLOOKUP(B978,'BASE DE DADOS OPS'!$B$4:$P$9650,10,FALSE),"Liquidação Cancelada")</f>
        <v>#N/A</v>
      </c>
      <c r="W978" s="13" t="e">
        <f>IF(X978&lt;&gt;"Liquidação Cancelada",IF(ISBLANK(V978),"AGUARDANDO PAGAMENTO",NETWORKDAYS(P978,V978)-1),"Liquidação Cancelada")</f>
        <v>#N/A</v>
      </c>
      <c r="X978" s="10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>IF(X978&lt;&gt;"Liquidação Cancelada",Y978-Z978,"Liquidação Cancelada")</f>
        <v>#N/A</v>
      </c>
      <c r="AC978" s="3" t="e">
        <f>IF(X978&lt;&gt;"Liquidação Cancelada",(AA978-AB978)+(U978-Z978-AB978),"Liquidação Cancelada")</f>
        <v>#N/A</v>
      </c>
      <c r="AD978" s="29"/>
    </row>
    <row r="979" spans="1:30" ht="24.95" customHeight="1" x14ac:dyDescent="0.2">
      <c r="A979" s="23" t="str">
        <f>D979&amp;"|"&amp;E979&amp;"|"&amp;G979&amp;"|"&amp;H979&amp;"|"&amp;L979&amp;"|"&amp;N979&amp;"|"&amp;U979</f>
        <v>||||||0</v>
      </c>
      <c r="B979" s="23" t="str">
        <f>D979&amp;"|"&amp;E979&amp;"|"&amp;G979&amp;"|"&amp;H979&amp;"|"&amp;X979</f>
        <v>||||0</v>
      </c>
      <c r="C979" s="28" t="str">
        <f>E979&amp;"|"&amp;X979</f>
        <v>|0</v>
      </c>
      <c r="D979" s="10"/>
      <c r="E979" s="10"/>
      <c r="F979" s="36" t="str">
        <f>G979&amp;"/"&amp;H979</f>
        <v>/</v>
      </c>
      <c r="G979" s="10"/>
      <c r="H979" s="10"/>
      <c r="I979" s="36" t="str">
        <f>J979&amp;"."&amp;K979</f>
        <v>.</v>
      </c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>
        <f>R979-S979-T979</f>
        <v>0</v>
      </c>
      <c r="V979" s="9" t="e">
        <f>IF(X979&lt;&gt;"Liquidação Cancelada",VLOOKUP(B979,'BASE DE DADOS OPS'!$B$4:$P$9650,10,FALSE),"Liquidação Cancelada")</f>
        <v>#N/A</v>
      </c>
      <c r="W979" s="13" t="e">
        <f>IF(X979&lt;&gt;"Liquidação Cancelada",IF(ISBLANK(V979),"AGUARDANDO PAGAMENTO",NETWORKDAYS(P979,V979)-1),"Liquidação Cancelada")</f>
        <v>#N/A</v>
      </c>
      <c r="X979" s="10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>IF(X979&lt;&gt;"Liquidação Cancelada",Y979-Z979,"Liquidação Cancelada")</f>
        <v>#N/A</v>
      </c>
      <c r="AC979" s="3" t="e">
        <f>IF(X979&lt;&gt;"Liquidação Cancelada",(AA979-AB979)+(U979-Z979-AB979),"Liquidação Cancelada")</f>
        <v>#N/A</v>
      </c>
      <c r="AD979" s="29"/>
    </row>
    <row r="980" spans="1:30" ht="24.95" customHeight="1" x14ac:dyDescent="0.2">
      <c r="A980" s="23" t="str">
        <f>D980&amp;"|"&amp;E980&amp;"|"&amp;G980&amp;"|"&amp;H980&amp;"|"&amp;L980&amp;"|"&amp;N980&amp;"|"&amp;U980</f>
        <v>||||||0</v>
      </c>
      <c r="B980" s="23" t="str">
        <f>D980&amp;"|"&amp;E980&amp;"|"&amp;G980&amp;"|"&amp;H980&amp;"|"&amp;X980</f>
        <v>||||0</v>
      </c>
      <c r="C980" s="28" t="str">
        <f>E980&amp;"|"&amp;X980</f>
        <v>|0</v>
      </c>
      <c r="D980" s="10"/>
      <c r="E980" s="10"/>
      <c r="F980" s="36" t="str">
        <f>G980&amp;"/"&amp;H980</f>
        <v>/</v>
      </c>
      <c r="G980" s="10"/>
      <c r="H980" s="10"/>
      <c r="I980" s="36" t="str">
        <f>J980&amp;"."&amp;K980</f>
        <v>.</v>
      </c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>
        <f>R980-S980-T980</f>
        <v>0</v>
      </c>
      <c r="V980" s="9" t="e">
        <f>IF(X980&lt;&gt;"Liquidação Cancelada",VLOOKUP(B980,'BASE DE DADOS OPS'!$B$4:$P$9650,10,FALSE),"Liquidação Cancelada")</f>
        <v>#N/A</v>
      </c>
      <c r="W980" s="13" t="e">
        <f>IF(X980&lt;&gt;"Liquidação Cancelada",IF(ISBLANK(V980),"AGUARDANDO PAGAMENTO",NETWORKDAYS(P980,V980)-1),"Liquidação Cancelada")</f>
        <v>#N/A</v>
      </c>
      <c r="X980" s="10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>IF(X980&lt;&gt;"Liquidação Cancelada",Y980-Z980,"Liquidação Cancelada")</f>
        <v>#N/A</v>
      </c>
      <c r="AC980" s="3" t="e">
        <f>IF(X980&lt;&gt;"Liquidação Cancelada",(AA980-AB980)+(U980-Z980-AB980),"Liquidação Cancelada")</f>
        <v>#N/A</v>
      </c>
      <c r="AD980" s="29"/>
    </row>
    <row r="981" spans="1:30" ht="24.95" customHeight="1" x14ac:dyDescent="0.2">
      <c r="A981" s="23" t="str">
        <f>D981&amp;"|"&amp;E981&amp;"|"&amp;G981&amp;"|"&amp;H981&amp;"|"&amp;L981&amp;"|"&amp;N981&amp;"|"&amp;U981</f>
        <v>||||||0</v>
      </c>
      <c r="B981" s="23" t="str">
        <f>D981&amp;"|"&amp;E981&amp;"|"&amp;G981&amp;"|"&amp;H981&amp;"|"&amp;X981</f>
        <v>||||0</v>
      </c>
      <c r="C981" s="28" t="str">
        <f>E981&amp;"|"&amp;X981</f>
        <v>|0</v>
      </c>
      <c r="D981" s="10"/>
      <c r="E981" s="10"/>
      <c r="F981" s="36" t="str">
        <f>G981&amp;"/"&amp;H981</f>
        <v>/</v>
      </c>
      <c r="G981" s="10"/>
      <c r="H981" s="10"/>
      <c r="I981" s="36" t="str">
        <f>J981&amp;"."&amp;K981</f>
        <v>.</v>
      </c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>
        <f>R981-S981-T981</f>
        <v>0</v>
      </c>
      <c r="V981" s="9" t="e">
        <f>IF(X981&lt;&gt;"Liquidação Cancelada",VLOOKUP(B981,'BASE DE DADOS OPS'!$B$4:$P$9650,10,FALSE),"Liquidação Cancelada")</f>
        <v>#N/A</v>
      </c>
      <c r="W981" s="13" t="e">
        <f>IF(X981&lt;&gt;"Liquidação Cancelada",IF(ISBLANK(V981),"AGUARDANDO PAGAMENTO",NETWORKDAYS(P981,V981)-1),"Liquidação Cancelada")</f>
        <v>#N/A</v>
      </c>
      <c r="X981" s="10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>IF(X981&lt;&gt;"Liquidação Cancelada",Y981-Z981,"Liquidação Cancelada")</f>
        <v>#N/A</v>
      </c>
      <c r="AC981" s="3" t="e">
        <f>IF(X981&lt;&gt;"Liquidação Cancelada",(AA981-AB981)+(U981-Z981-AB981),"Liquidação Cancelada")</f>
        <v>#N/A</v>
      </c>
      <c r="AD981" s="29"/>
    </row>
    <row r="982" spans="1:30" ht="24.95" customHeight="1" x14ac:dyDescent="0.2">
      <c r="A982" s="23" t="str">
        <f>D982&amp;"|"&amp;E982&amp;"|"&amp;G982&amp;"|"&amp;H982&amp;"|"&amp;L982&amp;"|"&amp;N982&amp;"|"&amp;U982</f>
        <v>||||||0</v>
      </c>
      <c r="B982" s="23" t="str">
        <f>D982&amp;"|"&amp;E982&amp;"|"&amp;G982&amp;"|"&amp;H982&amp;"|"&amp;X982</f>
        <v>||||0</v>
      </c>
      <c r="C982" s="28" t="str">
        <f>E982&amp;"|"&amp;X982</f>
        <v>|0</v>
      </c>
      <c r="D982" s="10"/>
      <c r="E982" s="10"/>
      <c r="F982" s="36" t="str">
        <f>G982&amp;"/"&amp;H982</f>
        <v>/</v>
      </c>
      <c r="G982" s="10"/>
      <c r="H982" s="10"/>
      <c r="I982" s="36" t="str">
        <f>J982&amp;"."&amp;K982</f>
        <v>.</v>
      </c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>
        <f>R982-S982-T982</f>
        <v>0</v>
      </c>
      <c r="V982" s="9" t="e">
        <f>IF(X982&lt;&gt;"Liquidação Cancelada",VLOOKUP(B982,'BASE DE DADOS OPS'!$B$4:$P$9650,10,FALSE),"Liquidação Cancelada")</f>
        <v>#N/A</v>
      </c>
      <c r="W982" s="13" t="e">
        <f>IF(X982&lt;&gt;"Liquidação Cancelada",IF(ISBLANK(V982),"AGUARDANDO PAGAMENTO",NETWORKDAYS(P982,V982)-1),"Liquidação Cancelada")</f>
        <v>#N/A</v>
      </c>
      <c r="X982" s="10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>IF(X982&lt;&gt;"Liquidação Cancelada",Y982-Z982,"Liquidação Cancelada")</f>
        <v>#N/A</v>
      </c>
      <c r="AC982" s="3" t="e">
        <f>IF(X982&lt;&gt;"Liquidação Cancelada",(AA982-AB982)+(U982-Z982-AB982),"Liquidação Cancelada")</f>
        <v>#N/A</v>
      </c>
      <c r="AD982" s="29"/>
    </row>
    <row r="983" spans="1:30" ht="24.95" customHeight="1" x14ac:dyDescent="0.2">
      <c r="A983" s="23" t="str">
        <f>D983&amp;"|"&amp;E983&amp;"|"&amp;G983&amp;"|"&amp;H983&amp;"|"&amp;L983&amp;"|"&amp;N983&amp;"|"&amp;U983</f>
        <v>||||||0</v>
      </c>
      <c r="B983" s="23" t="str">
        <f>D983&amp;"|"&amp;E983&amp;"|"&amp;G983&amp;"|"&amp;H983&amp;"|"&amp;X983</f>
        <v>||||0</v>
      </c>
      <c r="C983" s="28" t="str">
        <f>E983&amp;"|"&amp;X983</f>
        <v>|0</v>
      </c>
      <c r="D983" s="10"/>
      <c r="E983" s="10"/>
      <c r="F983" s="36" t="str">
        <f>G983&amp;"/"&amp;H983</f>
        <v>/</v>
      </c>
      <c r="G983" s="10"/>
      <c r="H983" s="10"/>
      <c r="I983" s="36" t="str">
        <f>J983&amp;"."&amp;K983</f>
        <v>.</v>
      </c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>
        <f>R983-S983-T983</f>
        <v>0</v>
      </c>
      <c r="V983" s="9" t="e">
        <f>IF(X983&lt;&gt;"Liquidação Cancelada",VLOOKUP(B983,'BASE DE DADOS OPS'!$B$4:$P$9650,10,FALSE),"Liquidação Cancelada")</f>
        <v>#N/A</v>
      </c>
      <c r="W983" s="13" t="e">
        <f>IF(X983&lt;&gt;"Liquidação Cancelada",IF(ISBLANK(V983),"AGUARDANDO PAGAMENTO",NETWORKDAYS(P983,V983)-1),"Liquidação Cancelada")</f>
        <v>#N/A</v>
      </c>
      <c r="X983" s="10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>IF(X983&lt;&gt;"Liquidação Cancelada",Y983-Z983,"Liquidação Cancelada")</f>
        <v>#N/A</v>
      </c>
      <c r="AC983" s="3" t="e">
        <f>IF(X983&lt;&gt;"Liquidação Cancelada",(AA983-AB983)+(U983-Z983-AB983),"Liquidação Cancelada")</f>
        <v>#N/A</v>
      </c>
      <c r="AD983" s="29"/>
    </row>
    <row r="984" spans="1:30" ht="24.95" customHeight="1" x14ac:dyDescent="0.2">
      <c r="A984" s="23" t="str">
        <f>D984&amp;"|"&amp;E984&amp;"|"&amp;G984&amp;"|"&amp;H984&amp;"|"&amp;L984&amp;"|"&amp;N984&amp;"|"&amp;U984</f>
        <v>||||||0</v>
      </c>
      <c r="B984" s="23" t="str">
        <f>D984&amp;"|"&amp;E984&amp;"|"&amp;G984&amp;"|"&amp;H984&amp;"|"&amp;X984</f>
        <v>||||0</v>
      </c>
      <c r="C984" s="28" t="str">
        <f>E984&amp;"|"&amp;X984</f>
        <v>|0</v>
      </c>
      <c r="D984" s="10"/>
      <c r="E984" s="10"/>
      <c r="F984" s="36" t="str">
        <f>G984&amp;"/"&amp;H984</f>
        <v>/</v>
      </c>
      <c r="G984" s="10"/>
      <c r="H984" s="10"/>
      <c r="I984" s="36" t="str">
        <f>J984&amp;"."&amp;K984</f>
        <v>.</v>
      </c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>
        <f>R984-S984-T984</f>
        <v>0</v>
      </c>
      <c r="V984" s="9" t="e">
        <f>IF(X984&lt;&gt;"Liquidação Cancelada",VLOOKUP(B984,'BASE DE DADOS OPS'!$B$4:$P$9650,10,FALSE),"Liquidação Cancelada")</f>
        <v>#N/A</v>
      </c>
      <c r="W984" s="13" t="e">
        <f>IF(X984&lt;&gt;"Liquidação Cancelada",IF(ISBLANK(V984),"AGUARDANDO PAGAMENTO",NETWORKDAYS(P984,V984)-1),"Liquidação Cancelada")</f>
        <v>#N/A</v>
      </c>
      <c r="X984" s="10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>IF(X984&lt;&gt;"Liquidação Cancelada",Y984-Z984,"Liquidação Cancelada")</f>
        <v>#N/A</v>
      </c>
      <c r="AC984" s="3" t="e">
        <f>IF(X984&lt;&gt;"Liquidação Cancelada",(AA984-AB984)+(U984-Z984-AB984),"Liquidação Cancelada")</f>
        <v>#N/A</v>
      </c>
      <c r="AD984" s="29"/>
    </row>
    <row r="985" spans="1:30" ht="24.95" customHeight="1" x14ac:dyDescent="0.2">
      <c r="A985" s="23" t="str">
        <f>D985&amp;"|"&amp;E985&amp;"|"&amp;G985&amp;"|"&amp;H985&amp;"|"&amp;L985&amp;"|"&amp;N985&amp;"|"&amp;U985</f>
        <v>||||||0</v>
      </c>
      <c r="B985" s="23" t="str">
        <f>D985&amp;"|"&amp;E985&amp;"|"&amp;G985&amp;"|"&amp;H985&amp;"|"&amp;X985</f>
        <v>||||0</v>
      </c>
      <c r="C985" s="28" t="str">
        <f>E985&amp;"|"&amp;X985</f>
        <v>|0</v>
      </c>
      <c r="D985" s="10"/>
      <c r="E985" s="10"/>
      <c r="F985" s="36" t="str">
        <f>G985&amp;"/"&amp;H985</f>
        <v>/</v>
      </c>
      <c r="G985" s="10"/>
      <c r="H985" s="10"/>
      <c r="I985" s="36" t="str">
        <f>J985&amp;"."&amp;K985</f>
        <v>.</v>
      </c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>
        <f>R985-S985-T985</f>
        <v>0</v>
      </c>
      <c r="V985" s="9" t="e">
        <f>IF(X985&lt;&gt;"Liquidação Cancelada",VLOOKUP(B985,'BASE DE DADOS OPS'!$B$4:$P$9650,10,FALSE),"Liquidação Cancelada")</f>
        <v>#N/A</v>
      </c>
      <c r="W985" s="13" t="e">
        <f>IF(X985&lt;&gt;"Liquidação Cancelada",IF(ISBLANK(V985),"AGUARDANDO PAGAMENTO",NETWORKDAYS(P985,V985)-1),"Liquidação Cancelada")</f>
        <v>#N/A</v>
      </c>
      <c r="X985" s="10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>IF(X985&lt;&gt;"Liquidação Cancelada",Y985-Z985,"Liquidação Cancelada")</f>
        <v>#N/A</v>
      </c>
      <c r="AC985" s="3" t="e">
        <f>IF(X985&lt;&gt;"Liquidação Cancelada",(AA985-AB985)+(U985-Z985-AB985),"Liquidação Cancelada")</f>
        <v>#N/A</v>
      </c>
      <c r="AD985" s="29"/>
    </row>
    <row r="986" spans="1:30" ht="24.95" customHeight="1" x14ac:dyDescent="0.2">
      <c r="A986" s="23" t="str">
        <f>D986&amp;"|"&amp;E986&amp;"|"&amp;G986&amp;"|"&amp;H986&amp;"|"&amp;L986&amp;"|"&amp;N986&amp;"|"&amp;U986</f>
        <v>||||||0</v>
      </c>
      <c r="B986" s="23" t="str">
        <f>D986&amp;"|"&amp;E986&amp;"|"&amp;G986&amp;"|"&amp;H986&amp;"|"&amp;X986</f>
        <v>||||0</v>
      </c>
      <c r="C986" s="28" t="str">
        <f>E986&amp;"|"&amp;X986</f>
        <v>|0</v>
      </c>
      <c r="D986" s="10"/>
      <c r="E986" s="10"/>
      <c r="F986" s="36" t="str">
        <f>G986&amp;"/"&amp;H986</f>
        <v>/</v>
      </c>
      <c r="G986" s="10"/>
      <c r="H986" s="10"/>
      <c r="I986" s="36" t="str">
        <f>J986&amp;"."&amp;K986</f>
        <v>.</v>
      </c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>
        <f>R986-S986-T986</f>
        <v>0</v>
      </c>
      <c r="V986" s="9" t="e">
        <f>IF(X986&lt;&gt;"Liquidação Cancelada",VLOOKUP(B986,'BASE DE DADOS OPS'!$B$4:$P$9650,10,FALSE),"Liquidação Cancelada")</f>
        <v>#N/A</v>
      </c>
      <c r="W986" s="13" t="e">
        <f>IF(X986&lt;&gt;"Liquidação Cancelada",IF(ISBLANK(V986),"AGUARDANDO PAGAMENTO",NETWORKDAYS(P986,V986)-1),"Liquidação Cancelada")</f>
        <v>#N/A</v>
      </c>
      <c r="X986" s="10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>IF(X986&lt;&gt;"Liquidação Cancelada",Y986-Z986,"Liquidação Cancelada")</f>
        <v>#N/A</v>
      </c>
      <c r="AC986" s="3" t="e">
        <f>IF(X986&lt;&gt;"Liquidação Cancelada",(AA986-AB986)+(U986-Z986-AB986),"Liquidação Cancelada")</f>
        <v>#N/A</v>
      </c>
      <c r="AD986" s="29"/>
    </row>
    <row r="987" spans="1:30" ht="24.95" customHeight="1" x14ac:dyDescent="0.2">
      <c r="A987" s="23" t="str">
        <f>D987&amp;"|"&amp;E987&amp;"|"&amp;G987&amp;"|"&amp;H987&amp;"|"&amp;L987&amp;"|"&amp;N987&amp;"|"&amp;U987</f>
        <v>||||||0</v>
      </c>
      <c r="B987" s="23" t="str">
        <f>D987&amp;"|"&amp;E987&amp;"|"&amp;G987&amp;"|"&amp;H987&amp;"|"&amp;X987</f>
        <v>||||0</v>
      </c>
      <c r="C987" s="28" t="str">
        <f>E987&amp;"|"&amp;X987</f>
        <v>|0</v>
      </c>
      <c r="D987" s="10"/>
      <c r="E987" s="10"/>
      <c r="F987" s="36" t="str">
        <f>G987&amp;"/"&amp;H987</f>
        <v>/</v>
      </c>
      <c r="G987" s="10"/>
      <c r="H987" s="10"/>
      <c r="I987" s="36" t="str">
        <f>J987&amp;"."&amp;K987</f>
        <v>.</v>
      </c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>
        <f>R987-S987-T987</f>
        <v>0</v>
      </c>
      <c r="V987" s="9" t="e">
        <f>IF(X987&lt;&gt;"Liquidação Cancelada",VLOOKUP(B987,'BASE DE DADOS OPS'!$B$4:$P$9650,10,FALSE),"Liquidação Cancelada")</f>
        <v>#N/A</v>
      </c>
      <c r="W987" s="13" t="e">
        <f>IF(X987&lt;&gt;"Liquidação Cancelada",IF(ISBLANK(V987),"AGUARDANDO PAGAMENTO",NETWORKDAYS(P987,V987)-1),"Liquidação Cancelada")</f>
        <v>#N/A</v>
      </c>
      <c r="X987" s="10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>IF(X987&lt;&gt;"Liquidação Cancelada",Y987-Z987,"Liquidação Cancelada")</f>
        <v>#N/A</v>
      </c>
      <c r="AC987" s="3" t="e">
        <f>IF(X987&lt;&gt;"Liquidação Cancelada",(AA987-AB987)+(U987-Z987-AB987),"Liquidação Cancelada")</f>
        <v>#N/A</v>
      </c>
      <c r="AD987" s="29"/>
    </row>
    <row r="988" spans="1:30" ht="24.95" customHeight="1" x14ac:dyDescent="0.2">
      <c r="A988" s="23" t="str">
        <f>D988&amp;"|"&amp;E988&amp;"|"&amp;G988&amp;"|"&amp;H988&amp;"|"&amp;L988&amp;"|"&amp;N988&amp;"|"&amp;U988</f>
        <v>||||||0</v>
      </c>
      <c r="B988" s="23" t="str">
        <f>D988&amp;"|"&amp;E988&amp;"|"&amp;G988&amp;"|"&amp;H988&amp;"|"&amp;X988</f>
        <v>||||0</v>
      </c>
      <c r="C988" s="28" t="str">
        <f>E988&amp;"|"&amp;X988</f>
        <v>|0</v>
      </c>
      <c r="D988" s="10"/>
      <c r="E988" s="10"/>
      <c r="F988" s="36" t="str">
        <f>G988&amp;"/"&amp;H988</f>
        <v>/</v>
      </c>
      <c r="G988" s="10"/>
      <c r="H988" s="10"/>
      <c r="I988" s="36" t="str">
        <f>J988&amp;"."&amp;K988</f>
        <v>.</v>
      </c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>
        <f>R988-S988-T988</f>
        <v>0</v>
      </c>
      <c r="V988" s="9" t="e">
        <f>IF(X988&lt;&gt;"Liquidação Cancelada",VLOOKUP(B988,'BASE DE DADOS OPS'!$B$4:$P$9650,10,FALSE),"Liquidação Cancelada")</f>
        <v>#N/A</v>
      </c>
      <c r="W988" s="13" t="e">
        <f>IF(X988&lt;&gt;"Liquidação Cancelada",IF(ISBLANK(V988),"AGUARDANDO PAGAMENTO",NETWORKDAYS(P988,V988)-1),"Liquidação Cancelada")</f>
        <v>#N/A</v>
      </c>
      <c r="X988" s="10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>IF(X988&lt;&gt;"Liquidação Cancelada",Y988-Z988,"Liquidação Cancelada")</f>
        <v>#N/A</v>
      </c>
      <c r="AC988" s="3" t="e">
        <f>IF(X988&lt;&gt;"Liquidação Cancelada",(AA988-AB988)+(U988-Z988-AB988),"Liquidação Cancelada")</f>
        <v>#N/A</v>
      </c>
      <c r="AD988" s="29"/>
    </row>
    <row r="989" spans="1:30" ht="24.95" customHeight="1" x14ac:dyDescent="0.2">
      <c r="A989" s="23" t="str">
        <f>D989&amp;"|"&amp;E989&amp;"|"&amp;G989&amp;"|"&amp;H989&amp;"|"&amp;L989&amp;"|"&amp;N989&amp;"|"&amp;U989</f>
        <v>||||||0</v>
      </c>
      <c r="B989" s="23" t="str">
        <f>D989&amp;"|"&amp;E989&amp;"|"&amp;G989&amp;"|"&amp;H989&amp;"|"&amp;X989</f>
        <v>||||0</v>
      </c>
      <c r="C989" s="28" t="str">
        <f>E989&amp;"|"&amp;X989</f>
        <v>|0</v>
      </c>
      <c r="D989" s="10"/>
      <c r="E989" s="10"/>
      <c r="F989" s="36" t="str">
        <f>G989&amp;"/"&amp;H989</f>
        <v>/</v>
      </c>
      <c r="G989" s="10"/>
      <c r="H989" s="10"/>
      <c r="I989" s="36" t="str">
        <f>J989&amp;"."&amp;K989</f>
        <v>.</v>
      </c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>
        <f>R989-S989-T989</f>
        <v>0</v>
      </c>
      <c r="V989" s="9" t="e">
        <f>IF(X989&lt;&gt;"Liquidação Cancelada",VLOOKUP(B989,'BASE DE DADOS OPS'!$B$4:$P$9650,10,FALSE),"Liquidação Cancelada")</f>
        <v>#N/A</v>
      </c>
      <c r="W989" s="13" t="e">
        <f>IF(X989&lt;&gt;"Liquidação Cancelada",IF(ISBLANK(V989),"AGUARDANDO PAGAMENTO",NETWORKDAYS(P989,V989)-1),"Liquidação Cancelada")</f>
        <v>#N/A</v>
      </c>
      <c r="X989" s="10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>IF(X989&lt;&gt;"Liquidação Cancelada",Y989-Z989,"Liquidação Cancelada")</f>
        <v>#N/A</v>
      </c>
      <c r="AC989" s="3" t="e">
        <f>IF(X989&lt;&gt;"Liquidação Cancelada",(AA989-AB989)+(U989-Z989-AB989),"Liquidação Cancelada")</f>
        <v>#N/A</v>
      </c>
      <c r="AD989" s="29"/>
    </row>
    <row r="990" spans="1:30" ht="24.95" customHeight="1" x14ac:dyDescent="0.2">
      <c r="A990" s="23" t="str">
        <f>D990&amp;"|"&amp;E990&amp;"|"&amp;G990&amp;"|"&amp;H990&amp;"|"&amp;L990&amp;"|"&amp;N990&amp;"|"&amp;U990</f>
        <v>||||||0</v>
      </c>
      <c r="B990" s="23" t="str">
        <f>D990&amp;"|"&amp;E990&amp;"|"&amp;G990&amp;"|"&amp;H990&amp;"|"&amp;X990</f>
        <v>||||0</v>
      </c>
      <c r="C990" s="28" t="str">
        <f>E990&amp;"|"&amp;X990</f>
        <v>|0</v>
      </c>
      <c r="D990" s="10"/>
      <c r="E990" s="10"/>
      <c r="F990" s="36" t="str">
        <f>G990&amp;"/"&amp;H990</f>
        <v>/</v>
      </c>
      <c r="G990" s="10"/>
      <c r="H990" s="10"/>
      <c r="I990" s="36" t="str">
        <f>J990&amp;"."&amp;K990</f>
        <v>.</v>
      </c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>
        <f>R990-S990-T990</f>
        <v>0</v>
      </c>
      <c r="V990" s="9" t="e">
        <f>IF(X990&lt;&gt;"Liquidação Cancelada",VLOOKUP(B990,'BASE DE DADOS OPS'!$B$4:$P$9650,10,FALSE),"Liquidação Cancelada")</f>
        <v>#N/A</v>
      </c>
      <c r="W990" s="13" t="e">
        <f>IF(X990&lt;&gt;"Liquidação Cancelada",IF(ISBLANK(V990),"AGUARDANDO PAGAMENTO",NETWORKDAYS(P990,V990)-1),"Liquidação Cancelada")</f>
        <v>#N/A</v>
      </c>
      <c r="X990" s="10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>IF(X990&lt;&gt;"Liquidação Cancelada",Y990-Z990,"Liquidação Cancelada")</f>
        <v>#N/A</v>
      </c>
      <c r="AC990" s="3" t="e">
        <f>IF(X990&lt;&gt;"Liquidação Cancelada",(AA990-AB990)+(U990-Z990-AB990),"Liquidação Cancelada")</f>
        <v>#N/A</v>
      </c>
      <c r="AD990" s="29"/>
    </row>
    <row r="991" spans="1:30" ht="24.95" customHeight="1" x14ac:dyDescent="0.2">
      <c r="A991" s="23" t="str">
        <f>D991&amp;"|"&amp;E991&amp;"|"&amp;G991&amp;"|"&amp;H991&amp;"|"&amp;L991&amp;"|"&amp;N991&amp;"|"&amp;U991</f>
        <v>||||||0</v>
      </c>
      <c r="B991" s="23" t="str">
        <f>D991&amp;"|"&amp;E991&amp;"|"&amp;G991&amp;"|"&amp;H991&amp;"|"&amp;X991</f>
        <v>||||0</v>
      </c>
      <c r="C991" s="28" t="str">
        <f>E991&amp;"|"&amp;X991</f>
        <v>|0</v>
      </c>
      <c r="D991" s="10"/>
      <c r="E991" s="10"/>
      <c r="F991" s="36" t="str">
        <f>G991&amp;"/"&amp;H991</f>
        <v>/</v>
      </c>
      <c r="G991" s="10"/>
      <c r="H991" s="10"/>
      <c r="I991" s="36" t="str">
        <f>J991&amp;"."&amp;K991</f>
        <v>.</v>
      </c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>
        <f>R991-S991-T991</f>
        <v>0</v>
      </c>
      <c r="V991" s="9" t="e">
        <f>IF(X991&lt;&gt;"Liquidação Cancelada",VLOOKUP(B991,'BASE DE DADOS OPS'!$B$4:$P$9650,10,FALSE),"Liquidação Cancelada")</f>
        <v>#N/A</v>
      </c>
      <c r="W991" s="13" t="e">
        <f>IF(X991&lt;&gt;"Liquidação Cancelada",IF(ISBLANK(V991),"AGUARDANDO PAGAMENTO",NETWORKDAYS(P991,V991)-1),"Liquidação Cancelada")</f>
        <v>#N/A</v>
      </c>
      <c r="X991" s="10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>IF(X991&lt;&gt;"Liquidação Cancelada",Y991-Z991,"Liquidação Cancelada")</f>
        <v>#N/A</v>
      </c>
      <c r="AC991" s="3" t="e">
        <f>IF(X991&lt;&gt;"Liquidação Cancelada",(AA991-AB991)+(U991-Z991-AB991),"Liquidação Cancelada")</f>
        <v>#N/A</v>
      </c>
      <c r="AD991" s="29"/>
    </row>
    <row r="992" spans="1:30" ht="24.95" customHeight="1" x14ac:dyDescent="0.2">
      <c r="A992" s="23" t="str">
        <f>D992&amp;"|"&amp;E992&amp;"|"&amp;G992&amp;"|"&amp;H992&amp;"|"&amp;L992&amp;"|"&amp;N992&amp;"|"&amp;U992</f>
        <v>||||||0</v>
      </c>
      <c r="B992" s="23" t="str">
        <f>D992&amp;"|"&amp;E992&amp;"|"&amp;G992&amp;"|"&amp;H992&amp;"|"&amp;X992</f>
        <v>||||0</v>
      </c>
      <c r="C992" s="28" t="str">
        <f>E992&amp;"|"&amp;X992</f>
        <v>|0</v>
      </c>
      <c r="D992" s="10"/>
      <c r="E992" s="10"/>
      <c r="F992" s="36" t="str">
        <f>G992&amp;"/"&amp;H992</f>
        <v>/</v>
      </c>
      <c r="G992" s="10"/>
      <c r="H992" s="10"/>
      <c r="I992" s="36" t="str">
        <f>J992&amp;"."&amp;K992</f>
        <v>.</v>
      </c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>
        <f>R992-S992-T992</f>
        <v>0</v>
      </c>
      <c r="V992" s="9" t="e">
        <f>IF(X992&lt;&gt;"Liquidação Cancelada",VLOOKUP(B992,'BASE DE DADOS OPS'!$B$4:$P$9650,10,FALSE),"Liquidação Cancelada")</f>
        <v>#N/A</v>
      </c>
      <c r="W992" s="13" t="e">
        <f>IF(X992&lt;&gt;"Liquidação Cancelada",IF(ISBLANK(V992),"AGUARDANDO PAGAMENTO",NETWORKDAYS(P992,V992)-1),"Liquidação Cancelada")</f>
        <v>#N/A</v>
      </c>
      <c r="X992" s="10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>IF(X992&lt;&gt;"Liquidação Cancelada",Y992-Z992,"Liquidação Cancelada")</f>
        <v>#N/A</v>
      </c>
      <c r="AC992" s="3" t="e">
        <f>IF(X992&lt;&gt;"Liquidação Cancelada",(AA992-AB992)+(U992-Z992-AB992),"Liquidação Cancelada")</f>
        <v>#N/A</v>
      </c>
      <c r="AD992" s="29"/>
    </row>
    <row r="993" spans="1:30" ht="24.95" customHeight="1" x14ac:dyDescent="0.2">
      <c r="A993" s="23" t="str">
        <f>D993&amp;"|"&amp;E993&amp;"|"&amp;G993&amp;"|"&amp;H993&amp;"|"&amp;L993&amp;"|"&amp;N993&amp;"|"&amp;U993</f>
        <v>||||||0</v>
      </c>
      <c r="B993" s="23" t="str">
        <f>D993&amp;"|"&amp;E993&amp;"|"&amp;G993&amp;"|"&amp;H993&amp;"|"&amp;X993</f>
        <v>||||0</v>
      </c>
      <c r="C993" s="28" t="str">
        <f>E993&amp;"|"&amp;X993</f>
        <v>|0</v>
      </c>
      <c r="D993" s="10"/>
      <c r="E993" s="10"/>
      <c r="F993" s="36" t="str">
        <f>G993&amp;"/"&amp;H993</f>
        <v>/</v>
      </c>
      <c r="G993" s="10"/>
      <c r="H993" s="10"/>
      <c r="I993" s="36" t="str">
        <f>J993&amp;"."&amp;K993</f>
        <v>.</v>
      </c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>
        <f>R993-S993-T993</f>
        <v>0</v>
      </c>
      <c r="V993" s="9" t="e">
        <f>IF(X993&lt;&gt;"Liquidação Cancelada",VLOOKUP(B993,'BASE DE DADOS OPS'!$B$4:$P$9650,10,FALSE),"Liquidação Cancelada")</f>
        <v>#N/A</v>
      </c>
      <c r="W993" s="13" t="e">
        <f>IF(X993&lt;&gt;"Liquidação Cancelada",IF(ISBLANK(V993),"AGUARDANDO PAGAMENTO",NETWORKDAYS(P993,V993)-1),"Liquidação Cancelada")</f>
        <v>#N/A</v>
      </c>
      <c r="X993" s="10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>IF(X993&lt;&gt;"Liquidação Cancelada",Y993-Z993,"Liquidação Cancelada")</f>
        <v>#N/A</v>
      </c>
      <c r="AC993" s="3" t="e">
        <f>IF(X993&lt;&gt;"Liquidação Cancelada",(AA993-AB993)+(U993-Z993-AB993),"Liquidação Cancelada")</f>
        <v>#N/A</v>
      </c>
      <c r="AD993" s="29"/>
    </row>
    <row r="994" spans="1:30" ht="24.95" customHeight="1" x14ac:dyDescent="0.2">
      <c r="A994" s="23" t="str">
        <f>D994&amp;"|"&amp;E994&amp;"|"&amp;G994&amp;"|"&amp;H994&amp;"|"&amp;L994&amp;"|"&amp;N994&amp;"|"&amp;U994</f>
        <v>||||||0</v>
      </c>
      <c r="B994" s="23" t="str">
        <f>D994&amp;"|"&amp;E994&amp;"|"&amp;G994&amp;"|"&amp;H994&amp;"|"&amp;X994</f>
        <v>||||0</v>
      </c>
      <c r="C994" s="28" t="str">
        <f>E994&amp;"|"&amp;X994</f>
        <v>|0</v>
      </c>
      <c r="D994" s="10"/>
      <c r="E994" s="10"/>
      <c r="F994" s="36" t="str">
        <f>G994&amp;"/"&amp;H994</f>
        <v>/</v>
      </c>
      <c r="G994" s="10"/>
      <c r="H994" s="10"/>
      <c r="I994" s="36" t="str">
        <f>J994&amp;"."&amp;K994</f>
        <v>.</v>
      </c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>
        <f>R994-S994-T994</f>
        <v>0</v>
      </c>
      <c r="V994" s="9" t="e">
        <f>IF(X994&lt;&gt;"Liquidação Cancelada",VLOOKUP(B994,'BASE DE DADOS OPS'!$B$4:$P$9650,10,FALSE),"Liquidação Cancelada")</f>
        <v>#N/A</v>
      </c>
      <c r="W994" s="13" t="e">
        <f>IF(X994&lt;&gt;"Liquidação Cancelada",IF(ISBLANK(V994),"AGUARDANDO PAGAMENTO",NETWORKDAYS(P994,V994)-1),"Liquidação Cancelada")</f>
        <v>#N/A</v>
      </c>
      <c r="X994" s="10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>IF(X994&lt;&gt;"Liquidação Cancelada",Y994-Z994,"Liquidação Cancelada")</f>
        <v>#N/A</v>
      </c>
      <c r="AC994" s="3" t="e">
        <f>IF(X994&lt;&gt;"Liquidação Cancelada",(AA994-AB994)+(U994-Z994-AB994),"Liquidação Cancelada")</f>
        <v>#N/A</v>
      </c>
      <c r="AD994" s="29"/>
    </row>
    <row r="995" spans="1:30" ht="24.95" customHeight="1" x14ac:dyDescent="0.2">
      <c r="A995" s="23" t="str">
        <f>D995&amp;"|"&amp;E995&amp;"|"&amp;G995&amp;"|"&amp;H995&amp;"|"&amp;L995&amp;"|"&amp;N995&amp;"|"&amp;U995</f>
        <v>||||||0</v>
      </c>
      <c r="B995" s="23" t="str">
        <f>D995&amp;"|"&amp;E995&amp;"|"&amp;G995&amp;"|"&amp;H995&amp;"|"&amp;X995</f>
        <v>||||0</v>
      </c>
      <c r="C995" s="28" t="str">
        <f>E995&amp;"|"&amp;X995</f>
        <v>|0</v>
      </c>
      <c r="D995" s="10"/>
      <c r="E995" s="10"/>
      <c r="F995" s="36" t="str">
        <f>G995&amp;"/"&amp;H995</f>
        <v>/</v>
      </c>
      <c r="G995" s="10"/>
      <c r="H995" s="10"/>
      <c r="I995" s="36" t="str">
        <f>J995&amp;"."&amp;K995</f>
        <v>.</v>
      </c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>
        <f>R995-S995-T995</f>
        <v>0</v>
      </c>
      <c r="V995" s="9" t="e">
        <f>IF(X995&lt;&gt;"Liquidação Cancelada",VLOOKUP(B995,'BASE DE DADOS OPS'!$B$4:$P$9650,10,FALSE),"Liquidação Cancelada")</f>
        <v>#N/A</v>
      </c>
      <c r="W995" s="13" t="e">
        <f>IF(X995&lt;&gt;"Liquidação Cancelada",IF(ISBLANK(V995),"AGUARDANDO PAGAMENTO",NETWORKDAYS(P995,V995)-1),"Liquidação Cancelada")</f>
        <v>#N/A</v>
      </c>
      <c r="X995" s="10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>IF(X995&lt;&gt;"Liquidação Cancelada",Y995-Z995,"Liquidação Cancelada")</f>
        <v>#N/A</v>
      </c>
      <c r="AC995" s="3" t="e">
        <f>IF(X995&lt;&gt;"Liquidação Cancelada",(AA995-AB995)+(U995-Z995-AB995),"Liquidação Cancelada")</f>
        <v>#N/A</v>
      </c>
      <c r="AD995" s="29"/>
    </row>
    <row r="996" spans="1:30" ht="24.95" customHeight="1" x14ac:dyDescent="0.2">
      <c r="A996" s="23" t="str">
        <f>D996&amp;"|"&amp;E996&amp;"|"&amp;G996&amp;"|"&amp;H996&amp;"|"&amp;L996&amp;"|"&amp;N996&amp;"|"&amp;U996</f>
        <v>||||||0</v>
      </c>
      <c r="B996" s="23" t="str">
        <f>D996&amp;"|"&amp;E996&amp;"|"&amp;G996&amp;"|"&amp;H996&amp;"|"&amp;X996</f>
        <v>||||0</v>
      </c>
      <c r="C996" s="28" t="str">
        <f>E996&amp;"|"&amp;X996</f>
        <v>|0</v>
      </c>
      <c r="D996" s="10"/>
      <c r="E996" s="10"/>
      <c r="F996" s="36" t="str">
        <f>G996&amp;"/"&amp;H996</f>
        <v>/</v>
      </c>
      <c r="G996" s="10"/>
      <c r="H996" s="10"/>
      <c r="I996" s="36" t="str">
        <f>J996&amp;"."&amp;K996</f>
        <v>.</v>
      </c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>
        <f>R996-S996-T996</f>
        <v>0</v>
      </c>
      <c r="V996" s="9" t="e">
        <f>IF(X996&lt;&gt;"Liquidação Cancelada",VLOOKUP(B996,'BASE DE DADOS OPS'!$B$4:$P$9650,10,FALSE),"Liquidação Cancelada")</f>
        <v>#N/A</v>
      </c>
      <c r="W996" s="13" t="e">
        <f>IF(X996&lt;&gt;"Liquidação Cancelada",IF(ISBLANK(V996),"AGUARDANDO PAGAMENTO",NETWORKDAYS(P996,V996)-1),"Liquidação Cancelada")</f>
        <v>#N/A</v>
      </c>
      <c r="X996" s="10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>IF(X996&lt;&gt;"Liquidação Cancelada",Y996-Z996,"Liquidação Cancelada")</f>
        <v>#N/A</v>
      </c>
      <c r="AC996" s="3" t="e">
        <f>IF(X996&lt;&gt;"Liquidação Cancelada",(AA996-AB996)+(U996-Z996-AB996),"Liquidação Cancelada")</f>
        <v>#N/A</v>
      </c>
      <c r="AD996" s="29"/>
    </row>
    <row r="997" spans="1:30" ht="24.95" customHeight="1" x14ac:dyDescent="0.2">
      <c r="A997" s="23" t="str">
        <f>D997&amp;"|"&amp;E997&amp;"|"&amp;G997&amp;"|"&amp;H997&amp;"|"&amp;L997&amp;"|"&amp;N997&amp;"|"&amp;U997</f>
        <v>||||||0</v>
      </c>
      <c r="B997" s="23" t="str">
        <f>D997&amp;"|"&amp;E997&amp;"|"&amp;G997&amp;"|"&amp;H997&amp;"|"&amp;X997</f>
        <v>||||0</v>
      </c>
      <c r="C997" s="28" t="str">
        <f>E997&amp;"|"&amp;X997</f>
        <v>|0</v>
      </c>
      <c r="D997" s="10"/>
      <c r="E997" s="10"/>
      <c r="F997" s="36" t="str">
        <f>G997&amp;"/"&amp;H997</f>
        <v>/</v>
      </c>
      <c r="G997" s="10"/>
      <c r="H997" s="10"/>
      <c r="I997" s="36" t="str">
        <f>J997&amp;"."&amp;K997</f>
        <v>.</v>
      </c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>
        <f>R997-S997-T997</f>
        <v>0</v>
      </c>
      <c r="V997" s="9" t="e">
        <f>IF(X997&lt;&gt;"Liquidação Cancelada",VLOOKUP(B997,'BASE DE DADOS OPS'!$B$4:$P$9650,10,FALSE),"Liquidação Cancelada")</f>
        <v>#N/A</v>
      </c>
      <c r="W997" s="13" t="e">
        <f>IF(X997&lt;&gt;"Liquidação Cancelada",IF(ISBLANK(V997),"AGUARDANDO PAGAMENTO",NETWORKDAYS(P997,V997)-1),"Liquidação Cancelada")</f>
        <v>#N/A</v>
      </c>
      <c r="X997" s="10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>IF(X997&lt;&gt;"Liquidação Cancelada",Y997-Z997,"Liquidação Cancelada")</f>
        <v>#N/A</v>
      </c>
      <c r="AC997" s="3" t="e">
        <f>IF(X997&lt;&gt;"Liquidação Cancelada",(AA997-AB997)+(U997-Z997-AB997),"Liquidação Cancelada")</f>
        <v>#N/A</v>
      </c>
      <c r="AD997" s="29"/>
    </row>
    <row r="998" spans="1:30" ht="24.95" customHeight="1" x14ac:dyDescent="0.2">
      <c r="A998" s="23" t="str">
        <f>D998&amp;"|"&amp;E998&amp;"|"&amp;G998&amp;"|"&amp;H998&amp;"|"&amp;L998&amp;"|"&amp;N998&amp;"|"&amp;U998</f>
        <v>||||||0</v>
      </c>
      <c r="B998" s="23" t="str">
        <f>D998&amp;"|"&amp;E998&amp;"|"&amp;G998&amp;"|"&amp;H998&amp;"|"&amp;X998</f>
        <v>||||0</v>
      </c>
      <c r="C998" s="28" t="str">
        <f>E998&amp;"|"&amp;X998</f>
        <v>|0</v>
      </c>
      <c r="D998" s="10"/>
      <c r="E998" s="10"/>
      <c r="F998" s="36" t="str">
        <f>G998&amp;"/"&amp;H998</f>
        <v>/</v>
      </c>
      <c r="G998" s="10"/>
      <c r="H998" s="10"/>
      <c r="I998" s="36" t="str">
        <f>J998&amp;"."&amp;K998</f>
        <v>.</v>
      </c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>
        <f>R998-S998-T998</f>
        <v>0</v>
      </c>
      <c r="V998" s="9" t="e">
        <f>IF(X998&lt;&gt;"Liquidação Cancelada",VLOOKUP(B998,'BASE DE DADOS OPS'!$B$4:$P$9650,10,FALSE),"Liquidação Cancelada")</f>
        <v>#N/A</v>
      </c>
      <c r="W998" s="13" t="e">
        <f>IF(X998&lt;&gt;"Liquidação Cancelada",IF(ISBLANK(V998),"AGUARDANDO PAGAMENTO",NETWORKDAYS(P998,V998)-1),"Liquidação Cancelada")</f>
        <v>#N/A</v>
      </c>
      <c r="X998" s="10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>IF(X998&lt;&gt;"Liquidação Cancelada",Y998-Z998,"Liquidação Cancelada")</f>
        <v>#N/A</v>
      </c>
      <c r="AC998" s="3" t="e">
        <f>IF(X998&lt;&gt;"Liquidação Cancelada",(AA998-AB998)+(U998-Z998-AB998),"Liquidação Cancelada")</f>
        <v>#N/A</v>
      </c>
      <c r="AD998" s="29"/>
    </row>
    <row r="999" spans="1:30" ht="24.95" customHeight="1" x14ac:dyDescent="0.2">
      <c r="A999" s="23" t="str">
        <f>D999&amp;"|"&amp;E999&amp;"|"&amp;G999&amp;"|"&amp;H999&amp;"|"&amp;L999&amp;"|"&amp;N999&amp;"|"&amp;U999</f>
        <v>||||||0</v>
      </c>
      <c r="B999" s="23" t="str">
        <f>D999&amp;"|"&amp;E999&amp;"|"&amp;G999&amp;"|"&amp;H999&amp;"|"&amp;X999</f>
        <v>||||0</v>
      </c>
      <c r="C999" s="28" t="str">
        <f>E999&amp;"|"&amp;X999</f>
        <v>|0</v>
      </c>
      <c r="D999" s="10"/>
      <c r="E999" s="10"/>
      <c r="F999" s="36" t="str">
        <f>G999&amp;"/"&amp;H999</f>
        <v>/</v>
      </c>
      <c r="G999" s="10"/>
      <c r="H999" s="10"/>
      <c r="I999" s="36" t="str">
        <f>J999&amp;"."&amp;K999</f>
        <v>.</v>
      </c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>
        <f>R999-S999-T999</f>
        <v>0</v>
      </c>
      <c r="V999" s="9" t="e">
        <f>IF(X999&lt;&gt;"Liquidação Cancelada",VLOOKUP(B999,'BASE DE DADOS OPS'!$B$4:$P$9650,10,FALSE),"Liquidação Cancelada")</f>
        <v>#N/A</v>
      </c>
      <c r="W999" s="13" t="e">
        <f>IF(X999&lt;&gt;"Liquidação Cancelada",IF(ISBLANK(V999),"AGUARDANDO PAGAMENTO",NETWORKDAYS(P999,V999)-1),"Liquidação Cancelada")</f>
        <v>#N/A</v>
      </c>
      <c r="X999" s="10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>IF(X999&lt;&gt;"Liquidação Cancelada",Y999-Z999,"Liquidação Cancelada")</f>
        <v>#N/A</v>
      </c>
      <c r="AC999" s="3" t="e">
        <f>IF(X999&lt;&gt;"Liquidação Cancelada",(AA999-AB999)+(U999-Z999-AB999),"Liquidação Cancelada")</f>
        <v>#N/A</v>
      </c>
      <c r="AD999" s="29"/>
    </row>
    <row r="1000" spans="1:30" ht="24.95" customHeight="1" x14ac:dyDescent="0.2">
      <c r="A1000" s="23" t="str">
        <f>D1000&amp;"|"&amp;E1000&amp;"|"&amp;G1000&amp;"|"&amp;H1000&amp;"|"&amp;L1000&amp;"|"&amp;N1000&amp;"|"&amp;U1000</f>
        <v>||||||0</v>
      </c>
      <c r="B1000" s="23" t="str">
        <f>D1000&amp;"|"&amp;E1000&amp;"|"&amp;G1000&amp;"|"&amp;H1000&amp;"|"&amp;X1000</f>
        <v>||||0</v>
      </c>
      <c r="C1000" s="28" t="str">
        <f>E1000&amp;"|"&amp;X1000</f>
        <v>|0</v>
      </c>
      <c r="D1000" s="10"/>
      <c r="E1000" s="10"/>
      <c r="F1000" s="36" t="str">
        <f>G1000&amp;"/"&amp;H1000</f>
        <v>/</v>
      </c>
      <c r="G1000" s="10"/>
      <c r="H1000" s="10"/>
      <c r="I1000" s="36" t="str">
        <f>J1000&amp;"."&amp;K1000</f>
        <v>.</v>
      </c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>
        <f>R1000-S1000-T1000</f>
        <v>0</v>
      </c>
      <c r="V1000" s="9" t="e">
        <f>IF(X1000&lt;&gt;"Liquidação Cancelada",VLOOKUP(B1000,'BASE DE DADOS OPS'!$B$4:$P$9650,10,FALSE),"Liquidação Cancelada")</f>
        <v>#N/A</v>
      </c>
      <c r="W1000" s="13" t="e">
        <f>IF(X1000&lt;&gt;"Liquidação Cancelada",IF(ISBLANK(V1000),"AGUARDANDO PAGAMENTO",NETWORKDAYS(P1000,V1000)-1),"Liquidação Cancelada")</f>
        <v>#N/A</v>
      </c>
      <c r="X1000" s="10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>IF(X1000&lt;&gt;"Liquidação Cancelada",Y1000-Z1000,"Liquidação Cancelada")</f>
        <v>#N/A</v>
      </c>
      <c r="AC1000" s="3" t="e">
        <f>IF(X1000&lt;&gt;"Liquidação Cancelada",(AA1000-AB1000)+(U1000-Z1000-AB1000),"Liquidação Cancelada")</f>
        <v>#N/A</v>
      </c>
      <c r="AD1000" s="29"/>
    </row>
    <row r="1001" spans="1:30" ht="24.95" customHeight="1" x14ac:dyDescent="0.2">
      <c r="A1001" s="23" t="str">
        <f>D1001&amp;"|"&amp;E1001&amp;"|"&amp;G1001&amp;"|"&amp;H1001&amp;"|"&amp;L1001&amp;"|"&amp;N1001&amp;"|"&amp;U1001</f>
        <v>||||||0</v>
      </c>
      <c r="B1001" s="23" t="str">
        <f>D1001&amp;"|"&amp;E1001&amp;"|"&amp;G1001&amp;"|"&amp;H1001&amp;"|"&amp;X1001</f>
        <v>||||0</v>
      </c>
      <c r="C1001" s="28" t="str">
        <f>E1001&amp;"|"&amp;X1001</f>
        <v>|0</v>
      </c>
      <c r="D1001" s="10"/>
      <c r="E1001" s="10"/>
      <c r="F1001" s="36" t="str">
        <f>G1001&amp;"/"&amp;H1001</f>
        <v>/</v>
      </c>
      <c r="G1001" s="10"/>
      <c r="H1001" s="10"/>
      <c r="I1001" s="36" t="str">
        <f>J1001&amp;"."&amp;K1001</f>
        <v>.</v>
      </c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>
        <f>R1001-S1001-T1001</f>
        <v>0</v>
      </c>
      <c r="V1001" s="9" t="e">
        <f>IF(X1001&lt;&gt;"Liquidação Cancelada",VLOOKUP(B1001,'BASE DE DADOS OPS'!$B$4:$P$9650,10,FALSE),"Liquidação Cancelada")</f>
        <v>#N/A</v>
      </c>
      <c r="W1001" s="13" t="e">
        <f>IF(X1001&lt;&gt;"Liquidação Cancelada",IF(ISBLANK(V1001),"AGUARDANDO PAGAMENTO",NETWORKDAYS(P1001,V1001)-1),"Liquidação Cancelada")</f>
        <v>#N/A</v>
      </c>
      <c r="X1001" s="10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>IF(X1001&lt;&gt;"Liquidação Cancelada",Y1001-Z1001,"Liquidação Cancelada")</f>
        <v>#N/A</v>
      </c>
      <c r="AC1001" s="3" t="e">
        <f>IF(X1001&lt;&gt;"Liquidação Cancelada",(AA1001-AB1001)+(U1001-Z1001-AB1001),"Liquidação Cancelada")</f>
        <v>#N/A</v>
      </c>
      <c r="AD1001" s="29"/>
    </row>
    <row r="1002" spans="1:30" ht="24.95" customHeight="1" x14ac:dyDescent="0.2">
      <c r="A1002" s="23" t="str">
        <f>D1002&amp;"|"&amp;E1002&amp;"|"&amp;G1002&amp;"|"&amp;H1002&amp;"|"&amp;L1002&amp;"|"&amp;N1002&amp;"|"&amp;U1002</f>
        <v>||||||0</v>
      </c>
      <c r="B1002" s="23" t="str">
        <f>D1002&amp;"|"&amp;E1002&amp;"|"&amp;G1002&amp;"|"&amp;H1002&amp;"|"&amp;X1002</f>
        <v>||||0</v>
      </c>
      <c r="C1002" s="28" t="str">
        <f>E1002&amp;"|"&amp;X1002</f>
        <v>|0</v>
      </c>
      <c r="D1002" s="10"/>
      <c r="E1002" s="10"/>
      <c r="F1002" s="36" t="str">
        <f>G1002&amp;"/"&amp;H1002</f>
        <v>/</v>
      </c>
      <c r="G1002" s="10"/>
      <c r="H1002" s="10"/>
      <c r="I1002" s="36" t="str">
        <f>J1002&amp;"."&amp;K1002</f>
        <v>.</v>
      </c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>
        <f>R1002-S1002-T1002</f>
        <v>0</v>
      </c>
      <c r="V1002" s="9" t="e">
        <f>IF(X1002&lt;&gt;"Liquidação Cancelada",VLOOKUP(B1002,'BASE DE DADOS OPS'!$B$4:$P$9650,10,FALSE),"Liquidação Cancelada")</f>
        <v>#N/A</v>
      </c>
      <c r="W1002" s="13" t="e">
        <f>IF(X1002&lt;&gt;"Liquidação Cancelada",IF(ISBLANK(V1002),"AGUARDANDO PAGAMENTO",NETWORKDAYS(P1002,V1002)-1),"Liquidação Cancelada")</f>
        <v>#N/A</v>
      </c>
      <c r="X1002" s="10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>IF(X1002&lt;&gt;"Liquidação Cancelada",Y1002-Z1002,"Liquidação Cancelada")</f>
        <v>#N/A</v>
      </c>
      <c r="AC1002" s="3" t="e">
        <f>IF(X1002&lt;&gt;"Liquidação Cancelada",(AA1002-AB1002)+(U1002-Z1002-AB1002),"Liquidação Cancelada")</f>
        <v>#N/A</v>
      </c>
      <c r="AD1002" s="29"/>
    </row>
    <row r="1003" spans="1:30" ht="24.95" customHeight="1" x14ac:dyDescent="0.2">
      <c r="A1003" s="23" t="str">
        <f>D1003&amp;"|"&amp;E1003&amp;"|"&amp;G1003&amp;"|"&amp;H1003&amp;"|"&amp;L1003&amp;"|"&amp;N1003&amp;"|"&amp;U1003</f>
        <v>||||||0</v>
      </c>
      <c r="B1003" s="23" t="str">
        <f>D1003&amp;"|"&amp;E1003&amp;"|"&amp;G1003&amp;"|"&amp;H1003&amp;"|"&amp;X1003</f>
        <v>||||0</v>
      </c>
      <c r="C1003" s="28" t="str">
        <f>E1003&amp;"|"&amp;X1003</f>
        <v>|0</v>
      </c>
      <c r="D1003" s="10"/>
      <c r="E1003" s="10"/>
      <c r="F1003" s="36" t="str">
        <f>G1003&amp;"/"&amp;H1003</f>
        <v>/</v>
      </c>
      <c r="G1003" s="10"/>
      <c r="H1003" s="10"/>
      <c r="I1003" s="36" t="str">
        <f>J1003&amp;"."&amp;K1003</f>
        <v>.</v>
      </c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>
        <f>R1003-S1003-T1003</f>
        <v>0</v>
      </c>
      <c r="V1003" s="9" t="e">
        <f>IF(X1003&lt;&gt;"Liquidação Cancelada",VLOOKUP(B1003,'BASE DE DADOS OPS'!$B$4:$P$9650,10,FALSE),"Liquidação Cancelada")</f>
        <v>#N/A</v>
      </c>
      <c r="W1003" s="13" t="e">
        <f>IF(X1003&lt;&gt;"Liquidação Cancelada",IF(ISBLANK(V1003),"AGUARDANDO PAGAMENTO",NETWORKDAYS(P1003,V1003)-1),"Liquidação Cancelada")</f>
        <v>#N/A</v>
      </c>
      <c r="X1003" s="10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>IF(X1003&lt;&gt;"Liquidação Cancelada",Y1003-Z1003,"Liquidação Cancelada")</f>
        <v>#N/A</v>
      </c>
      <c r="AC1003" s="3" t="e">
        <f>IF(X1003&lt;&gt;"Liquidação Cancelada",(AA1003-AB1003)+(U1003-Z1003-AB1003),"Liquidação Cancelada")</f>
        <v>#N/A</v>
      </c>
      <c r="AD1003" s="29"/>
    </row>
    <row r="1004" spans="1:30" ht="24.95" customHeight="1" x14ac:dyDescent="0.2">
      <c r="A1004" s="23" t="str">
        <f>D1004&amp;"|"&amp;E1004&amp;"|"&amp;G1004&amp;"|"&amp;H1004&amp;"|"&amp;L1004&amp;"|"&amp;N1004&amp;"|"&amp;U1004</f>
        <v>||||||0</v>
      </c>
      <c r="B1004" s="23" t="str">
        <f>D1004&amp;"|"&amp;E1004&amp;"|"&amp;G1004&amp;"|"&amp;H1004&amp;"|"&amp;X1004</f>
        <v>||||0</v>
      </c>
      <c r="C1004" s="28" t="str">
        <f>E1004&amp;"|"&amp;X1004</f>
        <v>|0</v>
      </c>
      <c r="D1004" s="10"/>
      <c r="E1004" s="10"/>
      <c r="F1004" s="36" t="str">
        <f>G1004&amp;"/"&amp;H1004</f>
        <v>/</v>
      </c>
      <c r="G1004" s="10"/>
      <c r="H1004" s="10"/>
      <c r="I1004" s="36" t="str">
        <f>J1004&amp;"."&amp;K1004</f>
        <v>.</v>
      </c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>
        <f>R1004-S1004-T1004</f>
        <v>0</v>
      </c>
      <c r="V1004" s="9" t="e">
        <f>IF(X1004&lt;&gt;"Liquidação Cancelada",VLOOKUP(B1004,'BASE DE DADOS OPS'!$B$4:$P$9650,10,FALSE),"Liquidação Cancelada")</f>
        <v>#N/A</v>
      </c>
      <c r="W1004" s="13" t="e">
        <f>IF(X1004&lt;&gt;"Liquidação Cancelada",IF(ISBLANK(V1004),"AGUARDANDO PAGAMENTO",NETWORKDAYS(P1004,V1004)-1),"Liquidação Cancelada")</f>
        <v>#N/A</v>
      </c>
      <c r="X1004" s="10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>IF(X1004&lt;&gt;"Liquidação Cancelada",Y1004-Z1004,"Liquidação Cancelada")</f>
        <v>#N/A</v>
      </c>
      <c r="AC1004" s="3" t="e">
        <f>IF(X1004&lt;&gt;"Liquidação Cancelada",(AA1004-AB1004)+(U1004-Z1004-AB1004),"Liquidação Cancelada")</f>
        <v>#N/A</v>
      </c>
      <c r="AD1004" s="29"/>
    </row>
    <row r="1005" spans="1:30" ht="24.95" customHeight="1" x14ac:dyDescent="0.2">
      <c r="A1005" s="23" t="str">
        <f>D1005&amp;"|"&amp;E1005&amp;"|"&amp;G1005&amp;"|"&amp;H1005&amp;"|"&amp;L1005&amp;"|"&amp;N1005&amp;"|"&amp;U1005</f>
        <v>||||||0</v>
      </c>
      <c r="B1005" s="23" t="str">
        <f>D1005&amp;"|"&amp;E1005&amp;"|"&amp;G1005&amp;"|"&amp;H1005&amp;"|"&amp;X1005</f>
        <v>||||0</v>
      </c>
      <c r="C1005" s="28" t="str">
        <f>E1005&amp;"|"&amp;X1005</f>
        <v>|0</v>
      </c>
      <c r="D1005" s="10"/>
      <c r="E1005" s="10"/>
      <c r="F1005" s="36" t="str">
        <f>G1005&amp;"/"&amp;H1005</f>
        <v>/</v>
      </c>
      <c r="G1005" s="10"/>
      <c r="H1005" s="10"/>
      <c r="I1005" s="36" t="str">
        <f>J1005&amp;"."&amp;K1005</f>
        <v>.</v>
      </c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>
        <f>R1005-S1005-T1005</f>
        <v>0</v>
      </c>
      <c r="V1005" s="9" t="e">
        <f>IF(X1005&lt;&gt;"Liquidação Cancelada",VLOOKUP(B1005,'BASE DE DADOS OPS'!$B$4:$P$9650,10,FALSE),"Liquidação Cancelada")</f>
        <v>#N/A</v>
      </c>
      <c r="W1005" s="13" t="e">
        <f>IF(X1005&lt;&gt;"Liquidação Cancelada",IF(ISBLANK(V1005),"AGUARDANDO PAGAMENTO",NETWORKDAYS(P1005,V1005)-1),"Liquidação Cancelada")</f>
        <v>#N/A</v>
      </c>
      <c r="X1005" s="10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>IF(X1005&lt;&gt;"Liquidação Cancelada",Y1005-Z1005,"Liquidação Cancelada")</f>
        <v>#N/A</v>
      </c>
      <c r="AC1005" s="3" t="e">
        <f>IF(X1005&lt;&gt;"Liquidação Cancelada",(AA1005-AB1005)+(U1005-Z1005-AB1005),"Liquidação Cancelada")</f>
        <v>#N/A</v>
      </c>
      <c r="AD1005" s="29"/>
    </row>
    <row r="1006" spans="1:30" ht="24.95" customHeight="1" x14ac:dyDescent="0.2">
      <c r="A1006" s="23" t="str">
        <f>D1006&amp;"|"&amp;E1006&amp;"|"&amp;G1006&amp;"|"&amp;H1006&amp;"|"&amp;L1006&amp;"|"&amp;N1006&amp;"|"&amp;U1006</f>
        <v>||||||0</v>
      </c>
      <c r="B1006" s="23" t="str">
        <f>D1006&amp;"|"&amp;E1006&amp;"|"&amp;G1006&amp;"|"&amp;H1006&amp;"|"&amp;X1006</f>
        <v>||||0</v>
      </c>
      <c r="C1006" s="28" t="str">
        <f>E1006&amp;"|"&amp;X1006</f>
        <v>|0</v>
      </c>
      <c r="D1006" s="10"/>
      <c r="E1006" s="10"/>
      <c r="F1006" s="36" t="str">
        <f>G1006&amp;"/"&amp;H1006</f>
        <v>/</v>
      </c>
      <c r="G1006" s="10"/>
      <c r="H1006" s="10"/>
      <c r="I1006" s="36" t="str">
        <f>J1006&amp;"."&amp;K1006</f>
        <v>.</v>
      </c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>
        <f>R1006-S1006-T1006</f>
        <v>0</v>
      </c>
      <c r="V1006" s="9" t="e">
        <f>IF(X1006&lt;&gt;"Liquidação Cancelada",VLOOKUP(B1006,'BASE DE DADOS OPS'!$B$4:$P$9650,10,FALSE),"Liquidação Cancelada")</f>
        <v>#N/A</v>
      </c>
      <c r="W1006" s="13" t="e">
        <f>IF(X1006&lt;&gt;"Liquidação Cancelada",IF(ISBLANK(V1006),"AGUARDANDO PAGAMENTO",NETWORKDAYS(P1006,V1006)-1),"Liquidação Cancelada")</f>
        <v>#N/A</v>
      </c>
      <c r="X1006" s="10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>IF(X1006&lt;&gt;"Liquidação Cancelada",Y1006-Z1006,"Liquidação Cancelada")</f>
        <v>#N/A</v>
      </c>
      <c r="AC1006" s="3" t="e">
        <f>IF(X1006&lt;&gt;"Liquidação Cancelada",(AA1006-AB1006)+(U1006-Z1006-AB1006),"Liquidação Cancelada")</f>
        <v>#N/A</v>
      </c>
      <c r="AD1006" s="29"/>
    </row>
    <row r="1007" spans="1:30" ht="24.95" customHeight="1" x14ac:dyDescent="0.2">
      <c r="A1007" s="23" t="str">
        <f>D1007&amp;"|"&amp;E1007&amp;"|"&amp;G1007&amp;"|"&amp;H1007&amp;"|"&amp;L1007&amp;"|"&amp;N1007&amp;"|"&amp;U1007</f>
        <v>||||||0</v>
      </c>
      <c r="B1007" s="23" t="str">
        <f>D1007&amp;"|"&amp;E1007&amp;"|"&amp;G1007&amp;"|"&amp;H1007&amp;"|"&amp;X1007</f>
        <v>||||0</v>
      </c>
      <c r="C1007" s="28" t="str">
        <f>E1007&amp;"|"&amp;X1007</f>
        <v>|0</v>
      </c>
      <c r="D1007" s="10"/>
      <c r="E1007" s="10"/>
      <c r="F1007" s="36" t="str">
        <f>G1007&amp;"/"&amp;H1007</f>
        <v>/</v>
      </c>
      <c r="G1007" s="10"/>
      <c r="H1007" s="10"/>
      <c r="I1007" s="36" t="str">
        <f>J1007&amp;"."&amp;K1007</f>
        <v>.</v>
      </c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>
        <f>R1007-S1007-T1007</f>
        <v>0</v>
      </c>
      <c r="V1007" s="9" t="e">
        <f>IF(X1007&lt;&gt;"Liquidação Cancelada",VLOOKUP(B1007,'BASE DE DADOS OPS'!$B$4:$P$9650,10,FALSE),"Liquidação Cancelada")</f>
        <v>#N/A</v>
      </c>
      <c r="W1007" s="13" t="e">
        <f>IF(X1007&lt;&gt;"Liquidação Cancelada",IF(ISBLANK(V1007),"AGUARDANDO PAGAMENTO",NETWORKDAYS(P1007,V1007)-1),"Liquidação Cancelada")</f>
        <v>#N/A</v>
      </c>
      <c r="X1007" s="10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>IF(X1007&lt;&gt;"Liquidação Cancelada",Y1007-Z1007,"Liquidação Cancelada")</f>
        <v>#N/A</v>
      </c>
      <c r="AC1007" s="3" t="e">
        <f>IF(X1007&lt;&gt;"Liquidação Cancelada",(AA1007-AB1007)+(U1007-Z1007-AB1007),"Liquidação Cancelada")</f>
        <v>#N/A</v>
      </c>
      <c r="AD1007" s="29"/>
    </row>
    <row r="1008" spans="1:30" ht="24.95" customHeight="1" x14ac:dyDescent="0.2">
      <c r="A1008" s="23" t="str">
        <f>D1008&amp;"|"&amp;E1008&amp;"|"&amp;G1008&amp;"|"&amp;H1008&amp;"|"&amp;L1008&amp;"|"&amp;N1008&amp;"|"&amp;U1008</f>
        <v>||||||0</v>
      </c>
      <c r="B1008" s="23" t="str">
        <f>D1008&amp;"|"&amp;E1008&amp;"|"&amp;G1008&amp;"|"&amp;H1008&amp;"|"&amp;X1008</f>
        <v>||||0</v>
      </c>
      <c r="C1008" s="28" t="str">
        <f>E1008&amp;"|"&amp;X1008</f>
        <v>|0</v>
      </c>
      <c r="D1008" s="10"/>
      <c r="E1008" s="10"/>
      <c r="F1008" s="36" t="str">
        <f>G1008&amp;"/"&amp;H1008</f>
        <v>/</v>
      </c>
      <c r="G1008" s="10"/>
      <c r="H1008" s="10"/>
      <c r="I1008" s="36" t="str">
        <f>J1008&amp;"."&amp;K1008</f>
        <v>.</v>
      </c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>
        <f>R1008-S1008-T1008</f>
        <v>0</v>
      </c>
      <c r="V1008" s="9" t="e">
        <f>IF(X1008&lt;&gt;"Liquidação Cancelada",VLOOKUP(B1008,'BASE DE DADOS OPS'!$B$4:$P$9650,10,FALSE),"Liquidação Cancelada")</f>
        <v>#N/A</v>
      </c>
      <c r="W1008" s="13" t="e">
        <f>IF(X1008&lt;&gt;"Liquidação Cancelada",IF(ISBLANK(V1008),"AGUARDANDO PAGAMENTO",NETWORKDAYS(P1008,V1008)-1),"Liquidação Cancelada")</f>
        <v>#N/A</v>
      </c>
      <c r="X1008" s="10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>IF(X1008&lt;&gt;"Liquidação Cancelada",Y1008-Z1008,"Liquidação Cancelada")</f>
        <v>#N/A</v>
      </c>
      <c r="AC1008" s="3" t="e">
        <f>IF(X1008&lt;&gt;"Liquidação Cancelada",(AA1008-AB1008)+(U1008-Z1008-AB1008),"Liquidação Cancelada")</f>
        <v>#N/A</v>
      </c>
      <c r="AD1008" s="29"/>
    </row>
    <row r="1009" spans="1:30" ht="24.95" customHeight="1" x14ac:dyDescent="0.2">
      <c r="A1009" s="23" t="str">
        <f>D1009&amp;"|"&amp;E1009&amp;"|"&amp;G1009&amp;"|"&amp;H1009&amp;"|"&amp;L1009&amp;"|"&amp;N1009&amp;"|"&amp;U1009</f>
        <v>||||||0</v>
      </c>
      <c r="B1009" s="23" t="str">
        <f>D1009&amp;"|"&amp;E1009&amp;"|"&amp;G1009&amp;"|"&amp;H1009&amp;"|"&amp;X1009</f>
        <v>||||0</v>
      </c>
      <c r="C1009" s="28" t="str">
        <f>E1009&amp;"|"&amp;X1009</f>
        <v>|0</v>
      </c>
      <c r="D1009" s="10"/>
      <c r="E1009" s="10"/>
      <c r="F1009" s="36" t="str">
        <f>G1009&amp;"/"&amp;H1009</f>
        <v>/</v>
      </c>
      <c r="G1009" s="10"/>
      <c r="H1009" s="10"/>
      <c r="I1009" s="36" t="str">
        <f>J1009&amp;"."&amp;K1009</f>
        <v>.</v>
      </c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>
        <f>R1009-S1009-T1009</f>
        <v>0</v>
      </c>
      <c r="V1009" s="9" t="e">
        <f>IF(X1009&lt;&gt;"Liquidação Cancelada",VLOOKUP(B1009,'BASE DE DADOS OPS'!$B$4:$P$9650,10,FALSE),"Liquidação Cancelada")</f>
        <v>#N/A</v>
      </c>
      <c r="W1009" s="13" t="e">
        <f>IF(X1009&lt;&gt;"Liquidação Cancelada",IF(ISBLANK(V1009),"AGUARDANDO PAGAMENTO",NETWORKDAYS(P1009,V1009)-1),"Liquidação Cancelada")</f>
        <v>#N/A</v>
      </c>
      <c r="X1009" s="10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>IF(X1009&lt;&gt;"Liquidação Cancelada",Y1009-Z1009,"Liquidação Cancelada")</f>
        <v>#N/A</v>
      </c>
      <c r="AC1009" s="3" t="e">
        <f>IF(X1009&lt;&gt;"Liquidação Cancelada",(AA1009-AB1009)+(U1009-Z1009-AB1009),"Liquidação Cancelada")</f>
        <v>#N/A</v>
      </c>
      <c r="AD1009" s="29"/>
    </row>
    <row r="1010" spans="1:30" ht="24.95" customHeight="1" x14ac:dyDescent="0.2">
      <c r="A1010" s="23" t="str">
        <f>D1010&amp;"|"&amp;E1010&amp;"|"&amp;G1010&amp;"|"&amp;H1010&amp;"|"&amp;L1010&amp;"|"&amp;N1010&amp;"|"&amp;U1010</f>
        <v>||||||0</v>
      </c>
      <c r="B1010" s="23" t="str">
        <f>D1010&amp;"|"&amp;E1010&amp;"|"&amp;G1010&amp;"|"&amp;H1010&amp;"|"&amp;X1010</f>
        <v>||||0</v>
      </c>
      <c r="C1010" s="28" t="str">
        <f>E1010&amp;"|"&amp;X1010</f>
        <v>|0</v>
      </c>
      <c r="D1010" s="10"/>
      <c r="E1010" s="10"/>
      <c r="F1010" s="36" t="str">
        <f>G1010&amp;"/"&amp;H1010</f>
        <v>/</v>
      </c>
      <c r="G1010" s="10"/>
      <c r="H1010" s="10"/>
      <c r="I1010" s="36" t="str">
        <f>J1010&amp;"."&amp;K1010</f>
        <v>.</v>
      </c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>
        <f>R1010-S1010-T1010</f>
        <v>0</v>
      </c>
      <c r="V1010" s="9" t="e">
        <f>IF(X1010&lt;&gt;"Liquidação Cancelada",VLOOKUP(B1010,'BASE DE DADOS OPS'!$B$4:$P$9650,10,FALSE),"Liquidação Cancelada")</f>
        <v>#N/A</v>
      </c>
      <c r="W1010" s="13" t="e">
        <f>IF(X1010&lt;&gt;"Liquidação Cancelada",IF(ISBLANK(V1010),"AGUARDANDO PAGAMENTO",NETWORKDAYS(P1010,V1010)-1),"Liquidação Cancelada")</f>
        <v>#N/A</v>
      </c>
      <c r="X1010" s="10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>IF(X1010&lt;&gt;"Liquidação Cancelada",Y1010-Z1010,"Liquidação Cancelada")</f>
        <v>#N/A</v>
      </c>
      <c r="AC1010" s="3" t="e">
        <f>IF(X1010&lt;&gt;"Liquidação Cancelada",(AA1010-AB1010)+(U1010-Z1010-AB1010),"Liquidação Cancelada")</f>
        <v>#N/A</v>
      </c>
      <c r="AD1010" s="29"/>
    </row>
    <row r="1011" spans="1:30" ht="24.95" customHeight="1" x14ac:dyDescent="0.2">
      <c r="A1011" s="23" t="str">
        <f>D1011&amp;"|"&amp;E1011&amp;"|"&amp;G1011&amp;"|"&amp;H1011&amp;"|"&amp;L1011&amp;"|"&amp;N1011&amp;"|"&amp;U1011</f>
        <v>||||||0</v>
      </c>
      <c r="B1011" s="23" t="str">
        <f>D1011&amp;"|"&amp;E1011&amp;"|"&amp;G1011&amp;"|"&amp;H1011&amp;"|"&amp;X1011</f>
        <v>||||0</v>
      </c>
      <c r="C1011" s="28" t="str">
        <f>E1011&amp;"|"&amp;X1011</f>
        <v>|0</v>
      </c>
      <c r="D1011" s="10"/>
      <c r="E1011" s="10"/>
      <c r="F1011" s="36" t="str">
        <f>G1011&amp;"/"&amp;H1011</f>
        <v>/</v>
      </c>
      <c r="G1011" s="10"/>
      <c r="H1011" s="10"/>
      <c r="I1011" s="36" t="str">
        <f>J1011&amp;"."&amp;K1011</f>
        <v>.</v>
      </c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>
        <f>R1011-S1011-T1011</f>
        <v>0</v>
      </c>
      <c r="V1011" s="9" t="e">
        <f>IF(X1011&lt;&gt;"Liquidação Cancelada",VLOOKUP(B1011,'BASE DE DADOS OPS'!$B$4:$P$9650,10,FALSE),"Liquidação Cancelada")</f>
        <v>#N/A</v>
      </c>
      <c r="W1011" s="13" t="e">
        <f>IF(X1011&lt;&gt;"Liquidação Cancelada",IF(ISBLANK(V1011),"AGUARDANDO PAGAMENTO",NETWORKDAYS(P1011,V1011)-1),"Liquidação Cancelada")</f>
        <v>#N/A</v>
      </c>
      <c r="X1011" s="10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>IF(X1011&lt;&gt;"Liquidação Cancelada",Y1011-Z1011,"Liquidação Cancelada")</f>
        <v>#N/A</v>
      </c>
      <c r="AC1011" s="3" t="e">
        <f>IF(X1011&lt;&gt;"Liquidação Cancelada",(AA1011-AB1011)+(U1011-Z1011-AB1011),"Liquidação Cancelada")</f>
        <v>#N/A</v>
      </c>
      <c r="AD1011" s="29"/>
    </row>
    <row r="1012" spans="1:30" ht="24.95" customHeight="1" x14ac:dyDescent="0.2">
      <c r="A1012" s="23" t="str">
        <f>D1012&amp;"|"&amp;E1012&amp;"|"&amp;G1012&amp;"|"&amp;H1012&amp;"|"&amp;L1012&amp;"|"&amp;N1012&amp;"|"&amp;U1012</f>
        <v>||||||0</v>
      </c>
      <c r="B1012" s="23" t="str">
        <f>D1012&amp;"|"&amp;E1012&amp;"|"&amp;G1012&amp;"|"&amp;H1012&amp;"|"&amp;X1012</f>
        <v>||||0</v>
      </c>
      <c r="C1012" s="28" t="str">
        <f>E1012&amp;"|"&amp;X1012</f>
        <v>|0</v>
      </c>
      <c r="D1012" s="10"/>
      <c r="E1012" s="10"/>
      <c r="F1012" s="36" t="str">
        <f>G1012&amp;"/"&amp;H1012</f>
        <v>/</v>
      </c>
      <c r="G1012" s="10"/>
      <c r="H1012" s="10"/>
      <c r="I1012" s="36" t="str">
        <f>J1012&amp;"."&amp;K1012</f>
        <v>.</v>
      </c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>
        <f>R1012-S1012-T1012</f>
        <v>0</v>
      </c>
      <c r="V1012" s="9" t="e">
        <f>IF(X1012&lt;&gt;"Liquidação Cancelada",VLOOKUP(B1012,'BASE DE DADOS OPS'!$B$4:$P$9650,10,FALSE),"Liquidação Cancelada")</f>
        <v>#N/A</v>
      </c>
      <c r="W1012" s="13" t="e">
        <f>IF(X1012&lt;&gt;"Liquidação Cancelada",IF(ISBLANK(V1012),"AGUARDANDO PAGAMENTO",NETWORKDAYS(P1012,V1012)-1),"Liquidação Cancelada")</f>
        <v>#N/A</v>
      </c>
      <c r="X1012" s="10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>IF(X1012&lt;&gt;"Liquidação Cancelada",Y1012-Z1012,"Liquidação Cancelada")</f>
        <v>#N/A</v>
      </c>
      <c r="AC1012" s="3" t="e">
        <f>IF(X1012&lt;&gt;"Liquidação Cancelada",(AA1012-AB1012)+(U1012-Z1012-AB1012),"Liquidação Cancelada")</f>
        <v>#N/A</v>
      </c>
      <c r="AD1012" s="29"/>
    </row>
    <row r="1013" spans="1:30" ht="24.95" customHeight="1" x14ac:dyDescent="0.2">
      <c r="A1013" s="23" t="str">
        <f>D1013&amp;"|"&amp;E1013&amp;"|"&amp;G1013&amp;"|"&amp;H1013&amp;"|"&amp;L1013&amp;"|"&amp;N1013&amp;"|"&amp;U1013</f>
        <v>||||||0</v>
      </c>
      <c r="B1013" s="23" t="str">
        <f>D1013&amp;"|"&amp;E1013&amp;"|"&amp;G1013&amp;"|"&amp;H1013&amp;"|"&amp;X1013</f>
        <v>||||0</v>
      </c>
      <c r="C1013" s="28" t="str">
        <f>E1013&amp;"|"&amp;X1013</f>
        <v>|0</v>
      </c>
      <c r="D1013" s="10"/>
      <c r="E1013" s="10"/>
      <c r="F1013" s="36" t="str">
        <f>G1013&amp;"/"&amp;H1013</f>
        <v>/</v>
      </c>
      <c r="G1013" s="10"/>
      <c r="H1013" s="10"/>
      <c r="I1013" s="36" t="str">
        <f>J1013&amp;"."&amp;K1013</f>
        <v>.</v>
      </c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>
        <f>R1013-S1013-T1013</f>
        <v>0</v>
      </c>
      <c r="V1013" s="9" t="e">
        <f>IF(X1013&lt;&gt;"Liquidação Cancelada",VLOOKUP(B1013,'BASE DE DADOS OPS'!$B$4:$P$9650,10,FALSE),"Liquidação Cancelada")</f>
        <v>#N/A</v>
      </c>
      <c r="W1013" s="13" t="e">
        <f>IF(X1013&lt;&gt;"Liquidação Cancelada",IF(ISBLANK(V1013),"AGUARDANDO PAGAMENTO",NETWORKDAYS(P1013,V1013)-1),"Liquidação Cancelada")</f>
        <v>#N/A</v>
      </c>
      <c r="X1013" s="10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>IF(X1013&lt;&gt;"Liquidação Cancelada",Y1013-Z1013,"Liquidação Cancelada")</f>
        <v>#N/A</v>
      </c>
      <c r="AC1013" s="3" t="e">
        <f>IF(X1013&lt;&gt;"Liquidação Cancelada",(AA1013-AB1013)+(U1013-Z1013-AB1013),"Liquidação Cancelada")</f>
        <v>#N/A</v>
      </c>
      <c r="AD1013" s="29"/>
    </row>
    <row r="1014" spans="1:30" ht="24.95" customHeight="1" x14ac:dyDescent="0.2">
      <c r="A1014" s="23" t="str">
        <f>D1014&amp;"|"&amp;E1014&amp;"|"&amp;G1014&amp;"|"&amp;H1014&amp;"|"&amp;L1014&amp;"|"&amp;N1014&amp;"|"&amp;U1014</f>
        <v>||||||0</v>
      </c>
      <c r="B1014" s="23" t="str">
        <f>D1014&amp;"|"&amp;E1014&amp;"|"&amp;G1014&amp;"|"&amp;H1014&amp;"|"&amp;X1014</f>
        <v>||||0</v>
      </c>
      <c r="C1014" s="28" t="str">
        <f>E1014&amp;"|"&amp;X1014</f>
        <v>|0</v>
      </c>
      <c r="D1014" s="10"/>
      <c r="E1014" s="10"/>
      <c r="F1014" s="36" t="str">
        <f>G1014&amp;"/"&amp;H1014</f>
        <v>/</v>
      </c>
      <c r="G1014" s="10"/>
      <c r="H1014" s="10"/>
      <c r="I1014" s="36" t="str">
        <f>J1014&amp;"."&amp;K1014</f>
        <v>.</v>
      </c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>
        <f>R1014-S1014-T1014</f>
        <v>0</v>
      </c>
      <c r="V1014" s="9" t="e">
        <f>IF(X1014&lt;&gt;"Liquidação Cancelada",VLOOKUP(B1014,'BASE DE DADOS OPS'!$B$4:$P$9650,10,FALSE),"Liquidação Cancelada")</f>
        <v>#N/A</v>
      </c>
      <c r="W1014" s="13" t="e">
        <f>IF(X1014&lt;&gt;"Liquidação Cancelada",IF(ISBLANK(V1014),"AGUARDANDO PAGAMENTO",NETWORKDAYS(P1014,V1014)-1),"Liquidação Cancelada")</f>
        <v>#N/A</v>
      </c>
      <c r="X1014" s="10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>IF(X1014&lt;&gt;"Liquidação Cancelada",Y1014-Z1014,"Liquidação Cancelada")</f>
        <v>#N/A</v>
      </c>
      <c r="AC1014" s="3" t="e">
        <f>IF(X1014&lt;&gt;"Liquidação Cancelada",(AA1014-AB1014)+(U1014-Z1014-AB1014),"Liquidação Cancelada")</f>
        <v>#N/A</v>
      </c>
      <c r="AD1014" s="29"/>
    </row>
    <row r="1015" spans="1:30" ht="24.95" customHeight="1" x14ac:dyDescent="0.2">
      <c r="A1015" s="23" t="str">
        <f>D1015&amp;"|"&amp;E1015&amp;"|"&amp;G1015&amp;"|"&amp;H1015&amp;"|"&amp;L1015&amp;"|"&amp;N1015&amp;"|"&amp;U1015</f>
        <v>||||||0</v>
      </c>
      <c r="B1015" s="23" t="str">
        <f>D1015&amp;"|"&amp;E1015&amp;"|"&amp;G1015&amp;"|"&amp;H1015&amp;"|"&amp;X1015</f>
        <v>||||0</v>
      </c>
      <c r="C1015" s="28" t="str">
        <f>E1015&amp;"|"&amp;X1015</f>
        <v>|0</v>
      </c>
      <c r="D1015" s="10"/>
      <c r="E1015" s="10"/>
      <c r="F1015" s="36" t="str">
        <f>G1015&amp;"/"&amp;H1015</f>
        <v>/</v>
      </c>
      <c r="G1015" s="10"/>
      <c r="H1015" s="10"/>
      <c r="I1015" s="36" t="str">
        <f>J1015&amp;"."&amp;K1015</f>
        <v>.</v>
      </c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>
        <f>R1015-S1015-T1015</f>
        <v>0</v>
      </c>
      <c r="V1015" s="9" t="e">
        <f>IF(X1015&lt;&gt;"Liquidação Cancelada",VLOOKUP(B1015,'BASE DE DADOS OPS'!$B$4:$P$9650,10,FALSE),"Liquidação Cancelada")</f>
        <v>#N/A</v>
      </c>
      <c r="W1015" s="13" t="e">
        <f>IF(X1015&lt;&gt;"Liquidação Cancelada",IF(ISBLANK(V1015),"AGUARDANDO PAGAMENTO",NETWORKDAYS(P1015,V1015)-1),"Liquidação Cancelada")</f>
        <v>#N/A</v>
      </c>
      <c r="X1015" s="10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>IF(X1015&lt;&gt;"Liquidação Cancelada",Y1015-Z1015,"Liquidação Cancelada")</f>
        <v>#N/A</v>
      </c>
      <c r="AC1015" s="3" t="e">
        <f>IF(X1015&lt;&gt;"Liquidação Cancelada",(AA1015-AB1015)+(U1015-Z1015-AB1015),"Liquidação Cancelada")</f>
        <v>#N/A</v>
      </c>
      <c r="AD1015" s="29"/>
    </row>
    <row r="1016" spans="1:30" ht="24.95" customHeight="1" x14ac:dyDescent="0.2">
      <c r="A1016" s="23" t="str">
        <f>D1016&amp;"|"&amp;E1016&amp;"|"&amp;G1016&amp;"|"&amp;H1016&amp;"|"&amp;L1016&amp;"|"&amp;N1016&amp;"|"&amp;U1016</f>
        <v>||||||0</v>
      </c>
      <c r="B1016" s="23" t="str">
        <f>D1016&amp;"|"&amp;E1016&amp;"|"&amp;G1016&amp;"|"&amp;H1016&amp;"|"&amp;X1016</f>
        <v>||||0</v>
      </c>
      <c r="C1016" s="28" t="str">
        <f>E1016&amp;"|"&amp;X1016</f>
        <v>|0</v>
      </c>
      <c r="D1016" s="10"/>
      <c r="E1016" s="10"/>
      <c r="F1016" s="36" t="str">
        <f>G1016&amp;"/"&amp;H1016</f>
        <v>/</v>
      </c>
      <c r="G1016" s="10"/>
      <c r="H1016" s="10"/>
      <c r="I1016" s="36" t="str">
        <f>J1016&amp;"."&amp;K1016</f>
        <v>.</v>
      </c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>
        <f>R1016-S1016-T1016</f>
        <v>0</v>
      </c>
      <c r="V1016" s="9" t="e">
        <f>IF(X1016&lt;&gt;"Liquidação Cancelada",VLOOKUP(B1016,'BASE DE DADOS OPS'!$B$4:$P$9650,10,FALSE),"Liquidação Cancelada")</f>
        <v>#N/A</v>
      </c>
      <c r="W1016" s="13" t="e">
        <f>IF(X1016&lt;&gt;"Liquidação Cancelada",IF(ISBLANK(V1016),"AGUARDANDO PAGAMENTO",NETWORKDAYS(P1016,V1016)-1),"Liquidação Cancelada")</f>
        <v>#N/A</v>
      </c>
      <c r="X1016" s="10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>IF(X1016&lt;&gt;"Liquidação Cancelada",Y1016-Z1016,"Liquidação Cancelada")</f>
        <v>#N/A</v>
      </c>
      <c r="AC1016" s="3" t="e">
        <f>IF(X1016&lt;&gt;"Liquidação Cancelada",(AA1016-AB1016)+(U1016-Z1016-AB1016),"Liquidação Cancelada")</f>
        <v>#N/A</v>
      </c>
      <c r="AD1016" s="29"/>
    </row>
    <row r="1017" spans="1:30" ht="24.95" customHeight="1" x14ac:dyDescent="0.2">
      <c r="A1017" s="23" t="str">
        <f>D1017&amp;"|"&amp;E1017&amp;"|"&amp;G1017&amp;"|"&amp;H1017&amp;"|"&amp;L1017&amp;"|"&amp;N1017&amp;"|"&amp;U1017</f>
        <v>||||||0</v>
      </c>
      <c r="B1017" s="23" t="str">
        <f>D1017&amp;"|"&amp;E1017&amp;"|"&amp;G1017&amp;"|"&amp;H1017&amp;"|"&amp;X1017</f>
        <v>||||0</v>
      </c>
      <c r="C1017" s="28" t="str">
        <f>E1017&amp;"|"&amp;X1017</f>
        <v>|0</v>
      </c>
      <c r="D1017" s="10"/>
      <c r="E1017" s="10"/>
      <c r="F1017" s="36" t="str">
        <f>G1017&amp;"/"&amp;H1017</f>
        <v>/</v>
      </c>
      <c r="G1017" s="10"/>
      <c r="H1017" s="10"/>
      <c r="I1017" s="36" t="str">
        <f>J1017&amp;"."&amp;K1017</f>
        <v>.</v>
      </c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>
        <f>R1017-S1017-T1017</f>
        <v>0</v>
      </c>
      <c r="V1017" s="9" t="e">
        <f>IF(X1017&lt;&gt;"Liquidação Cancelada",VLOOKUP(B1017,'BASE DE DADOS OPS'!$B$4:$P$9650,10,FALSE),"Liquidação Cancelada")</f>
        <v>#N/A</v>
      </c>
      <c r="W1017" s="13" t="e">
        <f>IF(X1017&lt;&gt;"Liquidação Cancelada",IF(ISBLANK(V1017),"AGUARDANDO PAGAMENTO",NETWORKDAYS(P1017,V1017)-1),"Liquidação Cancelada")</f>
        <v>#N/A</v>
      </c>
      <c r="X1017" s="10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>IF(X1017&lt;&gt;"Liquidação Cancelada",Y1017-Z1017,"Liquidação Cancelada")</f>
        <v>#N/A</v>
      </c>
      <c r="AC1017" s="3" t="e">
        <f>IF(X1017&lt;&gt;"Liquidação Cancelada",(AA1017-AB1017)+(U1017-Z1017-AB1017),"Liquidação Cancelada")</f>
        <v>#N/A</v>
      </c>
      <c r="AD1017" s="29"/>
    </row>
    <row r="1018" spans="1:30" ht="24.95" customHeight="1" x14ac:dyDescent="0.2">
      <c r="A1018" s="23" t="str">
        <f>D1018&amp;"|"&amp;E1018&amp;"|"&amp;G1018&amp;"|"&amp;H1018&amp;"|"&amp;L1018&amp;"|"&amp;N1018&amp;"|"&amp;U1018</f>
        <v>||||||0</v>
      </c>
      <c r="B1018" s="23" t="str">
        <f>D1018&amp;"|"&amp;E1018&amp;"|"&amp;G1018&amp;"|"&amp;H1018&amp;"|"&amp;X1018</f>
        <v>||||0</v>
      </c>
      <c r="C1018" s="28" t="str">
        <f>E1018&amp;"|"&amp;X1018</f>
        <v>|0</v>
      </c>
      <c r="D1018" s="10"/>
      <c r="E1018" s="10"/>
      <c r="F1018" s="36" t="str">
        <f>G1018&amp;"/"&amp;H1018</f>
        <v>/</v>
      </c>
      <c r="G1018" s="10"/>
      <c r="H1018" s="10"/>
      <c r="I1018" s="36" t="str">
        <f>J1018&amp;"."&amp;K1018</f>
        <v>.</v>
      </c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>
        <f>R1018-S1018-T1018</f>
        <v>0</v>
      </c>
      <c r="V1018" s="9" t="e">
        <f>IF(X1018&lt;&gt;"Liquidação Cancelada",VLOOKUP(B1018,'BASE DE DADOS OPS'!$B$4:$P$9650,10,FALSE),"Liquidação Cancelada")</f>
        <v>#N/A</v>
      </c>
      <c r="W1018" s="13" t="e">
        <f>IF(X1018&lt;&gt;"Liquidação Cancelada",IF(ISBLANK(V1018),"AGUARDANDO PAGAMENTO",NETWORKDAYS(P1018,V1018)-1),"Liquidação Cancelada")</f>
        <v>#N/A</v>
      </c>
      <c r="X1018" s="10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>IF(X1018&lt;&gt;"Liquidação Cancelada",Y1018-Z1018,"Liquidação Cancelada")</f>
        <v>#N/A</v>
      </c>
      <c r="AC1018" s="3" t="e">
        <f>IF(X1018&lt;&gt;"Liquidação Cancelada",(AA1018-AB1018)+(U1018-Z1018-AB1018),"Liquidação Cancelada")</f>
        <v>#N/A</v>
      </c>
      <c r="AD1018" s="29"/>
    </row>
    <row r="1019" spans="1:30" ht="24.95" customHeight="1" x14ac:dyDescent="0.2">
      <c r="A1019" s="23" t="str">
        <f>D1019&amp;"|"&amp;E1019&amp;"|"&amp;G1019&amp;"|"&amp;H1019&amp;"|"&amp;L1019&amp;"|"&amp;N1019&amp;"|"&amp;U1019</f>
        <v>||||||0</v>
      </c>
      <c r="B1019" s="23" t="str">
        <f>D1019&amp;"|"&amp;E1019&amp;"|"&amp;G1019&amp;"|"&amp;H1019&amp;"|"&amp;X1019</f>
        <v>||||0</v>
      </c>
      <c r="C1019" s="28" t="str">
        <f>E1019&amp;"|"&amp;X1019</f>
        <v>|0</v>
      </c>
      <c r="D1019" s="10"/>
      <c r="E1019" s="10"/>
      <c r="F1019" s="36" t="str">
        <f>G1019&amp;"/"&amp;H1019</f>
        <v>/</v>
      </c>
      <c r="G1019" s="10"/>
      <c r="H1019" s="10"/>
      <c r="I1019" s="36" t="str">
        <f>J1019&amp;"."&amp;K1019</f>
        <v>.</v>
      </c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>
        <f>R1019-S1019-T1019</f>
        <v>0</v>
      </c>
      <c r="V1019" s="9" t="e">
        <f>IF(X1019&lt;&gt;"Liquidação Cancelada",VLOOKUP(B1019,'BASE DE DADOS OPS'!$B$4:$P$9650,10,FALSE),"Liquidação Cancelada")</f>
        <v>#N/A</v>
      </c>
      <c r="W1019" s="13" t="e">
        <f>IF(X1019&lt;&gt;"Liquidação Cancelada",IF(ISBLANK(V1019),"AGUARDANDO PAGAMENTO",NETWORKDAYS(P1019,V1019)-1),"Liquidação Cancelada")</f>
        <v>#N/A</v>
      </c>
      <c r="X1019" s="10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>IF(X1019&lt;&gt;"Liquidação Cancelada",Y1019-Z1019,"Liquidação Cancelada")</f>
        <v>#N/A</v>
      </c>
      <c r="AC1019" s="3" t="e">
        <f>IF(X1019&lt;&gt;"Liquidação Cancelada",(AA1019-AB1019)+(U1019-Z1019-AB1019),"Liquidação Cancelada")</f>
        <v>#N/A</v>
      </c>
      <c r="AD1019" s="29"/>
    </row>
    <row r="1020" spans="1:30" ht="24.95" customHeight="1" x14ac:dyDescent="0.2">
      <c r="A1020" s="23" t="str">
        <f>D1020&amp;"|"&amp;E1020&amp;"|"&amp;G1020&amp;"|"&amp;H1020&amp;"|"&amp;L1020&amp;"|"&amp;N1020&amp;"|"&amp;U1020</f>
        <v>||||||0</v>
      </c>
      <c r="B1020" s="23" t="str">
        <f>D1020&amp;"|"&amp;E1020&amp;"|"&amp;G1020&amp;"|"&amp;H1020&amp;"|"&amp;X1020</f>
        <v>||||0</v>
      </c>
      <c r="C1020" s="28" t="str">
        <f>E1020&amp;"|"&amp;X1020</f>
        <v>|0</v>
      </c>
      <c r="D1020" s="10"/>
      <c r="E1020" s="10"/>
      <c r="F1020" s="36" t="str">
        <f>G1020&amp;"/"&amp;H1020</f>
        <v>/</v>
      </c>
      <c r="G1020" s="10"/>
      <c r="H1020" s="10"/>
      <c r="I1020" s="36" t="str">
        <f>J1020&amp;"."&amp;K1020</f>
        <v>.</v>
      </c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>
        <f>R1020-S1020-T1020</f>
        <v>0</v>
      </c>
      <c r="V1020" s="9" t="e">
        <f>IF(X1020&lt;&gt;"Liquidação Cancelada",VLOOKUP(B1020,'BASE DE DADOS OPS'!$B$4:$P$9650,10,FALSE),"Liquidação Cancelada")</f>
        <v>#N/A</v>
      </c>
      <c r="W1020" s="13" t="e">
        <f>IF(X1020&lt;&gt;"Liquidação Cancelada",IF(ISBLANK(V1020),"AGUARDANDO PAGAMENTO",NETWORKDAYS(P1020,V1020)-1),"Liquidação Cancelada")</f>
        <v>#N/A</v>
      </c>
      <c r="X1020" s="10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>IF(X1020&lt;&gt;"Liquidação Cancelada",Y1020-Z1020,"Liquidação Cancelada")</f>
        <v>#N/A</v>
      </c>
      <c r="AC1020" s="3" t="e">
        <f>IF(X1020&lt;&gt;"Liquidação Cancelada",(AA1020-AB1020)+(U1020-Z1020-AB1020),"Liquidação Cancelada")</f>
        <v>#N/A</v>
      </c>
      <c r="AD1020" s="29"/>
    </row>
    <row r="1021" spans="1:30" ht="24.95" customHeight="1" x14ac:dyDescent="0.2">
      <c r="A1021" s="23" t="str">
        <f>D1021&amp;"|"&amp;E1021&amp;"|"&amp;G1021&amp;"|"&amp;H1021&amp;"|"&amp;L1021&amp;"|"&amp;N1021&amp;"|"&amp;U1021</f>
        <v>||||||0</v>
      </c>
      <c r="B1021" s="23" t="str">
        <f>D1021&amp;"|"&amp;E1021&amp;"|"&amp;G1021&amp;"|"&amp;H1021&amp;"|"&amp;X1021</f>
        <v>||||0</v>
      </c>
      <c r="C1021" s="28" t="str">
        <f>E1021&amp;"|"&amp;X1021</f>
        <v>|0</v>
      </c>
      <c r="D1021" s="10"/>
      <c r="E1021" s="10"/>
      <c r="F1021" s="36" t="str">
        <f>G1021&amp;"/"&amp;H1021</f>
        <v>/</v>
      </c>
      <c r="G1021" s="10"/>
      <c r="H1021" s="10"/>
      <c r="I1021" s="36" t="str">
        <f>J1021&amp;"."&amp;K1021</f>
        <v>.</v>
      </c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>
        <f>R1021-S1021-T1021</f>
        <v>0</v>
      </c>
      <c r="V1021" s="9" t="e">
        <f>IF(X1021&lt;&gt;"Liquidação Cancelada",VLOOKUP(B1021,'BASE DE DADOS OPS'!$B$4:$P$9650,10,FALSE),"Liquidação Cancelada")</f>
        <v>#N/A</v>
      </c>
      <c r="W1021" s="13" t="e">
        <f>IF(X1021&lt;&gt;"Liquidação Cancelada",IF(ISBLANK(V1021),"AGUARDANDO PAGAMENTO",NETWORKDAYS(P1021,V1021)-1),"Liquidação Cancelada")</f>
        <v>#N/A</v>
      </c>
      <c r="X1021" s="10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>IF(X1021&lt;&gt;"Liquidação Cancelada",Y1021-Z1021,"Liquidação Cancelada")</f>
        <v>#N/A</v>
      </c>
      <c r="AC1021" s="3" t="e">
        <f>IF(X1021&lt;&gt;"Liquidação Cancelada",(AA1021-AB1021)+(U1021-Z1021-AB1021),"Liquidação Cancelada")</f>
        <v>#N/A</v>
      </c>
      <c r="AD1021" s="29"/>
    </row>
    <row r="1022" spans="1:30" ht="24.95" customHeight="1" x14ac:dyDescent="0.2">
      <c r="A1022" s="23" t="str">
        <f>D1022&amp;"|"&amp;E1022&amp;"|"&amp;G1022&amp;"|"&amp;H1022&amp;"|"&amp;L1022&amp;"|"&amp;N1022&amp;"|"&amp;U1022</f>
        <v>||||||0</v>
      </c>
      <c r="B1022" s="23" t="str">
        <f>D1022&amp;"|"&amp;E1022&amp;"|"&amp;G1022&amp;"|"&amp;H1022&amp;"|"&amp;X1022</f>
        <v>||||0</v>
      </c>
      <c r="C1022" s="28" t="str">
        <f>E1022&amp;"|"&amp;X1022</f>
        <v>|0</v>
      </c>
      <c r="D1022" s="10"/>
      <c r="E1022" s="10"/>
      <c r="F1022" s="36" t="str">
        <f>G1022&amp;"/"&amp;H1022</f>
        <v>/</v>
      </c>
      <c r="G1022" s="10"/>
      <c r="H1022" s="10"/>
      <c r="I1022" s="36" t="str">
        <f>J1022&amp;"."&amp;K1022</f>
        <v>.</v>
      </c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>
        <f>R1022-S1022-T1022</f>
        <v>0</v>
      </c>
      <c r="V1022" s="9" t="e">
        <f>IF(X1022&lt;&gt;"Liquidação Cancelada",VLOOKUP(B1022,'BASE DE DADOS OPS'!$B$4:$P$9650,10,FALSE),"Liquidação Cancelada")</f>
        <v>#N/A</v>
      </c>
      <c r="W1022" s="13" t="e">
        <f>IF(X1022&lt;&gt;"Liquidação Cancelada",IF(ISBLANK(V1022),"AGUARDANDO PAGAMENTO",NETWORKDAYS(P1022,V1022)-1),"Liquidação Cancelada")</f>
        <v>#N/A</v>
      </c>
      <c r="X1022" s="10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>IF(X1022&lt;&gt;"Liquidação Cancelada",Y1022-Z1022,"Liquidação Cancelada")</f>
        <v>#N/A</v>
      </c>
      <c r="AC1022" s="3" t="e">
        <f>IF(X1022&lt;&gt;"Liquidação Cancelada",(AA1022-AB1022)+(U1022-Z1022-AB1022),"Liquidação Cancelada")</f>
        <v>#N/A</v>
      </c>
      <c r="AD1022" s="29"/>
    </row>
    <row r="1023" spans="1:30" ht="24.95" customHeight="1" x14ac:dyDescent="0.2">
      <c r="A1023" s="23" t="str">
        <f>D1023&amp;"|"&amp;E1023&amp;"|"&amp;G1023&amp;"|"&amp;H1023&amp;"|"&amp;L1023&amp;"|"&amp;N1023&amp;"|"&amp;U1023</f>
        <v>||||||0</v>
      </c>
      <c r="B1023" s="23" t="str">
        <f>D1023&amp;"|"&amp;E1023&amp;"|"&amp;G1023&amp;"|"&amp;H1023&amp;"|"&amp;X1023</f>
        <v>||||0</v>
      </c>
      <c r="C1023" s="28" t="str">
        <f>E1023&amp;"|"&amp;X1023</f>
        <v>|0</v>
      </c>
      <c r="D1023" s="10"/>
      <c r="E1023" s="10"/>
      <c r="F1023" s="36" t="str">
        <f>G1023&amp;"/"&amp;H1023</f>
        <v>/</v>
      </c>
      <c r="G1023" s="10"/>
      <c r="H1023" s="10"/>
      <c r="I1023" s="36" t="str">
        <f>J1023&amp;"."&amp;K1023</f>
        <v>.</v>
      </c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>
        <f>R1023-S1023-T1023</f>
        <v>0</v>
      </c>
      <c r="V1023" s="9" t="e">
        <f>IF(X1023&lt;&gt;"Liquidação Cancelada",VLOOKUP(B1023,'BASE DE DADOS OPS'!$B$4:$P$9650,10,FALSE),"Liquidação Cancelada")</f>
        <v>#N/A</v>
      </c>
      <c r="W1023" s="13" t="e">
        <f>IF(X1023&lt;&gt;"Liquidação Cancelada",IF(ISBLANK(V1023),"AGUARDANDO PAGAMENTO",NETWORKDAYS(P1023,V1023)-1),"Liquidação Cancelada")</f>
        <v>#N/A</v>
      </c>
      <c r="X1023" s="10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>IF(X1023&lt;&gt;"Liquidação Cancelada",Y1023-Z1023,"Liquidação Cancelada")</f>
        <v>#N/A</v>
      </c>
      <c r="AC1023" s="3" t="e">
        <f>IF(X1023&lt;&gt;"Liquidação Cancelada",(AA1023-AB1023)+(U1023-Z1023-AB1023),"Liquidação Cancelada")</f>
        <v>#N/A</v>
      </c>
      <c r="AD1023" s="29"/>
    </row>
    <row r="1024" spans="1:30" ht="24.95" customHeight="1" x14ac:dyDescent="0.2">
      <c r="A1024" s="23" t="str">
        <f>D1024&amp;"|"&amp;E1024&amp;"|"&amp;G1024&amp;"|"&amp;H1024&amp;"|"&amp;L1024&amp;"|"&amp;N1024&amp;"|"&amp;U1024</f>
        <v>||||||0</v>
      </c>
      <c r="B1024" s="23" t="str">
        <f>D1024&amp;"|"&amp;E1024&amp;"|"&amp;G1024&amp;"|"&amp;H1024&amp;"|"&amp;X1024</f>
        <v>||||0</v>
      </c>
      <c r="C1024" s="28" t="str">
        <f>E1024&amp;"|"&amp;X1024</f>
        <v>|0</v>
      </c>
      <c r="D1024" s="10"/>
      <c r="E1024" s="10"/>
      <c r="F1024" s="36" t="str">
        <f>G1024&amp;"/"&amp;H1024</f>
        <v>/</v>
      </c>
      <c r="G1024" s="10"/>
      <c r="H1024" s="10"/>
      <c r="I1024" s="36" t="str">
        <f>J1024&amp;"."&amp;K1024</f>
        <v>.</v>
      </c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>
        <f>R1024-S1024-T1024</f>
        <v>0</v>
      </c>
      <c r="V1024" s="9" t="e">
        <f>IF(X1024&lt;&gt;"Liquidação Cancelada",VLOOKUP(B1024,'BASE DE DADOS OPS'!$B$4:$P$9650,10,FALSE),"Liquidação Cancelada")</f>
        <v>#N/A</v>
      </c>
      <c r="W1024" s="13" t="e">
        <f>IF(X1024&lt;&gt;"Liquidação Cancelada",IF(ISBLANK(V1024),"AGUARDANDO PAGAMENTO",NETWORKDAYS(P1024,V1024)-1),"Liquidação Cancelada")</f>
        <v>#N/A</v>
      </c>
      <c r="X1024" s="10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>IF(X1024&lt;&gt;"Liquidação Cancelada",Y1024-Z1024,"Liquidação Cancelada")</f>
        <v>#N/A</v>
      </c>
      <c r="AC1024" s="3" t="e">
        <f>IF(X1024&lt;&gt;"Liquidação Cancelada",(AA1024-AB1024)+(U1024-Z1024-AB1024),"Liquidação Cancelada")</f>
        <v>#N/A</v>
      </c>
      <c r="AD1024" s="29"/>
    </row>
    <row r="1025" spans="1:30" ht="24.95" customHeight="1" x14ac:dyDescent="0.2">
      <c r="A1025" s="23" t="str">
        <f>D1025&amp;"|"&amp;E1025&amp;"|"&amp;G1025&amp;"|"&amp;H1025&amp;"|"&amp;L1025&amp;"|"&amp;N1025&amp;"|"&amp;U1025</f>
        <v>||||||0</v>
      </c>
      <c r="B1025" s="23" t="str">
        <f>D1025&amp;"|"&amp;E1025&amp;"|"&amp;G1025&amp;"|"&amp;H1025&amp;"|"&amp;X1025</f>
        <v>||||0</v>
      </c>
      <c r="C1025" s="28" t="str">
        <f>E1025&amp;"|"&amp;X1025</f>
        <v>|0</v>
      </c>
      <c r="D1025" s="10"/>
      <c r="E1025" s="10"/>
      <c r="F1025" s="36" t="str">
        <f>G1025&amp;"/"&amp;H1025</f>
        <v>/</v>
      </c>
      <c r="G1025" s="10"/>
      <c r="H1025" s="10"/>
      <c r="I1025" s="36" t="str">
        <f>J1025&amp;"."&amp;K1025</f>
        <v>.</v>
      </c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>
        <f>R1025-S1025-T1025</f>
        <v>0</v>
      </c>
      <c r="V1025" s="9" t="e">
        <f>IF(X1025&lt;&gt;"Liquidação Cancelada",VLOOKUP(B1025,'BASE DE DADOS OPS'!$B$4:$P$9650,10,FALSE),"Liquidação Cancelada")</f>
        <v>#N/A</v>
      </c>
      <c r="W1025" s="13" t="e">
        <f>IF(X1025&lt;&gt;"Liquidação Cancelada",IF(ISBLANK(V1025),"AGUARDANDO PAGAMENTO",NETWORKDAYS(P1025,V1025)-1),"Liquidação Cancelada")</f>
        <v>#N/A</v>
      </c>
      <c r="X1025" s="10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>IF(X1025&lt;&gt;"Liquidação Cancelada",Y1025-Z1025,"Liquidação Cancelada")</f>
        <v>#N/A</v>
      </c>
      <c r="AC1025" s="3" t="e">
        <f>IF(X1025&lt;&gt;"Liquidação Cancelada",(AA1025-AB1025)+(U1025-Z1025-AB1025),"Liquidação Cancelada")</f>
        <v>#N/A</v>
      </c>
      <c r="AD1025" s="29"/>
    </row>
    <row r="1026" spans="1:30" ht="24.95" customHeight="1" x14ac:dyDescent="0.2">
      <c r="A1026" s="23" t="str">
        <f>D1026&amp;"|"&amp;E1026&amp;"|"&amp;G1026&amp;"|"&amp;H1026&amp;"|"&amp;L1026&amp;"|"&amp;N1026&amp;"|"&amp;U1026</f>
        <v>||||||0</v>
      </c>
      <c r="B1026" s="23" t="str">
        <f>D1026&amp;"|"&amp;E1026&amp;"|"&amp;G1026&amp;"|"&amp;H1026&amp;"|"&amp;X1026</f>
        <v>||||0</v>
      </c>
      <c r="C1026" s="28" t="str">
        <f>E1026&amp;"|"&amp;X1026</f>
        <v>|0</v>
      </c>
      <c r="D1026" s="10"/>
      <c r="E1026" s="10"/>
      <c r="F1026" s="36" t="str">
        <f>G1026&amp;"/"&amp;H1026</f>
        <v>/</v>
      </c>
      <c r="G1026" s="10"/>
      <c r="H1026" s="10"/>
      <c r="I1026" s="36" t="str">
        <f>J1026&amp;"."&amp;K1026</f>
        <v>.</v>
      </c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>
        <f>R1026-S1026-T1026</f>
        <v>0</v>
      </c>
      <c r="V1026" s="9" t="e">
        <f>IF(X1026&lt;&gt;"Liquidação Cancelada",VLOOKUP(B1026,'BASE DE DADOS OPS'!$B$4:$P$9650,10,FALSE),"Liquidação Cancelada")</f>
        <v>#N/A</v>
      </c>
      <c r="W1026" s="13" t="e">
        <f>IF(X1026&lt;&gt;"Liquidação Cancelada",IF(ISBLANK(V1026),"AGUARDANDO PAGAMENTO",NETWORKDAYS(P1026,V1026)-1),"Liquidação Cancelada")</f>
        <v>#N/A</v>
      </c>
      <c r="X1026" s="10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>IF(X1026&lt;&gt;"Liquidação Cancelada",Y1026-Z1026,"Liquidação Cancelada")</f>
        <v>#N/A</v>
      </c>
      <c r="AC1026" s="3" t="e">
        <f>IF(X1026&lt;&gt;"Liquidação Cancelada",(AA1026-AB1026)+(U1026-Z1026-AB1026),"Liquidação Cancelada")</f>
        <v>#N/A</v>
      </c>
      <c r="AD1026" s="29"/>
    </row>
    <row r="1027" spans="1:30" ht="24.95" customHeight="1" x14ac:dyDescent="0.2">
      <c r="A1027" s="23" t="str">
        <f>D1027&amp;"|"&amp;E1027&amp;"|"&amp;G1027&amp;"|"&amp;H1027&amp;"|"&amp;L1027&amp;"|"&amp;N1027&amp;"|"&amp;U1027</f>
        <v>||||||0</v>
      </c>
      <c r="B1027" s="23" t="str">
        <f>D1027&amp;"|"&amp;E1027&amp;"|"&amp;G1027&amp;"|"&amp;H1027&amp;"|"&amp;X1027</f>
        <v>||||0</v>
      </c>
      <c r="C1027" s="28" t="str">
        <f>E1027&amp;"|"&amp;X1027</f>
        <v>|0</v>
      </c>
      <c r="D1027" s="10"/>
      <c r="E1027" s="10"/>
      <c r="F1027" s="36" t="str">
        <f>G1027&amp;"/"&amp;H1027</f>
        <v>/</v>
      </c>
      <c r="G1027" s="10"/>
      <c r="H1027" s="10"/>
      <c r="I1027" s="36" t="str">
        <f>J1027&amp;"."&amp;K1027</f>
        <v>.</v>
      </c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>
        <f>R1027-S1027-T1027</f>
        <v>0</v>
      </c>
      <c r="V1027" s="9" t="e">
        <f>IF(X1027&lt;&gt;"Liquidação Cancelada",VLOOKUP(B1027,'BASE DE DADOS OPS'!$B$4:$P$9650,10,FALSE),"Liquidação Cancelada")</f>
        <v>#N/A</v>
      </c>
      <c r="W1027" s="13" t="e">
        <f>IF(X1027&lt;&gt;"Liquidação Cancelada",IF(ISBLANK(V1027),"AGUARDANDO PAGAMENTO",NETWORKDAYS(P1027,V1027)-1),"Liquidação Cancelada")</f>
        <v>#N/A</v>
      </c>
      <c r="X1027" s="10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>IF(X1027&lt;&gt;"Liquidação Cancelada",Y1027-Z1027,"Liquidação Cancelada")</f>
        <v>#N/A</v>
      </c>
      <c r="AC1027" s="3" t="e">
        <f>IF(X1027&lt;&gt;"Liquidação Cancelada",(AA1027-AB1027)+(U1027-Z1027-AB1027),"Liquidação Cancelada")</f>
        <v>#N/A</v>
      </c>
      <c r="AD1027" s="29"/>
    </row>
    <row r="1028" spans="1:30" ht="24.95" customHeight="1" x14ac:dyDescent="0.2">
      <c r="A1028" s="23" t="str">
        <f>D1028&amp;"|"&amp;E1028&amp;"|"&amp;G1028&amp;"|"&amp;H1028&amp;"|"&amp;L1028&amp;"|"&amp;N1028&amp;"|"&amp;U1028</f>
        <v>||||||0</v>
      </c>
      <c r="B1028" s="23" t="str">
        <f>D1028&amp;"|"&amp;E1028&amp;"|"&amp;G1028&amp;"|"&amp;H1028&amp;"|"&amp;X1028</f>
        <v>||||0</v>
      </c>
      <c r="C1028" s="28" t="str">
        <f>E1028&amp;"|"&amp;X1028</f>
        <v>|0</v>
      </c>
      <c r="D1028" s="10"/>
      <c r="E1028" s="10"/>
      <c r="F1028" s="36" t="str">
        <f>G1028&amp;"/"&amp;H1028</f>
        <v>/</v>
      </c>
      <c r="G1028" s="10"/>
      <c r="H1028" s="10"/>
      <c r="I1028" s="36" t="str">
        <f>J1028&amp;"."&amp;K1028</f>
        <v>.</v>
      </c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>
        <f>R1028-S1028-T1028</f>
        <v>0</v>
      </c>
      <c r="V1028" s="9" t="e">
        <f>IF(X1028&lt;&gt;"Liquidação Cancelada",VLOOKUP(B1028,'BASE DE DADOS OPS'!$B$4:$P$9650,10,FALSE),"Liquidação Cancelada")</f>
        <v>#N/A</v>
      </c>
      <c r="W1028" s="13" t="e">
        <f>IF(X1028&lt;&gt;"Liquidação Cancelada",IF(ISBLANK(V1028),"AGUARDANDO PAGAMENTO",NETWORKDAYS(P1028,V1028)-1),"Liquidação Cancelada")</f>
        <v>#N/A</v>
      </c>
      <c r="X1028" s="10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>IF(X1028&lt;&gt;"Liquidação Cancelada",Y1028-Z1028,"Liquidação Cancelada")</f>
        <v>#N/A</v>
      </c>
      <c r="AC1028" s="3" t="e">
        <f>IF(X1028&lt;&gt;"Liquidação Cancelada",(AA1028-AB1028)+(U1028-Z1028-AB1028),"Liquidação Cancelada")</f>
        <v>#N/A</v>
      </c>
      <c r="AD1028" s="29"/>
    </row>
    <row r="1029" spans="1:30" ht="24.95" customHeight="1" x14ac:dyDescent="0.2">
      <c r="A1029" s="23" t="str">
        <f>D1029&amp;"|"&amp;E1029&amp;"|"&amp;G1029&amp;"|"&amp;H1029&amp;"|"&amp;L1029&amp;"|"&amp;N1029&amp;"|"&amp;U1029</f>
        <v>||||||0</v>
      </c>
      <c r="B1029" s="23" t="str">
        <f>D1029&amp;"|"&amp;E1029&amp;"|"&amp;G1029&amp;"|"&amp;H1029&amp;"|"&amp;X1029</f>
        <v>||||0</v>
      </c>
      <c r="C1029" s="28" t="str">
        <f>E1029&amp;"|"&amp;X1029</f>
        <v>|0</v>
      </c>
      <c r="D1029" s="10"/>
      <c r="E1029" s="10"/>
      <c r="F1029" s="36" t="str">
        <f>G1029&amp;"/"&amp;H1029</f>
        <v>/</v>
      </c>
      <c r="G1029" s="10"/>
      <c r="H1029" s="10"/>
      <c r="I1029" s="36" t="str">
        <f>J1029&amp;"."&amp;K1029</f>
        <v>.</v>
      </c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>
        <f>R1029-S1029-T1029</f>
        <v>0</v>
      </c>
      <c r="V1029" s="9" t="e">
        <f>IF(X1029&lt;&gt;"Liquidação Cancelada",VLOOKUP(B1029,'BASE DE DADOS OPS'!$B$4:$P$9650,10,FALSE),"Liquidação Cancelada")</f>
        <v>#N/A</v>
      </c>
      <c r="W1029" s="13" t="e">
        <f>IF(X1029&lt;&gt;"Liquidação Cancelada",IF(ISBLANK(V1029),"AGUARDANDO PAGAMENTO",NETWORKDAYS(P1029,V1029)-1),"Liquidação Cancelada")</f>
        <v>#N/A</v>
      </c>
      <c r="X1029" s="10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>IF(X1029&lt;&gt;"Liquidação Cancelada",Y1029-Z1029,"Liquidação Cancelada")</f>
        <v>#N/A</v>
      </c>
      <c r="AC1029" s="3" t="e">
        <f>IF(X1029&lt;&gt;"Liquidação Cancelada",(AA1029-AB1029)+(U1029-Z1029-AB1029),"Liquidação Cancelada")</f>
        <v>#N/A</v>
      </c>
      <c r="AD1029" s="29"/>
    </row>
    <row r="1030" spans="1:30" ht="24.95" customHeight="1" x14ac:dyDescent="0.2">
      <c r="A1030" s="23" t="str">
        <f>D1030&amp;"|"&amp;E1030&amp;"|"&amp;G1030&amp;"|"&amp;H1030&amp;"|"&amp;L1030&amp;"|"&amp;N1030&amp;"|"&amp;U1030</f>
        <v>||||||0</v>
      </c>
      <c r="B1030" s="23" t="str">
        <f>D1030&amp;"|"&amp;E1030&amp;"|"&amp;G1030&amp;"|"&amp;H1030&amp;"|"&amp;X1030</f>
        <v>||||0</v>
      </c>
      <c r="C1030" s="28" t="str">
        <f>E1030&amp;"|"&amp;X1030</f>
        <v>|0</v>
      </c>
      <c r="D1030" s="10"/>
      <c r="E1030" s="10"/>
      <c r="F1030" s="36" t="str">
        <f>G1030&amp;"/"&amp;H1030</f>
        <v>/</v>
      </c>
      <c r="G1030" s="10"/>
      <c r="H1030" s="10"/>
      <c r="I1030" s="36" t="str">
        <f>J1030&amp;"."&amp;K1030</f>
        <v>.</v>
      </c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>
        <f>R1030-S1030-T1030</f>
        <v>0</v>
      </c>
      <c r="V1030" s="9" t="e">
        <f>IF(X1030&lt;&gt;"Liquidação Cancelada",VLOOKUP(B1030,'BASE DE DADOS OPS'!$B$4:$P$9650,10,FALSE),"Liquidação Cancelada")</f>
        <v>#N/A</v>
      </c>
      <c r="W1030" s="13" t="e">
        <f>IF(X1030&lt;&gt;"Liquidação Cancelada",IF(ISBLANK(V1030),"AGUARDANDO PAGAMENTO",NETWORKDAYS(P1030,V1030)-1),"Liquidação Cancelada")</f>
        <v>#N/A</v>
      </c>
      <c r="X1030" s="10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>IF(X1030&lt;&gt;"Liquidação Cancelada",Y1030-Z1030,"Liquidação Cancelada")</f>
        <v>#N/A</v>
      </c>
      <c r="AC1030" s="3" t="e">
        <f>IF(X1030&lt;&gt;"Liquidação Cancelada",(AA1030-AB1030)+(U1030-Z1030-AB1030),"Liquidação Cancelada")</f>
        <v>#N/A</v>
      </c>
      <c r="AD1030" s="29"/>
    </row>
    <row r="1031" spans="1:30" ht="24.95" customHeight="1" x14ac:dyDescent="0.2">
      <c r="A1031" s="23" t="str">
        <f>D1031&amp;"|"&amp;E1031&amp;"|"&amp;G1031&amp;"|"&amp;H1031&amp;"|"&amp;L1031&amp;"|"&amp;N1031&amp;"|"&amp;U1031</f>
        <v>||||||0</v>
      </c>
      <c r="B1031" s="23" t="str">
        <f>D1031&amp;"|"&amp;E1031&amp;"|"&amp;G1031&amp;"|"&amp;H1031&amp;"|"&amp;X1031</f>
        <v>||||0</v>
      </c>
      <c r="C1031" s="28" t="str">
        <f>E1031&amp;"|"&amp;X1031</f>
        <v>|0</v>
      </c>
      <c r="D1031" s="10"/>
      <c r="E1031" s="10"/>
      <c r="F1031" s="36" t="str">
        <f>G1031&amp;"/"&amp;H1031</f>
        <v>/</v>
      </c>
      <c r="G1031" s="10"/>
      <c r="H1031" s="10"/>
      <c r="I1031" s="36" t="str">
        <f>J1031&amp;"."&amp;K1031</f>
        <v>.</v>
      </c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>
        <f>R1031-S1031-T1031</f>
        <v>0</v>
      </c>
      <c r="V1031" s="9" t="e">
        <f>IF(X1031&lt;&gt;"Liquidação Cancelada",VLOOKUP(B1031,'BASE DE DADOS OPS'!$B$4:$P$9650,10,FALSE),"Liquidação Cancelada")</f>
        <v>#N/A</v>
      </c>
      <c r="W1031" s="13" t="e">
        <f>IF(X1031&lt;&gt;"Liquidação Cancelada",IF(ISBLANK(V1031),"AGUARDANDO PAGAMENTO",NETWORKDAYS(P1031,V1031)-1),"Liquidação Cancelada")</f>
        <v>#N/A</v>
      </c>
      <c r="X1031" s="10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>IF(X1031&lt;&gt;"Liquidação Cancelada",Y1031-Z1031,"Liquidação Cancelada")</f>
        <v>#N/A</v>
      </c>
      <c r="AC1031" s="3" t="e">
        <f>IF(X1031&lt;&gt;"Liquidação Cancelada",(AA1031-AB1031)+(U1031-Z1031-AB1031),"Liquidação Cancelada")</f>
        <v>#N/A</v>
      </c>
      <c r="AD1031" s="29"/>
    </row>
    <row r="1032" spans="1:30" ht="24.95" customHeight="1" x14ac:dyDescent="0.2">
      <c r="A1032" s="23" t="str">
        <f>D1032&amp;"|"&amp;E1032&amp;"|"&amp;G1032&amp;"|"&amp;H1032&amp;"|"&amp;L1032&amp;"|"&amp;N1032&amp;"|"&amp;U1032</f>
        <v>||||||0</v>
      </c>
      <c r="B1032" s="23" t="str">
        <f>D1032&amp;"|"&amp;E1032&amp;"|"&amp;G1032&amp;"|"&amp;H1032&amp;"|"&amp;X1032</f>
        <v>||||0</v>
      </c>
      <c r="C1032" s="28" t="str">
        <f>E1032&amp;"|"&amp;X1032</f>
        <v>|0</v>
      </c>
      <c r="D1032" s="10"/>
      <c r="E1032" s="10"/>
      <c r="F1032" s="36" t="str">
        <f>G1032&amp;"/"&amp;H1032</f>
        <v>/</v>
      </c>
      <c r="G1032" s="10"/>
      <c r="H1032" s="10"/>
      <c r="I1032" s="36" t="str">
        <f>J1032&amp;"."&amp;K1032</f>
        <v>.</v>
      </c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>
        <f>R1032-S1032-T1032</f>
        <v>0</v>
      </c>
      <c r="V1032" s="9" t="e">
        <f>IF(X1032&lt;&gt;"Liquidação Cancelada",VLOOKUP(B1032,'BASE DE DADOS OPS'!$B$4:$P$9650,10,FALSE),"Liquidação Cancelada")</f>
        <v>#N/A</v>
      </c>
      <c r="W1032" s="13" t="e">
        <f>IF(X1032&lt;&gt;"Liquidação Cancelada",IF(ISBLANK(V1032),"AGUARDANDO PAGAMENTO",NETWORKDAYS(P1032,V1032)-1),"Liquidação Cancelada")</f>
        <v>#N/A</v>
      </c>
      <c r="X1032" s="10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>IF(X1032&lt;&gt;"Liquidação Cancelada",Y1032-Z1032,"Liquidação Cancelada")</f>
        <v>#N/A</v>
      </c>
      <c r="AC1032" s="3" t="e">
        <f>IF(X1032&lt;&gt;"Liquidação Cancelada",(AA1032-AB1032)+(U1032-Z1032-AB1032),"Liquidação Cancelada")</f>
        <v>#N/A</v>
      </c>
      <c r="AD1032" s="29"/>
    </row>
    <row r="1033" spans="1:30" ht="24.95" customHeight="1" x14ac:dyDescent="0.2">
      <c r="A1033" s="23" t="str">
        <f>D1033&amp;"|"&amp;E1033&amp;"|"&amp;G1033&amp;"|"&amp;H1033&amp;"|"&amp;L1033&amp;"|"&amp;N1033&amp;"|"&amp;U1033</f>
        <v>||||||0</v>
      </c>
      <c r="B1033" s="23" t="str">
        <f>D1033&amp;"|"&amp;E1033&amp;"|"&amp;G1033&amp;"|"&amp;H1033&amp;"|"&amp;X1033</f>
        <v>||||0</v>
      </c>
      <c r="C1033" s="28" t="str">
        <f>E1033&amp;"|"&amp;X1033</f>
        <v>|0</v>
      </c>
      <c r="D1033" s="10"/>
      <c r="E1033" s="10"/>
      <c r="F1033" s="36" t="str">
        <f>G1033&amp;"/"&amp;H1033</f>
        <v>/</v>
      </c>
      <c r="G1033" s="10"/>
      <c r="H1033" s="10"/>
      <c r="I1033" s="36" t="str">
        <f>J1033&amp;"."&amp;K1033</f>
        <v>.</v>
      </c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>
        <f>R1033-S1033-T1033</f>
        <v>0</v>
      </c>
      <c r="V1033" s="9" t="e">
        <f>IF(X1033&lt;&gt;"Liquidação Cancelada",VLOOKUP(B1033,'BASE DE DADOS OPS'!$B$4:$P$9650,10,FALSE),"Liquidação Cancelada")</f>
        <v>#N/A</v>
      </c>
      <c r="W1033" s="13" t="e">
        <f>IF(X1033&lt;&gt;"Liquidação Cancelada",IF(ISBLANK(V1033),"AGUARDANDO PAGAMENTO",NETWORKDAYS(P1033,V1033)-1),"Liquidação Cancelada")</f>
        <v>#N/A</v>
      </c>
      <c r="X1033" s="10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>IF(X1033&lt;&gt;"Liquidação Cancelada",Y1033-Z1033,"Liquidação Cancelada")</f>
        <v>#N/A</v>
      </c>
      <c r="AC1033" s="3" t="e">
        <f>IF(X1033&lt;&gt;"Liquidação Cancelada",(AA1033-AB1033)+(U1033-Z1033-AB1033),"Liquidação Cancelada")</f>
        <v>#N/A</v>
      </c>
      <c r="AD1033" s="29"/>
    </row>
    <row r="1034" spans="1:30" ht="24.95" customHeight="1" x14ac:dyDescent="0.2">
      <c r="A1034" s="23" t="str">
        <f>D1034&amp;"|"&amp;E1034&amp;"|"&amp;G1034&amp;"|"&amp;H1034&amp;"|"&amp;L1034&amp;"|"&amp;N1034&amp;"|"&amp;U1034</f>
        <v>||||||0</v>
      </c>
      <c r="B1034" s="23" t="str">
        <f>D1034&amp;"|"&amp;E1034&amp;"|"&amp;G1034&amp;"|"&amp;H1034&amp;"|"&amp;X1034</f>
        <v>||||0</v>
      </c>
      <c r="C1034" s="28" t="str">
        <f>E1034&amp;"|"&amp;X1034</f>
        <v>|0</v>
      </c>
      <c r="D1034" s="10"/>
      <c r="E1034" s="10"/>
      <c r="F1034" s="36" t="str">
        <f>G1034&amp;"/"&amp;H1034</f>
        <v>/</v>
      </c>
      <c r="G1034" s="10"/>
      <c r="H1034" s="10"/>
      <c r="I1034" s="36" t="str">
        <f>J1034&amp;"."&amp;K1034</f>
        <v>.</v>
      </c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>
        <f>R1034-S1034-T1034</f>
        <v>0</v>
      </c>
      <c r="V1034" s="9" t="e">
        <f>IF(X1034&lt;&gt;"Liquidação Cancelada",VLOOKUP(B1034,'BASE DE DADOS OPS'!$B$4:$P$9650,10,FALSE),"Liquidação Cancelada")</f>
        <v>#N/A</v>
      </c>
      <c r="W1034" s="13" t="e">
        <f>IF(X1034&lt;&gt;"Liquidação Cancelada",IF(ISBLANK(V1034),"AGUARDANDO PAGAMENTO",NETWORKDAYS(P1034,V1034)-1),"Liquidação Cancelada")</f>
        <v>#N/A</v>
      </c>
      <c r="X1034" s="10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>IF(X1034&lt;&gt;"Liquidação Cancelada",Y1034-Z1034,"Liquidação Cancelada")</f>
        <v>#N/A</v>
      </c>
      <c r="AC1034" s="3" t="e">
        <f>IF(X1034&lt;&gt;"Liquidação Cancelada",(AA1034-AB1034)+(U1034-Z1034-AB1034),"Liquidação Cancelada")</f>
        <v>#N/A</v>
      </c>
      <c r="AD1034" s="29"/>
    </row>
    <row r="1035" spans="1:30" ht="24.95" customHeight="1" x14ac:dyDescent="0.2">
      <c r="A1035" s="23" t="str">
        <f>D1035&amp;"|"&amp;E1035&amp;"|"&amp;G1035&amp;"|"&amp;H1035&amp;"|"&amp;L1035&amp;"|"&amp;N1035&amp;"|"&amp;U1035</f>
        <v>||||||0</v>
      </c>
      <c r="B1035" s="23" t="str">
        <f>D1035&amp;"|"&amp;E1035&amp;"|"&amp;G1035&amp;"|"&amp;H1035&amp;"|"&amp;X1035</f>
        <v>||||0</v>
      </c>
      <c r="C1035" s="28" t="str">
        <f>E1035&amp;"|"&amp;X1035</f>
        <v>|0</v>
      </c>
      <c r="D1035" s="10"/>
      <c r="E1035" s="10"/>
      <c r="F1035" s="36" t="str">
        <f>G1035&amp;"/"&amp;H1035</f>
        <v>/</v>
      </c>
      <c r="G1035" s="10"/>
      <c r="H1035" s="10"/>
      <c r="I1035" s="36" t="str">
        <f>J1035&amp;"."&amp;K1035</f>
        <v>.</v>
      </c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>
        <f>R1035-S1035-T1035</f>
        <v>0</v>
      </c>
      <c r="V1035" s="9" t="e">
        <f>IF(X1035&lt;&gt;"Liquidação Cancelada",VLOOKUP(B1035,'BASE DE DADOS OPS'!$B$4:$P$9650,10,FALSE),"Liquidação Cancelada")</f>
        <v>#N/A</v>
      </c>
      <c r="W1035" s="13" t="e">
        <f>IF(X1035&lt;&gt;"Liquidação Cancelada",IF(ISBLANK(V1035),"AGUARDANDO PAGAMENTO",NETWORKDAYS(P1035,V1035)-1),"Liquidação Cancelada")</f>
        <v>#N/A</v>
      </c>
      <c r="X1035" s="10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>IF(X1035&lt;&gt;"Liquidação Cancelada",Y1035-Z1035,"Liquidação Cancelada")</f>
        <v>#N/A</v>
      </c>
      <c r="AC1035" s="3" t="e">
        <f>IF(X1035&lt;&gt;"Liquidação Cancelada",(AA1035-AB1035)+(U1035-Z1035-AB1035),"Liquidação Cancelada")</f>
        <v>#N/A</v>
      </c>
      <c r="AD1035" s="29"/>
    </row>
    <row r="1036" spans="1:30" ht="24.95" customHeight="1" x14ac:dyDescent="0.2">
      <c r="A1036" s="23" t="str">
        <f>D1036&amp;"|"&amp;E1036&amp;"|"&amp;G1036&amp;"|"&amp;H1036&amp;"|"&amp;L1036&amp;"|"&amp;N1036&amp;"|"&amp;U1036</f>
        <v>||||||0</v>
      </c>
      <c r="B1036" s="23" t="str">
        <f>D1036&amp;"|"&amp;E1036&amp;"|"&amp;G1036&amp;"|"&amp;H1036&amp;"|"&amp;X1036</f>
        <v>||||0</v>
      </c>
      <c r="C1036" s="28" t="str">
        <f>E1036&amp;"|"&amp;X1036</f>
        <v>|0</v>
      </c>
      <c r="D1036" s="10"/>
      <c r="E1036" s="10"/>
      <c r="F1036" s="36" t="str">
        <f>G1036&amp;"/"&amp;H1036</f>
        <v>/</v>
      </c>
      <c r="G1036" s="10"/>
      <c r="H1036" s="10"/>
      <c r="I1036" s="36" t="str">
        <f>J1036&amp;"."&amp;K1036</f>
        <v>.</v>
      </c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>
        <f>R1036-S1036-T1036</f>
        <v>0</v>
      </c>
      <c r="V1036" s="9" t="e">
        <f>IF(X1036&lt;&gt;"Liquidação Cancelada",VLOOKUP(B1036,'BASE DE DADOS OPS'!$B$4:$P$9650,10,FALSE),"Liquidação Cancelada")</f>
        <v>#N/A</v>
      </c>
      <c r="W1036" s="13" t="e">
        <f>IF(X1036&lt;&gt;"Liquidação Cancelada",IF(ISBLANK(V1036),"AGUARDANDO PAGAMENTO",NETWORKDAYS(P1036,V1036)-1),"Liquidação Cancelada")</f>
        <v>#N/A</v>
      </c>
      <c r="X1036" s="10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>IF(X1036&lt;&gt;"Liquidação Cancelada",Y1036-Z1036,"Liquidação Cancelada")</f>
        <v>#N/A</v>
      </c>
      <c r="AC1036" s="3" t="e">
        <f>IF(X1036&lt;&gt;"Liquidação Cancelada",(AA1036-AB1036)+(U1036-Z1036-AB1036),"Liquidação Cancelada")</f>
        <v>#N/A</v>
      </c>
      <c r="AD1036" s="29"/>
    </row>
    <row r="1037" spans="1:30" ht="24.95" customHeight="1" x14ac:dyDescent="0.2">
      <c r="A1037" s="23" t="str">
        <f>D1037&amp;"|"&amp;E1037&amp;"|"&amp;G1037&amp;"|"&amp;H1037&amp;"|"&amp;L1037&amp;"|"&amp;N1037&amp;"|"&amp;U1037</f>
        <v>||||||0</v>
      </c>
      <c r="B1037" s="23" t="str">
        <f>D1037&amp;"|"&amp;E1037&amp;"|"&amp;G1037&amp;"|"&amp;H1037&amp;"|"&amp;X1037</f>
        <v>||||0</v>
      </c>
      <c r="C1037" s="28" t="str">
        <f>E1037&amp;"|"&amp;X1037</f>
        <v>|0</v>
      </c>
      <c r="D1037" s="10"/>
      <c r="E1037" s="10"/>
      <c r="F1037" s="36" t="str">
        <f>G1037&amp;"/"&amp;H1037</f>
        <v>/</v>
      </c>
      <c r="G1037" s="10"/>
      <c r="H1037" s="10"/>
      <c r="I1037" s="36" t="str">
        <f>J1037&amp;"."&amp;K1037</f>
        <v>.</v>
      </c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>
        <f>R1037-S1037-T1037</f>
        <v>0</v>
      </c>
      <c r="V1037" s="9" t="e">
        <f>IF(X1037&lt;&gt;"Liquidação Cancelada",VLOOKUP(B1037,'BASE DE DADOS OPS'!$B$4:$P$9650,10,FALSE),"Liquidação Cancelada")</f>
        <v>#N/A</v>
      </c>
      <c r="W1037" s="13" t="e">
        <f>IF(X1037&lt;&gt;"Liquidação Cancelada",IF(ISBLANK(V1037),"AGUARDANDO PAGAMENTO",NETWORKDAYS(P1037,V1037)-1),"Liquidação Cancelada")</f>
        <v>#N/A</v>
      </c>
      <c r="X1037" s="10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>IF(X1037&lt;&gt;"Liquidação Cancelada",Y1037-Z1037,"Liquidação Cancelada")</f>
        <v>#N/A</v>
      </c>
      <c r="AC1037" s="3" t="e">
        <f>IF(X1037&lt;&gt;"Liquidação Cancelada",(AA1037-AB1037)+(U1037-Z1037-AB1037),"Liquidação Cancelada")</f>
        <v>#N/A</v>
      </c>
      <c r="AD1037" s="29"/>
    </row>
    <row r="1038" spans="1:30" ht="24.95" customHeight="1" x14ac:dyDescent="0.2">
      <c r="A1038" s="23" t="str">
        <f>D1038&amp;"|"&amp;E1038&amp;"|"&amp;G1038&amp;"|"&amp;H1038&amp;"|"&amp;L1038&amp;"|"&amp;N1038&amp;"|"&amp;U1038</f>
        <v>||||||0</v>
      </c>
      <c r="B1038" s="23" t="str">
        <f>D1038&amp;"|"&amp;E1038&amp;"|"&amp;G1038&amp;"|"&amp;H1038&amp;"|"&amp;X1038</f>
        <v>||||0</v>
      </c>
      <c r="C1038" s="28" t="str">
        <f>E1038&amp;"|"&amp;X1038</f>
        <v>|0</v>
      </c>
      <c r="D1038" s="10"/>
      <c r="E1038" s="10"/>
      <c r="F1038" s="36" t="str">
        <f>G1038&amp;"/"&amp;H1038</f>
        <v>/</v>
      </c>
      <c r="G1038" s="10"/>
      <c r="H1038" s="10"/>
      <c r="I1038" s="36" t="str">
        <f>J1038&amp;"."&amp;K1038</f>
        <v>.</v>
      </c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>
        <f>R1038-S1038-T1038</f>
        <v>0</v>
      </c>
      <c r="V1038" s="9" t="e">
        <f>IF(X1038&lt;&gt;"Liquidação Cancelada",VLOOKUP(B1038,'BASE DE DADOS OPS'!$B$4:$P$9650,10,FALSE),"Liquidação Cancelada")</f>
        <v>#N/A</v>
      </c>
      <c r="W1038" s="13" t="e">
        <f>IF(X1038&lt;&gt;"Liquidação Cancelada",IF(ISBLANK(V1038),"AGUARDANDO PAGAMENTO",NETWORKDAYS(P1038,V1038)-1),"Liquidação Cancelada")</f>
        <v>#N/A</v>
      </c>
      <c r="X1038" s="10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>IF(X1038&lt;&gt;"Liquidação Cancelada",Y1038-Z1038,"Liquidação Cancelada")</f>
        <v>#N/A</v>
      </c>
      <c r="AC1038" s="3" t="e">
        <f>IF(X1038&lt;&gt;"Liquidação Cancelada",(AA1038-AB1038)+(U1038-Z1038-AB1038),"Liquidação Cancelada")</f>
        <v>#N/A</v>
      </c>
      <c r="AD1038" s="29"/>
    </row>
    <row r="1039" spans="1:30" ht="24.95" customHeight="1" x14ac:dyDescent="0.2">
      <c r="A1039" s="23" t="str">
        <f>D1039&amp;"|"&amp;E1039&amp;"|"&amp;G1039&amp;"|"&amp;H1039&amp;"|"&amp;L1039&amp;"|"&amp;N1039&amp;"|"&amp;U1039</f>
        <v>||||||0</v>
      </c>
      <c r="B1039" s="23" t="str">
        <f>D1039&amp;"|"&amp;E1039&amp;"|"&amp;G1039&amp;"|"&amp;H1039&amp;"|"&amp;X1039</f>
        <v>||||0</v>
      </c>
      <c r="C1039" s="28" t="str">
        <f>E1039&amp;"|"&amp;X1039</f>
        <v>|0</v>
      </c>
      <c r="D1039" s="10"/>
      <c r="E1039" s="10"/>
      <c r="F1039" s="36" t="str">
        <f>G1039&amp;"/"&amp;H1039</f>
        <v>/</v>
      </c>
      <c r="G1039" s="10"/>
      <c r="H1039" s="10"/>
      <c r="I1039" s="36" t="str">
        <f>J1039&amp;"."&amp;K1039</f>
        <v>.</v>
      </c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>
        <f>R1039-S1039-T1039</f>
        <v>0</v>
      </c>
      <c r="V1039" s="9" t="e">
        <f>IF(X1039&lt;&gt;"Liquidação Cancelada",VLOOKUP(B1039,'BASE DE DADOS OPS'!$B$4:$P$9650,10,FALSE),"Liquidação Cancelada")</f>
        <v>#N/A</v>
      </c>
      <c r="W1039" s="13" t="e">
        <f>IF(X1039&lt;&gt;"Liquidação Cancelada",IF(ISBLANK(V1039),"AGUARDANDO PAGAMENTO",NETWORKDAYS(P1039,V1039)-1),"Liquidação Cancelada")</f>
        <v>#N/A</v>
      </c>
      <c r="X1039" s="10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>IF(X1039&lt;&gt;"Liquidação Cancelada",Y1039-Z1039,"Liquidação Cancelada")</f>
        <v>#N/A</v>
      </c>
      <c r="AC1039" s="3" t="e">
        <f>IF(X1039&lt;&gt;"Liquidação Cancelada",(AA1039-AB1039)+(U1039-Z1039-AB1039),"Liquidação Cancelada")</f>
        <v>#N/A</v>
      </c>
      <c r="AD1039" s="29"/>
    </row>
    <row r="1040" spans="1:30" ht="24.95" customHeight="1" x14ac:dyDescent="0.2">
      <c r="A1040" s="23" t="str">
        <f>D1040&amp;"|"&amp;E1040&amp;"|"&amp;G1040&amp;"|"&amp;H1040&amp;"|"&amp;L1040&amp;"|"&amp;N1040&amp;"|"&amp;U1040</f>
        <v>||||||0</v>
      </c>
      <c r="B1040" s="23" t="str">
        <f>D1040&amp;"|"&amp;E1040&amp;"|"&amp;G1040&amp;"|"&amp;H1040&amp;"|"&amp;X1040</f>
        <v>||||0</v>
      </c>
      <c r="C1040" s="28" t="str">
        <f>E1040&amp;"|"&amp;X1040</f>
        <v>|0</v>
      </c>
      <c r="D1040" s="10"/>
      <c r="E1040" s="10"/>
      <c r="F1040" s="36" t="str">
        <f>G1040&amp;"/"&amp;H1040</f>
        <v>/</v>
      </c>
      <c r="G1040" s="10"/>
      <c r="H1040" s="10"/>
      <c r="I1040" s="36" t="str">
        <f>J1040&amp;"."&amp;K1040</f>
        <v>.</v>
      </c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>
        <f>R1040-S1040-T1040</f>
        <v>0</v>
      </c>
      <c r="V1040" s="9" t="e">
        <f>IF(X1040&lt;&gt;"Liquidação Cancelada",VLOOKUP(B1040,'BASE DE DADOS OPS'!$B$4:$P$9650,10,FALSE),"Liquidação Cancelada")</f>
        <v>#N/A</v>
      </c>
      <c r="W1040" s="13" t="e">
        <f>IF(X1040&lt;&gt;"Liquidação Cancelada",IF(ISBLANK(V1040),"AGUARDANDO PAGAMENTO",NETWORKDAYS(P1040,V1040)-1),"Liquidação Cancelada")</f>
        <v>#N/A</v>
      </c>
      <c r="X1040" s="10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>IF(X1040&lt;&gt;"Liquidação Cancelada",Y1040-Z1040,"Liquidação Cancelada")</f>
        <v>#N/A</v>
      </c>
      <c r="AC1040" s="3" t="e">
        <f>IF(X1040&lt;&gt;"Liquidação Cancelada",(AA1040-AB1040)+(U1040-Z1040-AB1040),"Liquidação Cancelada")</f>
        <v>#N/A</v>
      </c>
      <c r="AD1040" s="29"/>
    </row>
    <row r="1041" spans="1:30" ht="24.95" customHeight="1" x14ac:dyDescent="0.2">
      <c r="A1041" s="23" t="str">
        <f>D1041&amp;"|"&amp;E1041&amp;"|"&amp;G1041&amp;"|"&amp;H1041&amp;"|"&amp;L1041&amp;"|"&amp;N1041&amp;"|"&amp;U1041</f>
        <v>||||||0</v>
      </c>
      <c r="B1041" s="23" t="str">
        <f>D1041&amp;"|"&amp;E1041&amp;"|"&amp;G1041&amp;"|"&amp;H1041&amp;"|"&amp;X1041</f>
        <v>||||0</v>
      </c>
      <c r="C1041" s="28" t="str">
        <f>E1041&amp;"|"&amp;X1041</f>
        <v>|0</v>
      </c>
      <c r="D1041" s="10"/>
      <c r="E1041" s="10"/>
      <c r="F1041" s="36" t="str">
        <f>G1041&amp;"/"&amp;H1041</f>
        <v>/</v>
      </c>
      <c r="G1041" s="10"/>
      <c r="H1041" s="10"/>
      <c r="I1041" s="36" t="str">
        <f>J1041&amp;"."&amp;K1041</f>
        <v>.</v>
      </c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>
        <f>R1041-S1041-T1041</f>
        <v>0</v>
      </c>
      <c r="V1041" s="9" t="e">
        <f>IF(X1041&lt;&gt;"Liquidação Cancelada",VLOOKUP(B1041,'BASE DE DADOS OPS'!$B$4:$P$9650,10,FALSE),"Liquidação Cancelada")</f>
        <v>#N/A</v>
      </c>
      <c r="W1041" s="13" t="e">
        <f>IF(X1041&lt;&gt;"Liquidação Cancelada",IF(ISBLANK(V1041),"AGUARDANDO PAGAMENTO",NETWORKDAYS(P1041,V1041)-1),"Liquidação Cancelada")</f>
        <v>#N/A</v>
      </c>
      <c r="X1041" s="10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>IF(X1041&lt;&gt;"Liquidação Cancelada",Y1041-Z1041,"Liquidação Cancelada")</f>
        <v>#N/A</v>
      </c>
      <c r="AC1041" s="3" t="e">
        <f>IF(X1041&lt;&gt;"Liquidação Cancelada",(AA1041-AB1041)+(U1041-Z1041-AB1041),"Liquidação Cancelada")</f>
        <v>#N/A</v>
      </c>
      <c r="AD1041" s="29"/>
    </row>
    <row r="1042" spans="1:30" ht="24.95" customHeight="1" x14ac:dyDescent="0.2">
      <c r="A1042" s="23" t="str">
        <f>D1042&amp;"|"&amp;E1042&amp;"|"&amp;G1042&amp;"|"&amp;H1042&amp;"|"&amp;L1042&amp;"|"&amp;N1042&amp;"|"&amp;U1042</f>
        <v>||||||0</v>
      </c>
      <c r="B1042" s="23" t="str">
        <f>D1042&amp;"|"&amp;E1042&amp;"|"&amp;G1042&amp;"|"&amp;H1042&amp;"|"&amp;X1042</f>
        <v>||||0</v>
      </c>
      <c r="C1042" s="28" t="str">
        <f>E1042&amp;"|"&amp;X1042</f>
        <v>|0</v>
      </c>
      <c r="D1042" s="10"/>
      <c r="E1042" s="10"/>
      <c r="F1042" s="36" t="str">
        <f>G1042&amp;"/"&amp;H1042</f>
        <v>/</v>
      </c>
      <c r="G1042" s="10"/>
      <c r="H1042" s="10"/>
      <c r="I1042" s="36" t="str">
        <f>J1042&amp;"."&amp;K1042</f>
        <v>.</v>
      </c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>
        <f>R1042-S1042-T1042</f>
        <v>0</v>
      </c>
      <c r="V1042" s="9" t="e">
        <f>IF(X1042&lt;&gt;"Liquidação Cancelada",VLOOKUP(B1042,'BASE DE DADOS OPS'!$B$4:$P$9650,10,FALSE),"Liquidação Cancelada")</f>
        <v>#N/A</v>
      </c>
      <c r="W1042" s="13" t="e">
        <f>IF(X1042&lt;&gt;"Liquidação Cancelada",IF(ISBLANK(V1042),"AGUARDANDO PAGAMENTO",NETWORKDAYS(P1042,V1042)-1),"Liquidação Cancelada")</f>
        <v>#N/A</v>
      </c>
      <c r="X1042" s="10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>IF(X1042&lt;&gt;"Liquidação Cancelada",Y1042-Z1042,"Liquidação Cancelada")</f>
        <v>#N/A</v>
      </c>
      <c r="AC1042" s="3" t="e">
        <f>IF(X1042&lt;&gt;"Liquidação Cancelada",(AA1042-AB1042)+(U1042-Z1042-AB1042),"Liquidação Cancelada")</f>
        <v>#N/A</v>
      </c>
      <c r="AD1042" s="29"/>
    </row>
    <row r="1043" spans="1:30" ht="24.95" customHeight="1" x14ac:dyDescent="0.2">
      <c r="A1043" s="23" t="str">
        <f>D1043&amp;"|"&amp;E1043&amp;"|"&amp;G1043&amp;"|"&amp;H1043&amp;"|"&amp;L1043&amp;"|"&amp;N1043&amp;"|"&amp;U1043</f>
        <v>||||||0</v>
      </c>
      <c r="B1043" s="23" t="str">
        <f>D1043&amp;"|"&amp;E1043&amp;"|"&amp;G1043&amp;"|"&amp;H1043&amp;"|"&amp;X1043</f>
        <v>||||0</v>
      </c>
      <c r="C1043" s="28" t="str">
        <f>E1043&amp;"|"&amp;X1043</f>
        <v>|0</v>
      </c>
      <c r="D1043" s="10"/>
      <c r="E1043" s="10"/>
      <c r="F1043" s="36" t="str">
        <f>G1043&amp;"/"&amp;H1043</f>
        <v>/</v>
      </c>
      <c r="G1043" s="10"/>
      <c r="H1043" s="10"/>
      <c r="I1043" s="36" t="str">
        <f>J1043&amp;"."&amp;K1043</f>
        <v>.</v>
      </c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>
        <f>R1043-S1043-T1043</f>
        <v>0</v>
      </c>
      <c r="V1043" s="9" t="e">
        <f>IF(X1043&lt;&gt;"Liquidação Cancelada",VLOOKUP(B1043,'BASE DE DADOS OPS'!$B$4:$P$9650,10,FALSE),"Liquidação Cancelada")</f>
        <v>#N/A</v>
      </c>
      <c r="W1043" s="13" t="e">
        <f>IF(X1043&lt;&gt;"Liquidação Cancelada",IF(ISBLANK(V1043),"AGUARDANDO PAGAMENTO",NETWORKDAYS(P1043,V1043)-1),"Liquidação Cancelada")</f>
        <v>#N/A</v>
      </c>
      <c r="X1043" s="10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>IF(X1043&lt;&gt;"Liquidação Cancelada",Y1043-Z1043,"Liquidação Cancelada")</f>
        <v>#N/A</v>
      </c>
      <c r="AC1043" s="3" t="e">
        <f>IF(X1043&lt;&gt;"Liquidação Cancelada",(AA1043-AB1043)+(U1043-Z1043-AB1043),"Liquidação Cancelada")</f>
        <v>#N/A</v>
      </c>
      <c r="AD1043" s="29"/>
    </row>
    <row r="1044" spans="1:30" ht="24.95" customHeight="1" x14ac:dyDescent="0.2">
      <c r="A1044" s="23" t="str">
        <f>D1044&amp;"|"&amp;E1044&amp;"|"&amp;G1044&amp;"|"&amp;H1044&amp;"|"&amp;L1044&amp;"|"&amp;N1044&amp;"|"&amp;U1044</f>
        <v>||||||0</v>
      </c>
      <c r="B1044" s="23" t="str">
        <f>D1044&amp;"|"&amp;E1044&amp;"|"&amp;G1044&amp;"|"&amp;H1044&amp;"|"&amp;X1044</f>
        <v>||||0</v>
      </c>
      <c r="C1044" s="28" t="str">
        <f>E1044&amp;"|"&amp;X1044</f>
        <v>|0</v>
      </c>
      <c r="D1044" s="10"/>
      <c r="E1044" s="10"/>
      <c r="F1044" s="36" t="str">
        <f>G1044&amp;"/"&amp;H1044</f>
        <v>/</v>
      </c>
      <c r="G1044" s="10"/>
      <c r="H1044" s="10"/>
      <c r="I1044" s="36" t="str">
        <f>J1044&amp;"."&amp;K1044</f>
        <v>.</v>
      </c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>
        <f>R1044-S1044-T1044</f>
        <v>0</v>
      </c>
      <c r="V1044" s="9" t="e">
        <f>IF(X1044&lt;&gt;"Liquidação Cancelada",VLOOKUP(B1044,'BASE DE DADOS OPS'!$B$4:$P$9650,10,FALSE),"Liquidação Cancelada")</f>
        <v>#N/A</v>
      </c>
      <c r="W1044" s="13" t="e">
        <f>IF(X1044&lt;&gt;"Liquidação Cancelada",IF(ISBLANK(V1044),"AGUARDANDO PAGAMENTO",NETWORKDAYS(P1044,V1044)-1),"Liquidação Cancelada")</f>
        <v>#N/A</v>
      </c>
      <c r="X1044" s="10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>IF(X1044&lt;&gt;"Liquidação Cancelada",Y1044-Z1044,"Liquidação Cancelada")</f>
        <v>#N/A</v>
      </c>
      <c r="AC1044" s="3" t="e">
        <f>IF(X1044&lt;&gt;"Liquidação Cancelada",(AA1044-AB1044)+(U1044-Z1044-AB1044),"Liquidação Cancelada")</f>
        <v>#N/A</v>
      </c>
      <c r="AD1044" s="29"/>
    </row>
    <row r="1045" spans="1:30" ht="24.95" customHeight="1" x14ac:dyDescent="0.2">
      <c r="A1045" s="23" t="str">
        <f>D1045&amp;"|"&amp;E1045&amp;"|"&amp;G1045&amp;"|"&amp;H1045&amp;"|"&amp;L1045&amp;"|"&amp;N1045&amp;"|"&amp;U1045</f>
        <v>||||||0</v>
      </c>
      <c r="B1045" s="23" t="str">
        <f>D1045&amp;"|"&amp;E1045&amp;"|"&amp;G1045&amp;"|"&amp;H1045&amp;"|"&amp;X1045</f>
        <v>||||0</v>
      </c>
      <c r="C1045" s="28" t="str">
        <f>E1045&amp;"|"&amp;X1045</f>
        <v>|0</v>
      </c>
      <c r="D1045" s="10"/>
      <c r="E1045" s="10"/>
      <c r="F1045" s="36" t="str">
        <f>G1045&amp;"/"&amp;H1045</f>
        <v>/</v>
      </c>
      <c r="G1045" s="10"/>
      <c r="H1045" s="10"/>
      <c r="I1045" s="36" t="str">
        <f>J1045&amp;"."&amp;K1045</f>
        <v>.</v>
      </c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>
        <f>R1045-S1045-T1045</f>
        <v>0</v>
      </c>
      <c r="V1045" s="9" t="e">
        <f>IF(X1045&lt;&gt;"Liquidação Cancelada",VLOOKUP(B1045,'BASE DE DADOS OPS'!$B$4:$P$9650,10,FALSE),"Liquidação Cancelada")</f>
        <v>#N/A</v>
      </c>
      <c r="W1045" s="13" t="e">
        <f>IF(X1045&lt;&gt;"Liquidação Cancelada",IF(ISBLANK(V1045),"AGUARDANDO PAGAMENTO",NETWORKDAYS(P1045,V1045)-1),"Liquidação Cancelada")</f>
        <v>#N/A</v>
      </c>
      <c r="X1045" s="10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>IF(X1045&lt;&gt;"Liquidação Cancelada",Y1045-Z1045,"Liquidação Cancelada")</f>
        <v>#N/A</v>
      </c>
      <c r="AC1045" s="3" t="e">
        <f>IF(X1045&lt;&gt;"Liquidação Cancelada",(AA1045-AB1045)+(U1045-Z1045-AB1045),"Liquidação Cancelada")</f>
        <v>#N/A</v>
      </c>
      <c r="AD1045" s="29"/>
    </row>
    <row r="1046" spans="1:30" ht="24.95" customHeight="1" x14ac:dyDescent="0.2">
      <c r="A1046" s="23" t="str">
        <f>D1046&amp;"|"&amp;E1046&amp;"|"&amp;G1046&amp;"|"&amp;H1046&amp;"|"&amp;L1046&amp;"|"&amp;N1046&amp;"|"&amp;U1046</f>
        <v>||||||0</v>
      </c>
      <c r="B1046" s="23" t="str">
        <f>D1046&amp;"|"&amp;E1046&amp;"|"&amp;G1046&amp;"|"&amp;H1046&amp;"|"&amp;X1046</f>
        <v>||||0</v>
      </c>
      <c r="C1046" s="28" t="str">
        <f>E1046&amp;"|"&amp;X1046</f>
        <v>|0</v>
      </c>
      <c r="D1046" s="10"/>
      <c r="E1046" s="10"/>
      <c r="F1046" s="36" t="str">
        <f>G1046&amp;"/"&amp;H1046</f>
        <v>/</v>
      </c>
      <c r="G1046" s="10"/>
      <c r="H1046" s="10"/>
      <c r="I1046" s="36" t="str">
        <f>J1046&amp;"."&amp;K1046</f>
        <v>.</v>
      </c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>
        <f>R1046-S1046-T1046</f>
        <v>0</v>
      </c>
      <c r="V1046" s="9" t="e">
        <f>IF(X1046&lt;&gt;"Liquidação Cancelada",VLOOKUP(B1046,'BASE DE DADOS OPS'!$B$4:$P$9650,10,FALSE),"Liquidação Cancelada")</f>
        <v>#N/A</v>
      </c>
      <c r="W1046" s="13" t="e">
        <f>IF(X1046&lt;&gt;"Liquidação Cancelada",IF(ISBLANK(V1046),"AGUARDANDO PAGAMENTO",NETWORKDAYS(P1046,V1046)-1),"Liquidação Cancelada")</f>
        <v>#N/A</v>
      </c>
      <c r="X1046" s="10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>IF(X1046&lt;&gt;"Liquidação Cancelada",Y1046-Z1046,"Liquidação Cancelada")</f>
        <v>#N/A</v>
      </c>
      <c r="AC1046" s="3" t="e">
        <f>IF(X1046&lt;&gt;"Liquidação Cancelada",(AA1046-AB1046)+(U1046-Z1046-AB1046),"Liquidação Cancelada")</f>
        <v>#N/A</v>
      </c>
      <c r="AD1046" s="29"/>
    </row>
    <row r="1047" spans="1:30" ht="24.95" customHeight="1" x14ac:dyDescent="0.2">
      <c r="A1047" s="23" t="str">
        <f>D1047&amp;"|"&amp;E1047&amp;"|"&amp;G1047&amp;"|"&amp;H1047&amp;"|"&amp;L1047&amp;"|"&amp;N1047&amp;"|"&amp;U1047</f>
        <v>||||||0</v>
      </c>
      <c r="B1047" s="23" t="str">
        <f>D1047&amp;"|"&amp;E1047&amp;"|"&amp;G1047&amp;"|"&amp;H1047&amp;"|"&amp;X1047</f>
        <v>||||0</v>
      </c>
      <c r="C1047" s="28" t="str">
        <f>E1047&amp;"|"&amp;X1047</f>
        <v>|0</v>
      </c>
      <c r="D1047" s="10"/>
      <c r="E1047" s="10"/>
      <c r="F1047" s="36" t="str">
        <f>G1047&amp;"/"&amp;H1047</f>
        <v>/</v>
      </c>
      <c r="G1047" s="10"/>
      <c r="H1047" s="10"/>
      <c r="I1047" s="36" t="str">
        <f>J1047&amp;"."&amp;K1047</f>
        <v>.</v>
      </c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>
        <f>R1047-S1047-T1047</f>
        <v>0</v>
      </c>
      <c r="V1047" s="9" t="e">
        <f>IF(X1047&lt;&gt;"Liquidação Cancelada",VLOOKUP(B1047,'BASE DE DADOS OPS'!$B$4:$P$9650,10,FALSE),"Liquidação Cancelada")</f>
        <v>#N/A</v>
      </c>
      <c r="W1047" s="13" t="e">
        <f>IF(X1047&lt;&gt;"Liquidação Cancelada",IF(ISBLANK(V1047),"AGUARDANDO PAGAMENTO",NETWORKDAYS(P1047,V1047)-1),"Liquidação Cancelada")</f>
        <v>#N/A</v>
      </c>
      <c r="X1047" s="10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>IF(X1047&lt;&gt;"Liquidação Cancelada",Y1047-Z1047,"Liquidação Cancelada")</f>
        <v>#N/A</v>
      </c>
      <c r="AC1047" s="3" t="e">
        <f>IF(X1047&lt;&gt;"Liquidação Cancelada",(AA1047-AB1047)+(U1047-Z1047-AB1047),"Liquidação Cancelada")</f>
        <v>#N/A</v>
      </c>
      <c r="AD1047" s="29"/>
    </row>
    <row r="1048" spans="1:30" ht="24.95" customHeight="1" x14ac:dyDescent="0.2">
      <c r="A1048" s="23" t="str">
        <f>D1048&amp;"|"&amp;E1048&amp;"|"&amp;G1048&amp;"|"&amp;H1048&amp;"|"&amp;L1048&amp;"|"&amp;N1048&amp;"|"&amp;U1048</f>
        <v>||||||0</v>
      </c>
      <c r="B1048" s="23" t="str">
        <f>D1048&amp;"|"&amp;E1048&amp;"|"&amp;G1048&amp;"|"&amp;H1048&amp;"|"&amp;X1048</f>
        <v>||||0</v>
      </c>
      <c r="C1048" s="28" t="str">
        <f>E1048&amp;"|"&amp;X1048</f>
        <v>|0</v>
      </c>
      <c r="D1048" s="10"/>
      <c r="E1048" s="10"/>
      <c r="F1048" s="36" t="str">
        <f>G1048&amp;"/"&amp;H1048</f>
        <v>/</v>
      </c>
      <c r="G1048" s="10"/>
      <c r="H1048" s="10"/>
      <c r="I1048" s="36" t="str">
        <f>J1048&amp;"."&amp;K1048</f>
        <v>.</v>
      </c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>
        <f>R1048-S1048-T1048</f>
        <v>0</v>
      </c>
      <c r="V1048" s="9" t="e">
        <f>IF(X1048&lt;&gt;"Liquidação Cancelada",VLOOKUP(B1048,'BASE DE DADOS OPS'!$B$4:$P$9650,10,FALSE),"Liquidação Cancelada")</f>
        <v>#N/A</v>
      </c>
      <c r="W1048" s="13" t="e">
        <f>IF(X1048&lt;&gt;"Liquidação Cancelada",IF(ISBLANK(V1048),"AGUARDANDO PAGAMENTO",NETWORKDAYS(P1048,V1048)-1),"Liquidação Cancelada")</f>
        <v>#N/A</v>
      </c>
      <c r="X1048" s="10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>IF(X1048&lt;&gt;"Liquidação Cancelada",Y1048-Z1048,"Liquidação Cancelada")</f>
        <v>#N/A</v>
      </c>
      <c r="AC1048" s="3" t="e">
        <f>IF(X1048&lt;&gt;"Liquidação Cancelada",(AA1048-AB1048)+(U1048-Z1048-AB1048),"Liquidação Cancelada")</f>
        <v>#N/A</v>
      </c>
      <c r="AD1048" s="29"/>
    </row>
    <row r="1049" spans="1:30" ht="24.95" customHeight="1" x14ac:dyDescent="0.2">
      <c r="A1049" s="23" t="str">
        <f>D1049&amp;"|"&amp;E1049&amp;"|"&amp;G1049&amp;"|"&amp;H1049&amp;"|"&amp;L1049&amp;"|"&amp;N1049&amp;"|"&amp;U1049</f>
        <v>||||||0</v>
      </c>
      <c r="B1049" s="23" t="str">
        <f>D1049&amp;"|"&amp;E1049&amp;"|"&amp;G1049&amp;"|"&amp;H1049&amp;"|"&amp;X1049</f>
        <v>||||0</v>
      </c>
      <c r="C1049" s="28" t="str">
        <f>E1049&amp;"|"&amp;X1049</f>
        <v>|0</v>
      </c>
      <c r="D1049" s="10"/>
      <c r="E1049" s="10"/>
      <c r="F1049" s="36" t="str">
        <f>G1049&amp;"/"&amp;H1049</f>
        <v>/</v>
      </c>
      <c r="G1049" s="10"/>
      <c r="H1049" s="10"/>
      <c r="I1049" s="36" t="str">
        <f>J1049&amp;"."&amp;K1049</f>
        <v>.</v>
      </c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>
        <f>R1049-S1049-T1049</f>
        <v>0</v>
      </c>
      <c r="V1049" s="9" t="e">
        <f>IF(X1049&lt;&gt;"Liquidação Cancelada",VLOOKUP(B1049,'BASE DE DADOS OPS'!$B$4:$P$9650,10,FALSE),"Liquidação Cancelada")</f>
        <v>#N/A</v>
      </c>
      <c r="W1049" s="13" t="e">
        <f>IF(X1049&lt;&gt;"Liquidação Cancelada",IF(ISBLANK(V1049),"AGUARDANDO PAGAMENTO",NETWORKDAYS(P1049,V1049)-1),"Liquidação Cancelada")</f>
        <v>#N/A</v>
      </c>
      <c r="X1049" s="10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>IF(X1049&lt;&gt;"Liquidação Cancelada",Y1049-Z1049,"Liquidação Cancelada")</f>
        <v>#N/A</v>
      </c>
      <c r="AC1049" s="3" t="e">
        <f>IF(X1049&lt;&gt;"Liquidação Cancelada",(AA1049-AB1049)+(U1049-Z1049-AB1049),"Liquidação Cancelada")</f>
        <v>#N/A</v>
      </c>
      <c r="AD1049" s="29"/>
    </row>
    <row r="1050" spans="1:30" ht="24.95" customHeight="1" x14ac:dyDescent="0.2">
      <c r="A1050" s="23" t="str">
        <f>D1050&amp;"|"&amp;E1050&amp;"|"&amp;G1050&amp;"|"&amp;H1050&amp;"|"&amp;L1050&amp;"|"&amp;N1050&amp;"|"&amp;U1050</f>
        <v>||||||0</v>
      </c>
      <c r="B1050" s="23" t="str">
        <f>D1050&amp;"|"&amp;E1050&amp;"|"&amp;G1050&amp;"|"&amp;H1050&amp;"|"&amp;X1050</f>
        <v>||||0</v>
      </c>
      <c r="C1050" s="28" t="str">
        <f>E1050&amp;"|"&amp;X1050</f>
        <v>|0</v>
      </c>
      <c r="D1050" s="10"/>
      <c r="E1050" s="10"/>
      <c r="F1050" s="36" t="str">
        <f>G1050&amp;"/"&amp;H1050</f>
        <v>/</v>
      </c>
      <c r="G1050" s="10"/>
      <c r="H1050" s="10"/>
      <c r="I1050" s="36" t="str">
        <f>J1050&amp;"."&amp;K1050</f>
        <v>.</v>
      </c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>
        <f>R1050-S1050-T1050</f>
        <v>0</v>
      </c>
      <c r="V1050" s="9" t="e">
        <f>IF(X1050&lt;&gt;"Liquidação Cancelada",VLOOKUP(B1050,'BASE DE DADOS OPS'!$B$4:$P$9650,10,FALSE),"Liquidação Cancelada")</f>
        <v>#N/A</v>
      </c>
      <c r="W1050" s="13" t="e">
        <f>IF(X1050&lt;&gt;"Liquidação Cancelada",IF(ISBLANK(V1050),"AGUARDANDO PAGAMENTO",NETWORKDAYS(P1050,V1050)-1),"Liquidação Cancelada")</f>
        <v>#N/A</v>
      </c>
      <c r="X1050" s="10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>IF(X1050&lt;&gt;"Liquidação Cancelada",Y1050-Z1050,"Liquidação Cancelada")</f>
        <v>#N/A</v>
      </c>
      <c r="AC1050" s="3" t="e">
        <f>IF(X1050&lt;&gt;"Liquidação Cancelada",(AA1050-AB1050)+(U1050-Z1050-AB1050),"Liquidação Cancelada")</f>
        <v>#N/A</v>
      </c>
      <c r="AD1050" s="29"/>
    </row>
    <row r="1051" spans="1:30" ht="24.95" customHeight="1" x14ac:dyDescent="0.2">
      <c r="A1051" s="23" t="str">
        <f>D1051&amp;"|"&amp;E1051&amp;"|"&amp;G1051&amp;"|"&amp;H1051&amp;"|"&amp;L1051&amp;"|"&amp;N1051&amp;"|"&amp;U1051</f>
        <v>||||||0</v>
      </c>
      <c r="B1051" s="23" t="str">
        <f>D1051&amp;"|"&amp;E1051&amp;"|"&amp;G1051&amp;"|"&amp;H1051&amp;"|"&amp;X1051</f>
        <v>||||0</v>
      </c>
      <c r="C1051" s="28" t="str">
        <f>E1051&amp;"|"&amp;X1051</f>
        <v>|0</v>
      </c>
      <c r="D1051" s="10"/>
      <c r="E1051" s="10"/>
      <c r="F1051" s="36" t="str">
        <f>G1051&amp;"/"&amp;H1051</f>
        <v>/</v>
      </c>
      <c r="G1051" s="10"/>
      <c r="H1051" s="10"/>
      <c r="I1051" s="36" t="str">
        <f>J1051&amp;"."&amp;K1051</f>
        <v>.</v>
      </c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>
        <f>R1051-S1051-T1051</f>
        <v>0</v>
      </c>
      <c r="V1051" s="9" t="e">
        <f>IF(X1051&lt;&gt;"Liquidação Cancelada",VLOOKUP(B1051,'BASE DE DADOS OPS'!$B$4:$P$9650,10,FALSE),"Liquidação Cancelada")</f>
        <v>#N/A</v>
      </c>
      <c r="W1051" s="13" t="e">
        <f>IF(X1051&lt;&gt;"Liquidação Cancelada",IF(ISBLANK(V1051),"AGUARDANDO PAGAMENTO",NETWORKDAYS(P1051,V1051)-1),"Liquidação Cancelada")</f>
        <v>#N/A</v>
      </c>
      <c r="X1051" s="10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>IF(X1051&lt;&gt;"Liquidação Cancelada",Y1051-Z1051,"Liquidação Cancelada")</f>
        <v>#N/A</v>
      </c>
      <c r="AC1051" s="3" t="e">
        <f>IF(X1051&lt;&gt;"Liquidação Cancelada",(AA1051-AB1051)+(U1051-Z1051-AB1051),"Liquidação Cancelada")</f>
        <v>#N/A</v>
      </c>
      <c r="AD1051" s="29"/>
    </row>
    <row r="1052" spans="1:30" ht="24.95" customHeight="1" x14ac:dyDescent="0.2">
      <c r="A1052" s="23" t="str">
        <f>D1052&amp;"|"&amp;E1052&amp;"|"&amp;G1052&amp;"|"&amp;H1052&amp;"|"&amp;L1052&amp;"|"&amp;N1052&amp;"|"&amp;U1052</f>
        <v>||||||0</v>
      </c>
      <c r="B1052" s="23" t="str">
        <f>D1052&amp;"|"&amp;E1052&amp;"|"&amp;G1052&amp;"|"&amp;H1052&amp;"|"&amp;X1052</f>
        <v>||||0</v>
      </c>
      <c r="C1052" s="28" t="str">
        <f>E1052&amp;"|"&amp;X1052</f>
        <v>|0</v>
      </c>
      <c r="D1052" s="10"/>
      <c r="E1052" s="10"/>
      <c r="F1052" s="36" t="str">
        <f>G1052&amp;"/"&amp;H1052</f>
        <v>/</v>
      </c>
      <c r="G1052" s="10"/>
      <c r="H1052" s="10"/>
      <c r="I1052" s="36" t="str">
        <f>J1052&amp;"."&amp;K1052</f>
        <v>.</v>
      </c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>
        <f>R1052-S1052-T1052</f>
        <v>0</v>
      </c>
      <c r="V1052" s="9" t="e">
        <f>IF(X1052&lt;&gt;"Liquidação Cancelada",VLOOKUP(B1052,'BASE DE DADOS OPS'!$B$4:$P$9650,10,FALSE),"Liquidação Cancelada")</f>
        <v>#N/A</v>
      </c>
      <c r="W1052" s="13" t="e">
        <f>IF(X1052&lt;&gt;"Liquidação Cancelada",IF(ISBLANK(V1052),"AGUARDANDO PAGAMENTO",NETWORKDAYS(P1052,V1052)-1),"Liquidação Cancelada")</f>
        <v>#N/A</v>
      </c>
      <c r="X1052" s="10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>IF(X1052&lt;&gt;"Liquidação Cancelada",Y1052-Z1052,"Liquidação Cancelada")</f>
        <v>#N/A</v>
      </c>
      <c r="AC1052" s="3" t="e">
        <f>IF(X1052&lt;&gt;"Liquidação Cancelada",(AA1052-AB1052)+(U1052-Z1052-AB1052),"Liquidação Cancelada")</f>
        <v>#N/A</v>
      </c>
      <c r="AD1052" s="29"/>
    </row>
    <row r="1053" spans="1:30" ht="24.95" customHeight="1" x14ac:dyDescent="0.2">
      <c r="A1053" s="23" t="str">
        <f>D1053&amp;"|"&amp;E1053&amp;"|"&amp;G1053&amp;"|"&amp;H1053&amp;"|"&amp;L1053&amp;"|"&amp;N1053&amp;"|"&amp;U1053</f>
        <v>||||||0</v>
      </c>
      <c r="B1053" s="23" t="str">
        <f>D1053&amp;"|"&amp;E1053&amp;"|"&amp;G1053&amp;"|"&amp;H1053&amp;"|"&amp;X1053</f>
        <v>||||0</v>
      </c>
      <c r="C1053" s="28" t="str">
        <f>E1053&amp;"|"&amp;X1053</f>
        <v>|0</v>
      </c>
      <c r="D1053" s="10"/>
      <c r="E1053" s="10"/>
      <c r="F1053" s="36" t="str">
        <f>G1053&amp;"/"&amp;H1053</f>
        <v>/</v>
      </c>
      <c r="G1053" s="10"/>
      <c r="H1053" s="10"/>
      <c r="I1053" s="36" t="str">
        <f>J1053&amp;"."&amp;K1053</f>
        <v>.</v>
      </c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>
        <f>R1053-S1053-T1053</f>
        <v>0</v>
      </c>
      <c r="V1053" s="9" t="e">
        <f>IF(X1053&lt;&gt;"Liquidação Cancelada",VLOOKUP(B1053,'BASE DE DADOS OPS'!$B$4:$P$9650,10,FALSE),"Liquidação Cancelada")</f>
        <v>#N/A</v>
      </c>
      <c r="W1053" s="13" t="e">
        <f>IF(X1053&lt;&gt;"Liquidação Cancelada",IF(ISBLANK(V1053),"AGUARDANDO PAGAMENTO",NETWORKDAYS(P1053,V1053)-1),"Liquidação Cancelada")</f>
        <v>#N/A</v>
      </c>
      <c r="X1053" s="10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>IF(X1053&lt;&gt;"Liquidação Cancelada",Y1053-Z1053,"Liquidação Cancelada")</f>
        <v>#N/A</v>
      </c>
      <c r="AC1053" s="3" t="e">
        <f>IF(X1053&lt;&gt;"Liquidação Cancelada",(AA1053-AB1053)+(U1053-Z1053-AB1053),"Liquidação Cancelada")</f>
        <v>#N/A</v>
      </c>
      <c r="AD1053" s="29"/>
    </row>
    <row r="1054" spans="1:30" ht="24.95" customHeight="1" x14ac:dyDescent="0.2">
      <c r="A1054" s="23" t="str">
        <f>D1054&amp;"|"&amp;E1054&amp;"|"&amp;G1054&amp;"|"&amp;H1054&amp;"|"&amp;L1054&amp;"|"&amp;N1054&amp;"|"&amp;U1054</f>
        <v>||||||0</v>
      </c>
      <c r="B1054" s="23" t="str">
        <f>D1054&amp;"|"&amp;E1054&amp;"|"&amp;G1054&amp;"|"&amp;H1054&amp;"|"&amp;X1054</f>
        <v>||||0</v>
      </c>
      <c r="C1054" s="28" t="str">
        <f>E1054&amp;"|"&amp;X1054</f>
        <v>|0</v>
      </c>
      <c r="D1054" s="10"/>
      <c r="E1054" s="10"/>
      <c r="F1054" s="36" t="str">
        <f>G1054&amp;"/"&amp;H1054</f>
        <v>/</v>
      </c>
      <c r="G1054" s="10"/>
      <c r="H1054" s="10"/>
      <c r="I1054" s="36" t="str">
        <f>J1054&amp;"."&amp;K1054</f>
        <v>.</v>
      </c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>
        <f>R1054-S1054-T1054</f>
        <v>0</v>
      </c>
      <c r="V1054" s="9" t="e">
        <f>IF(X1054&lt;&gt;"Liquidação Cancelada",VLOOKUP(B1054,'BASE DE DADOS OPS'!$B$4:$P$9650,10,FALSE),"Liquidação Cancelada")</f>
        <v>#N/A</v>
      </c>
      <c r="W1054" s="13" t="e">
        <f>IF(X1054&lt;&gt;"Liquidação Cancelada",IF(ISBLANK(V1054),"AGUARDANDO PAGAMENTO",NETWORKDAYS(P1054,V1054)-1),"Liquidação Cancelada")</f>
        <v>#N/A</v>
      </c>
      <c r="X1054" s="10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>IF(X1054&lt;&gt;"Liquidação Cancelada",Y1054-Z1054,"Liquidação Cancelada")</f>
        <v>#N/A</v>
      </c>
      <c r="AC1054" s="3" t="e">
        <f>IF(X1054&lt;&gt;"Liquidação Cancelada",(AA1054-AB1054)+(U1054-Z1054-AB1054),"Liquidação Cancelada")</f>
        <v>#N/A</v>
      </c>
      <c r="AD1054" s="29"/>
    </row>
    <row r="1055" spans="1:30" ht="24.95" customHeight="1" x14ac:dyDescent="0.2">
      <c r="A1055" s="23" t="str">
        <f>D1055&amp;"|"&amp;E1055&amp;"|"&amp;G1055&amp;"|"&amp;H1055&amp;"|"&amp;L1055&amp;"|"&amp;N1055&amp;"|"&amp;U1055</f>
        <v>||||||0</v>
      </c>
      <c r="B1055" s="23" t="str">
        <f>D1055&amp;"|"&amp;E1055&amp;"|"&amp;G1055&amp;"|"&amp;H1055&amp;"|"&amp;X1055</f>
        <v>||||0</v>
      </c>
      <c r="C1055" s="28" t="str">
        <f>E1055&amp;"|"&amp;X1055</f>
        <v>|0</v>
      </c>
      <c r="D1055" s="10"/>
      <c r="E1055" s="10"/>
      <c r="F1055" s="36" t="str">
        <f>G1055&amp;"/"&amp;H1055</f>
        <v>/</v>
      </c>
      <c r="G1055" s="10"/>
      <c r="H1055" s="10"/>
      <c r="I1055" s="36" t="str">
        <f>J1055&amp;"."&amp;K1055</f>
        <v>.</v>
      </c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>
        <f>R1055-S1055-T1055</f>
        <v>0</v>
      </c>
      <c r="V1055" s="9" t="e">
        <f>IF(X1055&lt;&gt;"Liquidação Cancelada",VLOOKUP(B1055,'BASE DE DADOS OPS'!$B$4:$P$9650,10,FALSE),"Liquidação Cancelada")</f>
        <v>#N/A</v>
      </c>
      <c r="W1055" s="13" t="e">
        <f>IF(X1055&lt;&gt;"Liquidação Cancelada",IF(ISBLANK(V1055),"AGUARDANDO PAGAMENTO",NETWORKDAYS(P1055,V1055)-1),"Liquidação Cancelada")</f>
        <v>#N/A</v>
      </c>
      <c r="X1055" s="10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>IF(X1055&lt;&gt;"Liquidação Cancelada",Y1055-Z1055,"Liquidação Cancelada")</f>
        <v>#N/A</v>
      </c>
      <c r="AC1055" s="3" t="e">
        <f>IF(X1055&lt;&gt;"Liquidação Cancelada",(AA1055-AB1055)+(U1055-Z1055-AB1055),"Liquidação Cancelada")</f>
        <v>#N/A</v>
      </c>
      <c r="AD1055" s="29"/>
    </row>
    <row r="1056" spans="1:30" ht="24.95" customHeight="1" x14ac:dyDescent="0.2">
      <c r="A1056" s="23" t="str">
        <f>D1056&amp;"|"&amp;E1056&amp;"|"&amp;G1056&amp;"|"&amp;H1056&amp;"|"&amp;L1056&amp;"|"&amp;N1056&amp;"|"&amp;U1056</f>
        <v>||||||0</v>
      </c>
      <c r="B1056" s="23" t="str">
        <f>D1056&amp;"|"&amp;E1056&amp;"|"&amp;G1056&amp;"|"&amp;H1056&amp;"|"&amp;X1056</f>
        <v>||||0</v>
      </c>
      <c r="C1056" s="28" t="str">
        <f>E1056&amp;"|"&amp;X1056</f>
        <v>|0</v>
      </c>
      <c r="D1056" s="10"/>
      <c r="E1056" s="10"/>
      <c r="F1056" s="36" t="str">
        <f>G1056&amp;"/"&amp;H1056</f>
        <v>/</v>
      </c>
      <c r="G1056" s="10"/>
      <c r="H1056" s="10"/>
      <c r="I1056" s="36" t="str">
        <f>J1056&amp;"."&amp;K1056</f>
        <v>.</v>
      </c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>
        <f>R1056-S1056-T1056</f>
        <v>0</v>
      </c>
      <c r="V1056" s="9" t="e">
        <f>IF(X1056&lt;&gt;"Liquidação Cancelada",VLOOKUP(B1056,'BASE DE DADOS OPS'!$B$4:$P$9650,10,FALSE),"Liquidação Cancelada")</f>
        <v>#N/A</v>
      </c>
      <c r="W1056" s="13" t="e">
        <f>IF(X1056&lt;&gt;"Liquidação Cancelada",IF(ISBLANK(V1056),"AGUARDANDO PAGAMENTO",NETWORKDAYS(P1056,V1056)-1),"Liquidação Cancelada")</f>
        <v>#N/A</v>
      </c>
      <c r="X1056" s="10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>IF(X1056&lt;&gt;"Liquidação Cancelada",Y1056-Z1056,"Liquidação Cancelada")</f>
        <v>#N/A</v>
      </c>
      <c r="AC1056" s="3" t="e">
        <f>IF(X1056&lt;&gt;"Liquidação Cancelada",(AA1056-AB1056)+(U1056-Z1056-AB1056),"Liquidação Cancelada")</f>
        <v>#N/A</v>
      </c>
      <c r="AD1056" s="29"/>
    </row>
    <row r="1057" spans="1:30" ht="24.95" customHeight="1" x14ac:dyDescent="0.2">
      <c r="A1057" s="23" t="str">
        <f>D1057&amp;"|"&amp;E1057&amp;"|"&amp;G1057&amp;"|"&amp;H1057&amp;"|"&amp;L1057&amp;"|"&amp;N1057&amp;"|"&amp;U1057</f>
        <v>||||||0</v>
      </c>
      <c r="B1057" s="23" t="str">
        <f>D1057&amp;"|"&amp;E1057&amp;"|"&amp;G1057&amp;"|"&amp;H1057&amp;"|"&amp;X1057</f>
        <v>||||0</v>
      </c>
      <c r="C1057" s="28" t="str">
        <f>E1057&amp;"|"&amp;X1057</f>
        <v>|0</v>
      </c>
      <c r="D1057" s="10"/>
      <c r="E1057" s="10"/>
      <c r="F1057" s="36" t="str">
        <f>G1057&amp;"/"&amp;H1057</f>
        <v>/</v>
      </c>
      <c r="G1057" s="10"/>
      <c r="H1057" s="10"/>
      <c r="I1057" s="36" t="str">
        <f>J1057&amp;"."&amp;K1057</f>
        <v>.</v>
      </c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>
        <f>R1057-S1057-T1057</f>
        <v>0</v>
      </c>
      <c r="V1057" s="9" t="e">
        <f>IF(X1057&lt;&gt;"Liquidação Cancelada",VLOOKUP(B1057,'BASE DE DADOS OPS'!$B$4:$P$9650,10,FALSE),"Liquidação Cancelada")</f>
        <v>#N/A</v>
      </c>
      <c r="W1057" s="13" t="e">
        <f>IF(X1057&lt;&gt;"Liquidação Cancelada",IF(ISBLANK(V1057),"AGUARDANDO PAGAMENTO",NETWORKDAYS(P1057,V1057)-1),"Liquidação Cancelada")</f>
        <v>#N/A</v>
      </c>
      <c r="X1057" s="10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>IF(X1057&lt;&gt;"Liquidação Cancelada",Y1057-Z1057,"Liquidação Cancelada")</f>
        <v>#N/A</v>
      </c>
      <c r="AC1057" s="3" t="e">
        <f>IF(X1057&lt;&gt;"Liquidação Cancelada",(AA1057-AB1057)+(U1057-Z1057-AB1057),"Liquidação Cancelada")</f>
        <v>#N/A</v>
      </c>
      <c r="AD1057" s="29"/>
    </row>
    <row r="1058" spans="1:30" ht="24.95" customHeight="1" x14ac:dyDescent="0.2">
      <c r="A1058" s="23" t="str">
        <f>D1058&amp;"|"&amp;E1058&amp;"|"&amp;G1058&amp;"|"&amp;H1058&amp;"|"&amp;L1058&amp;"|"&amp;N1058&amp;"|"&amp;U1058</f>
        <v>||||||0</v>
      </c>
      <c r="B1058" s="23" t="str">
        <f>D1058&amp;"|"&amp;E1058&amp;"|"&amp;G1058&amp;"|"&amp;H1058&amp;"|"&amp;X1058</f>
        <v>||||0</v>
      </c>
      <c r="C1058" s="28" t="str">
        <f>E1058&amp;"|"&amp;X1058</f>
        <v>|0</v>
      </c>
      <c r="D1058" s="10"/>
      <c r="E1058" s="10"/>
      <c r="F1058" s="36" t="str">
        <f>G1058&amp;"/"&amp;H1058</f>
        <v>/</v>
      </c>
      <c r="G1058" s="10"/>
      <c r="H1058" s="10"/>
      <c r="I1058" s="36" t="str">
        <f>J1058&amp;"."&amp;K1058</f>
        <v>.</v>
      </c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>
        <f>R1058-S1058-T1058</f>
        <v>0</v>
      </c>
      <c r="V1058" s="9" t="e">
        <f>IF(X1058&lt;&gt;"Liquidação Cancelada",VLOOKUP(B1058,'BASE DE DADOS OPS'!$B$4:$P$9650,10,FALSE),"Liquidação Cancelada")</f>
        <v>#N/A</v>
      </c>
      <c r="W1058" s="13" t="e">
        <f>IF(X1058&lt;&gt;"Liquidação Cancelada",IF(ISBLANK(V1058),"AGUARDANDO PAGAMENTO",NETWORKDAYS(P1058,V1058)-1),"Liquidação Cancelada")</f>
        <v>#N/A</v>
      </c>
      <c r="X1058" s="10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>IF(X1058&lt;&gt;"Liquidação Cancelada",Y1058-Z1058,"Liquidação Cancelada")</f>
        <v>#N/A</v>
      </c>
      <c r="AC1058" s="3" t="e">
        <f>IF(X1058&lt;&gt;"Liquidação Cancelada",(AA1058-AB1058)+(U1058-Z1058-AB1058),"Liquidação Cancelada")</f>
        <v>#N/A</v>
      </c>
      <c r="AD1058" s="29"/>
    </row>
    <row r="1059" spans="1:30" ht="24.95" customHeight="1" x14ac:dyDescent="0.2">
      <c r="A1059" s="23" t="str">
        <f>D1059&amp;"|"&amp;E1059&amp;"|"&amp;G1059&amp;"|"&amp;H1059&amp;"|"&amp;L1059&amp;"|"&amp;N1059&amp;"|"&amp;U1059</f>
        <v>||||||0</v>
      </c>
      <c r="B1059" s="23" t="str">
        <f>D1059&amp;"|"&amp;E1059&amp;"|"&amp;G1059&amp;"|"&amp;H1059&amp;"|"&amp;X1059</f>
        <v>||||0</v>
      </c>
      <c r="C1059" s="28" t="str">
        <f>E1059&amp;"|"&amp;X1059</f>
        <v>|0</v>
      </c>
      <c r="D1059" s="10"/>
      <c r="E1059" s="10"/>
      <c r="F1059" s="36" t="str">
        <f>G1059&amp;"/"&amp;H1059</f>
        <v>/</v>
      </c>
      <c r="G1059" s="10"/>
      <c r="H1059" s="10"/>
      <c r="I1059" s="36" t="str">
        <f>J1059&amp;"."&amp;K1059</f>
        <v>.</v>
      </c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>
        <f>R1059-S1059-T1059</f>
        <v>0</v>
      </c>
      <c r="V1059" s="9" t="e">
        <f>IF(X1059&lt;&gt;"Liquidação Cancelada",VLOOKUP(B1059,'BASE DE DADOS OPS'!$B$4:$P$9650,10,FALSE),"Liquidação Cancelada")</f>
        <v>#N/A</v>
      </c>
      <c r="W1059" s="13" t="e">
        <f>IF(X1059&lt;&gt;"Liquidação Cancelada",IF(ISBLANK(V1059),"AGUARDANDO PAGAMENTO",NETWORKDAYS(P1059,V1059)-1),"Liquidação Cancelada")</f>
        <v>#N/A</v>
      </c>
      <c r="X1059" s="10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>IF(X1059&lt;&gt;"Liquidação Cancelada",Y1059-Z1059,"Liquidação Cancelada")</f>
        <v>#N/A</v>
      </c>
      <c r="AC1059" s="3" t="e">
        <f>IF(X1059&lt;&gt;"Liquidação Cancelada",(AA1059-AB1059)+(U1059-Z1059-AB1059),"Liquidação Cancelada")</f>
        <v>#N/A</v>
      </c>
      <c r="AD1059" s="29"/>
    </row>
    <row r="1060" spans="1:30" ht="24.95" customHeight="1" x14ac:dyDescent="0.2">
      <c r="A1060" s="23" t="str">
        <f>D1060&amp;"|"&amp;E1060&amp;"|"&amp;G1060&amp;"|"&amp;H1060&amp;"|"&amp;L1060&amp;"|"&amp;N1060&amp;"|"&amp;U1060</f>
        <v>||||||0</v>
      </c>
      <c r="B1060" s="23" t="str">
        <f>D1060&amp;"|"&amp;E1060&amp;"|"&amp;G1060&amp;"|"&amp;H1060&amp;"|"&amp;X1060</f>
        <v>||||0</v>
      </c>
      <c r="C1060" s="28" t="str">
        <f>E1060&amp;"|"&amp;X1060</f>
        <v>|0</v>
      </c>
      <c r="D1060" s="10"/>
      <c r="E1060" s="10"/>
      <c r="F1060" s="36" t="str">
        <f>G1060&amp;"/"&amp;H1060</f>
        <v>/</v>
      </c>
      <c r="G1060" s="10"/>
      <c r="H1060" s="10"/>
      <c r="I1060" s="36" t="str">
        <f>J1060&amp;"."&amp;K1060</f>
        <v>.</v>
      </c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>
        <f>R1060-S1060-T1060</f>
        <v>0</v>
      </c>
      <c r="V1060" s="9" t="e">
        <f>IF(X1060&lt;&gt;"Liquidação Cancelada",VLOOKUP(B1060,'BASE DE DADOS OPS'!$B$4:$P$9650,10,FALSE),"Liquidação Cancelada")</f>
        <v>#N/A</v>
      </c>
      <c r="W1060" s="13" t="e">
        <f>IF(X1060&lt;&gt;"Liquidação Cancelada",IF(ISBLANK(V1060),"AGUARDANDO PAGAMENTO",NETWORKDAYS(P1060,V1060)-1),"Liquidação Cancelada")</f>
        <v>#N/A</v>
      </c>
      <c r="X1060" s="10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>IF(X1060&lt;&gt;"Liquidação Cancelada",Y1060-Z1060,"Liquidação Cancelada")</f>
        <v>#N/A</v>
      </c>
      <c r="AC1060" s="3" t="e">
        <f>IF(X1060&lt;&gt;"Liquidação Cancelada",(AA1060-AB1060)+(U1060-Z1060-AB1060),"Liquidação Cancelada")</f>
        <v>#N/A</v>
      </c>
      <c r="AD1060" s="29"/>
    </row>
    <row r="1061" spans="1:30" ht="24.95" customHeight="1" x14ac:dyDescent="0.2">
      <c r="A1061" s="23" t="str">
        <f>D1061&amp;"|"&amp;E1061&amp;"|"&amp;G1061&amp;"|"&amp;H1061&amp;"|"&amp;L1061&amp;"|"&amp;N1061&amp;"|"&amp;U1061</f>
        <v>||||||0</v>
      </c>
      <c r="B1061" s="23" t="str">
        <f>D1061&amp;"|"&amp;E1061&amp;"|"&amp;G1061&amp;"|"&amp;H1061&amp;"|"&amp;X1061</f>
        <v>||||0</v>
      </c>
      <c r="C1061" s="28" t="str">
        <f>E1061&amp;"|"&amp;X1061</f>
        <v>|0</v>
      </c>
      <c r="D1061" s="10"/>
      <c r="E1061" s="10"/>
      <c r="F1061" s="36" t="str">
        <f>G1061&amp;"/"&amp;H1061</f>
        <v>/</v>
      </c>
      <c r="G1061" s="10"/>
      <c r="H1061" s="10"/>
      <c r="I1061" s="36" t="str">
        <f>J1061&amp;"."&amp;K1061</f>
        <v>.</v>
      </c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>
        <f>R1061-S1061-T1061</f>
        <v>0</v>
      </c>
      <c r="V1061" s="9" t="e">
        <f>IF(X1061&lt;&gt;"Liquidação Cancelada",VLOOKUP(B1061,'BASE DE DADOS OPS'!$B$4:$P$9650,10,FALSE),"Liquidação Cancelada")</f>
        <v>#N/A</v>
      </c>
      <c r="W1061" s="13" t="e">
        <f>IF(X1061&lt;&gt;"Liquidação Cancelada",IF(ISBLANK(V1061),"AGUARDANDO PAGAMENTO",NETWORKDAYS(P1061,V1061)-1),"Liquidação Cancelada")</f>
        <v>#N/A</v>
      </c>
      <c r="X1061" s="10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>IF(X1061&lt;&gt;"Liquidação Cancelada",Y1061-Z1061,"Liquidação Cancelada")</f>
        <v>#N/A</v>
      </c>
      <c r="AC1061" s="3" t="e">
        <f>IF(X1061&lt;&gt;"Liquidação Cancelada",(AA1061-AB1061)+(U1061-Z1061-AB1061),"Liquidação Cancelada")</f>
        <v>#N/A</v>
      </c>
      <c r="AD1061" s="29"/>
    </row>
    <row r="1062" spans="1:30" ht="24.95" customHeight="1" x14ac:dyDescent="0.2">
      <c r="A1062" s="23" t="str">
        <f>D1062&amp;"|"&amp;E1062&amp;"|"&amp;G1062&amp;"|"&amp;H1062&amp;"|"&amp;L1062&amp;"|"&amp;N1062&amp;"|"&amp;U1062</f>
        <v>||||||0</v>
      </c>
      <c r="B1062" s="23" t="str">
        <f>D1062&amp;"|"&amp;E1062&amp;"|"&amp;G1062&amp;"|"&amp;H1062&amp;"|"&amp;X1062</f>
        <v>||||0</v>
      </c>
      <c r="C1062" s="28" t="str">
        <f>E1062&amp;"|"&amp;X1062</f>
        <v>|0</v>
      </c>
      <c r="D1062" s="10"/>
      <c r="E1062" s="10"/>
      <c r="F1062" s="36" t="str">
        <f>G1062&amp;"/"&amp;H1062</f>
        <v>/</v>
      </c>
      <c r="G1062" s="10"/>
      <c r="H1062" s="10"/>
      <c r="I1062" s="36" t="str">
        <f>J1062&amp;"."&amp;K1062</f>
        <v>.</v>
      </c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>
        <f>R1062-S1062-T1062</f>
        <v>0</v>
      </c>
      <c r="V1062" s="9" t="e">
        <f>IF(X1062&lt;&gt;"Liquidação Cancelada",VLOOKUP(B1062,'BASE DE DADOS OPS'!$B$4:$P$9650,10,FALSE),"Liquidação Cancelada")</f>
        <v>#N/A</v>
      </c>
      <c r="W1062" s="13" t="e">
        <f>IF(X1062&lt;&gt;"Liquidação Cancelada",IF(ISBLANK(V1062),"AGUARDANDO PAGAMENTO",NETWORKDAYS(P1062,V1062)-1),"Liquidação Cancelada")</f>
        <v>#N/A</v>
      </c>
      <c r="X1062" s="10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>IF(X1062&lt;&gt;"Liquidação Cancelada",Y1062-Z1062,"Liquidação Cancelada")</f>
        <v>#N/A</v>
      </c>
      <c r="AC1062" s="3" t="e">
        <f>IF(X1062&lt;&gt;"Liquidação Cancelada",(AA1062-AB1062)+(U1062-Z1062-AB1062),"Liquidação Cancelada")</f>
        <v>#N/A</v>
      </c>
      <c r="AD1062" s="29"/>
    </row>
    <row r="1063" spans="1:30" ht="24.95" customHeight="1" x14ac:dyDescent="0.2">
      <c r="A1063" s="23" t="str">
        <f>D1063&amp;"|"&amp;E1063&amp;"|"&amp;G1063&amp;"|"&amp;H1063&amp;"|"&amp;L1063&amp;"|"&amp;N1063&amp;"|"&amp;U1063</f>
        <v>||||||0</v>
      </c>
      <c r="B1063" s="23" t="str">
        <f>D1063&amp;"|"&amp;E1063&amp;"|"&amp;G1063&amp;"|"&amp;H1063&amp;"|"&amp;X1063</f>
        <v>||||0</v>
      </c>
      <c r="C1063" s="28" t="str">
        <f>E1063&amp;"|"&amp;X1063</f>
        <v>|0</v>
      </c>
      <c r="D1063" s="10"/>
      <c r="E1063" s="10"/>
      <c r="F1063" s="36" t="str">
        <f>G1063&amp;"/"&amp;H1063</f>
        <v>/</v>
      </c>
      <c r="G1063" s="10"/>
      <c r="H1063" s="10"/>
      <c r="I1063" s="36" t="str">
        <f>J1063&amp;"."&amp;K1063</f>
        <v>.</v>
      </c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>
        <f>R1063-S1063-T1063</f>
        <v>0</v>
      </c>
      <c r="V1063" s="9" t="e">
        <f>IF(X1063&lt;&gt;"Liquidação Cancelada",VLOOKUP(B1063,'BASE DE DADOS OPS'!$B$4:$P$9650,10,FALSE),"Liquidação Cancelada")</f>
        <v>#N/A</v>
      </c>
      <c r="W1063" s="13" t="e">
        <f>IF(X1063&lt;&gt;"Liquidação Cancelada",IF(ISBLANK(V1063),"AGUARDANDO PAGAMENTO",NETWORKDAYS(P1063,V1063)-1),"Liquidação Cancelada")</f>
        <v>#N/A</v>
      </c>
      <c r="X1063" s="10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>IF(X1063&lt;&gt;"Liquidação Cancelada",Y1063-Z1063,"Liquidação Cancelada")</f>
        <v>#N/A</v>
      </c>
      <c r="AC1063" s="3" t="e">
        <f>IF(X1063&lt;&gt;"Liquidação Cancelada",(AA1063-AB1063)+(U1063-Z1063-AB1063),"Liquidação Cancelada")</f>
        <v>#N/A</v>
      </c>
      <c r="AD1063" s="29"/>
    </row>
    <row r="1064" spans="1:30" ht="24.95" customHeight="1" x14ac:dyDescent="0.2">
      <c r="A1064" s="23" t="str">
        <f>D1064&amp;"|"&amp;E1064&amp;"|"&amp;G1064&amp;"|"&amp;H1064&amp;"|"&amp;L1064&amp;"|"&amp;N1064&amp;"|"&amp;U1064</f>
        <v>||||||0</v>
      </c>
      <c r="B1064" s="23" t="str">
        <f>D1064&amp;"|"&amp;E1064&amp;"|"&amp;G1064&amp;"|"&amp;H1064&amp;"|"&amp;X1064</f>
        <v>||||0</v>
      </c>
      <c r="C1064" s="28" t="str">
        <f>E1064&amp;"|"&amp;X1064</f>
        <v>|0</v>
      </c>
      <c r="D1064" s="10"/>
      <c r="E1064" s="10"/>
      <c r="F1064" s="36" t="str">
        <f>G1064&amp;"/"&amp;H1064</f>
        <v>/</v>
      </c>
      <c r="G1064" s="10"/>
      <c r="H1064" s="10"/>
      <c r="I1064" s="36" t="str">
        <f>J1064&amp;"."&amp;K1064</f>
        <v>.</v>
      </c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>
        <f>R1064-S1064-T1064</f>
        <v>0</v>
      </c>
      <c r="V1064" s="9" t="e">
        <f>IF(X1064&lt;&gt;"Liquidação Cancelada",VLOOKUP(B1064,'BASE DE DADOS OPS'!$B$4:$P$9650,10,FALSE),"Liquidação Cancelada")</f>
        <v>#N/A</v>
      </c>
      <c r="W1064" s="13" t="e">
        <f>IF(X1064&lt;&gt;"Liquidação Cancelada",IF(ISBLANK(V1064),"AGUARDANDO PAGAMENTO",NETWORKDAYS(P1064,V1064)-1),"Liquidação Cancelada")</f>
        <v>#N/A</v>
      </c>
      <c r="X1064" s="10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>IF(X1064&lt;&gt;"Liquidação Cancelada",Y1064-Z1064,"Liquidação Cancelada")</f>
        <v>#N/A</v>
      </c>
      <c r="AC1064" s="3" t="e">
        <f>IF(X1064&lt;&gt;"Liquidação Cancelada",(AA1064-AB1064)+(U1064-Z1064-AB1064),"Liquidação Cancelada")</f>
        <v>#N/A</v>
      </c>
      <c r="AD1064" s="29"/>
    </row>
    <row r="1065" spans="1:30" ht="24.95" customHeight="1" x14ac:dyDescent="0.2">
      <c r="A1065" s="23" t="str">
        <f>D1065&amp;"|"&amp;E1065&amp;"|"&amp;G1065&amp;"|"&amp;H1065&amp;"|"&amp;L1065&amp;"|"&amp;N1065&amp;"|"&amp;U1065</f>
        <v>||||||0</v>
      </c>
      <c r="B1065" s="23" t="str">
        <f>D1065&amp;"|"&amp;E1065&amp;"|"&amp;G1065&amp;"|"&amp;H1065&amp;"|"&amp;X1065</f>
        <v>||||0</v>
      </c>
      <c r="C1065" s="28" t="str">
        <f>E1065&amp;"|"&amp;X1065</f>
        <v>|0</v>
      </c>
      <c r="D1065" s="10"/>
      <c r="E1065" s="10"/>
      <c r="F1065" s="36" t="str">
        <f>G1065&amp;"/"&amp;H1065</f>
        <v>/</v>
      </c>
      <c r="G1065" s="10"/>
      <c r="H1065" s="10"/>
      <c r="I1065" s="36" t="str">
        <f>J1065&amp;"."&amp;K1065</f>
        <v>.</v>
      </c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>
        <f>R1065-S1065-T1065</f>
        <v>0</v>
      </c>
      <c r="V1065" s="9" t="e">
        <f>IF(X1065&lt;&gt;"Liquidação Cancelada",VLOOKUP(B1065,'BASE DE DADOS OPS'!$B$4:$P$9650,10,FALSE),"Liquidação Cancelada")</f>
        <v>#N/A</v>
      </c>
      <c r="W1065" s="13" t="e">
        <f>IF(X1065&lt;&gt;"Liquidação Cancelada",IF(ISBLANK(V1065),"AGUARDANDO PAGAMENTO",NETWORKDAYS(P1065,V1065)-1),"Liquidação Cancelada")</f>
        <v>#N/A</v>
      </c>
      <c r="X1065" s="10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>IF(X1065&lt;&gt;"Liquidação Cancelada",Y1065-Z1065,"Liquidação Cancelada")</f>
        <v>#N/A</v>
      </c>
      <c r="AC1065" s="3" t="e">
        <f>IF(X1065&lt;&gt;"Liquidação Cancelada",(AA1065-AB1065)+(U1065-Z1065-AB1065),"Liquidação Cancelada")</f>
        <v>#N/A</v>
      </c>
      <c r="AD1065" s="29"/>
    </row>
    <row r="1066" spans="1:30" ht="24.95" customHeight="1" x14ac:dyDescent="0.2">
      <c r="A1066" s="23" t="str">
        <f>D1066&amp;"|"&amp;E1066&amp;"|"&amp;G1066&amp;"|"&amp;H1066&amp;"|"&amp;L1066&amp;"|"&amp;N1066&amp;"|"&amp;U1066</f>
        <v>||||||0</v>
      </c>
      <c r="B1066" s="23" t="str">
        <f>D1066&amp;"|"&amp;E1066&amp;"|"&amp;G1066&amp;"|"&amp;H1066&amp;"|"&amp;X1066</f>
        <v>||||0</v>
      </c>
      <c r="C1066" s="28" t="str">
        <f>E1066&amp;"|"&amp;X1066</f>
        <v>|0</v>
      </c>
      <c r="D1066" s="10"/>
      <c r="E1066" s="10"/>
      <c r="F1066" s="36" t="str">
        <f>G1066&amp;"/"&amp;H1066</f>
        <v>/</v>
      </c>
      <c r="G1066" s="10"/>
      <c r="H1066" s="10"/>
      <c r="I1066" s="36" t="str">
        <f>J1066&amp;"."&amp;K1066</f>
        <v>.</v>
      </c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>
        <f>R1066-S1066-T1066</f>
        <v>0</v>
      </c>
      <c r="V1066" s="9" t="e">
        <f>IF(X1066&lt;&gt;"Liquidação Cancelada",VLOOKUP(B1066,'BASE DE DADOS OPS'!$B$4:$P$9650,10,FALSE),"Liquidação Cancelada")</f>
        <v>#N/A</v>
      </c>
      <c r="W1066" s="13" t="e">
        <f>IF(X1066&lt;&gt;"Liquidação Cancelada",IF(ISBLANK(V1066),"AGUARDANDO PAGAMENTO",NETWORKDAYS(P1066,V1066)-1),"Liquidação Cancelada")</f>
        <v>#N/A</v>
      </c>
      <c r="X1066" s="10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>IF(X1066&lt;&gt;"Liquidação Cancelada",Y1066-Z1066,"Liquidação Cancelada")</f>
        <v>#N/A</v>
      </c>
      <c r="AC1066" s="3" t="e">
        <f>IF(X1066&lt;&gt;"Liquidação Cancelada",(AA1066-AB1066)+(U1066-Z1066-AB1066),"Liquidação Cancelada")</f>
        <v>#N/A</v>
      </c>
      <c r="AD1066" s="29"/>
    </row>
    <row r="1067" spans="1:30" ht="24.95" customHeight="1" x14ac:dyDescent="0.2">
      <c r="A1067" s="23" t="str">
        <f>D1067&amp;"|"&amp;E1067&amp;"|"&amp;G1067&amp;"|"&amp;H1067&amp;"|"&amp;L1067&amp;"|"&amp;N1067&amp;"|"&amp;U1067</f>
        <v>||||||0</v>
      </c>
      <c r="B1067" s="23" t="str">
        <f>D1067&amp;"|"&amp;E1067&amp;"|"&amp;G1067&amp;"|"&amp;H1067&amp;"|"&amp;X1067</f>
        <v>||||0</v>
      </c>
      <c r="C1067" s="28" t="str">
        <f>E1067&amp;"|"&amp;X1067</f>
        <v>|0</v>
      </c>
      <c r="D1067" s="10"/>
      <c r="E1067" s="10"/>
      <c r="F1067" s="36" t="str">
        <f>G1067&amp;"/"&amp;H1067</f>
        <v>/</v>
      </c>
      <c r="G1067" s="10"/>
      <c r="H1067" s="10"/>
      <c r="I1067" s="36" t="str">
        <f>J1067&amp;"."&amp;K1067</f>
        <v>.</v>
      </c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>
        <f>R1067-S1067-T1067</f>
        <v>0</v>
      </c>
      <c r="V1067" s="9" t="e">
        <f>IF(X1067&lt;&gt;"Liquidação Cancelada",VLOOKUP(B1067,'BASE DE DADOS OPS'!$B$4:$P$9650,10,FALSE),"Liquidação Cancelada")</f>
        <v>#N/A</v>
      </c>
      <c r="W1067" s="13" t="e">
        <f>IF(X1067&lt;&gt;"Liquidação Cancelada",IF(ISBLANK(V1067),"AGUARDANDO PAGAMENTO",NETWORKDAYS(P1067,V1067)-1),"Liquidação Cancelada")</f>
        <v>#N/A</v>
      </c>
      <c r="X1067" s="10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>IF(X1067&lt;&gt;"Liquidação Cancelada",Y1067-Z1067,"Liquidação Cancelada")</f>
        <v>#N/A</v>
      </c>
      <c r="AC1067" s="3" t="e">
        <f>IF(X1067&lt;&gt;"Liquidação Cancelada",(AA1067-AB1067)+(U1067-Z1067-AB1067),"Liquidação Cancelada")</f>
        <v>#N/A</v>
      </c>
      <c r="AD1067" s="29"/>
    </row>
    <row r="1068" spans="1:30" ht="24.95" customHeight="1" x14ac:dyDescent="0.2">
      <c r="A1068" s="23" t="str">
        <f>D1068&amp;"|"&amp;E1068&amp;"|"&amp;G1068&amp;"|"&amp;H1068&amp;"|"&amp;L1068&amp;"|"&amp;N1068&amp;"|"&amp;U1068</f>
        <v>||||||0</v>
      </c>
      <c r="B1068" s="23" t="str">
        <f>D1068&amp;"|"&amp;E1068&amp;"|"&amp;G1068&amp;"|"&amp;H1068&amp;"|"&amp;X1068</f>
        <v>||||0</v>
      </c>
      <c r="C1068" s="28" t="str">
        <f>E1068&amp;"|"&amp;X1068</f>
        <v>|0</v>
      </c>
      <c r="D1068" s="10"/>
      <c r="E1068" s="10"/>
      <c r="F1068" s="36" t="str">
        <f>G1068&amp;"/"&amp;H1068</f>
        <v>/</v>
      </c>
      <c r="G1068" s="10"/>
      <c r="H1068" s="10"/>
      <c r="I1068" s="36" t="str">
        <f>J1068&amp;"."&amp;K1068</f>
        <v>.</v>
      </c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>
        <f>R1068-S1068-T1068</f>
        <v>0</v>
      </c>
      <c r="V1068" s="9" t="e">
        <f>IF(X1068&lt;&gt;"Liquidação Cancelada",VLOOKUP(B1068,'BASE DE DADOS OPS'!$B$4:$P$9650,10,FALSE),"Liquidação Cancelada")</f>
        <v>#N/A</v>
      </c>
      <c r="W1068" s="13" t="e">
        <f>IF(X1068&lt;&gt;"Liquidação Cancelada",IF(ISBLANK(V1068),"AGUARDANDO PAGAMENTO",NETWORKDAYS(P1068,V1068)-1),"Liquidação Cancelada")</f>
        <v>#N/A</v>
      </c>
      <c r="X1068" s="10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>IF(X1068&lt;&gt;"Liquidação Cancelada",Y1068-Z1068,"Liquidação Cancelada")</f>
        <v>#N/A</v>
      </c>
      <c r="AC1068" s="3" t="e">
        <f>IF(X1068&lt;&gt;"Liquidação Cancelada",(AA1068-AB1068)+(U1068-Z1068-AB1068),"Liquidação Cancelada")</f>
        <v>#N/A</v>
      </c>
      <c r="AD1068" s="29"/>
    </row>
    <row r="1069" spans="1:30" ht="24.95" customHeight="1" x14ac:dyDescent="0.2">
      <c r="A1069" s="23" t="str">
        <f>D1069&amp;"|"&amp;E1069&amp;"|"&amp;G1069&amp;"|"&amp;H1069&amp;"|"&amp;L1069&amp;"|"&amp;N1069&amp;"|"&amp;U1069</f>
        <v>||||||0</v>
      </c>
      <c r="B1069" s="23" t="str">
        <f>D1069&amp;"|"&amp;E1069&amp;"|"&amp;G1069&amp;"|"&amp;H1069&amp;"|"&amp;X1069</f>
        <v>||||0</v>
      </c>
      <c r="C1069" s="28" t="str">
        <f>E1069&amp;"|"&amp;X1069</f>
        <v>|0</v>
      </c>
      <c r="D1069" s="10"/>
      <c r="E1069" s="10"/>
      <c r="F1069" s="36" t="str">
        <f>G1069&amp;"/"&amp;H1069</f>
        <v>/</v>
      </c>
      <c r="G1069" s="10"/>
      <c r="H1069" s="10"/>
      <c r="I1069" s="36" t="str">
        <f>J1069&amp;"."&amp;K1069</f>
        <v>.</v>
      </c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>
        <f>R1069-S1069-T1069</f>
        <v>0</v>
      </c>
      <c r="V1069" s="9" t="e">
        <f>IF(X1069&lt;&gt;"Liquidação Cancelada",VLOOKUP(B1069,'BASE DE DADOS OPS'!$B$4:$P$9650,10,FALSE),"Liquidação Cancelada")</f>
        <v>#N/A</v>
      </c>
      <c r="W1069" s="13" t="e">
        <f>IF(X1069&lt;&gt;"Liquidação Cancelada",IF(ISBLANK(V1069),"AGUARDANDO PAGAMENTO",NETWORKDAYS(P1069,V1069)-1),"Liquidação Cancelada")</f>
        <v>#N/A</v>
      </c>
      <c r="X1069" s="10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>IF(X1069&lt;&gt;"Liquidação Cancelada",Y1069-Z1069,"Liquidação Cancelada")</f>
        <v>#N/A</v>
      </c>
      <c r="AC1069" s="3" t="e">
        <f>IF(X1069&lt;&gt;"Liquidação Cancelada",(AA1069-AB1069)+(U1069-Z1069-AB1069),"Liquidação Cancelada")</f>
        <v>#N/A</v>
      </c>
      <c r="AD1069" s="29"/>
    </row>
    <row r="1070" spans="1:30" ht="24.95" customHeight="1" x14ac:dyDescent="0.2">
      <c r="A1070" s="23" t="str">
        <f>D1070&amp;"|"&amp;E1070&amp;"|"&amp;G1070&amp;"|"&amp;H1070&amp;"|"&amp;L1070&amp;"|"&amp;N1070&amp;"|"&amp;U1070</f>
        <v>||||||0</v>
      </c>
      <c r="B1070" s="23" t="str">
        <f>D1070&amp;"|"&amp;E1070&amp;"|"&amp;G1070&amp;"|"&amp;H1070&amp;"|"&amp;X1070</f>
        <v>||||0</v>
      </c>
      <c r="C1070" s="28" t="str">
        <f>E1070&amp;"|"&amp;X1070</f>
        <v>|0</v>
      </c>
      <c r="D1070" s="10"/>
      <c r="E1070" s="10"/>
      <c r="F1070" s="36" t="str">
        <f>G1070&amp;"/"&amp;H1070</f>
        <v>/</v>
      </c>
      <c r="G1070" s="10"/>
      <c r="H1070" s="10"/>
      <c r="I1070" s="36" t="str">
        <f>J1070&amp;"."&amp;K1070</f>
        <v>.</v>
      </c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>
        <f>R1070-S1070-T1070</f>
        <v>0</v>
      </c>
      <c r="V1070" s="9" t="e">
        <f>IF(X1070&lt;&gt;"Liquidação Cancelada",VLOOKUP(B1070,'BASE DE DADOS OPS'!$B$4:$P$9650,10,FALSE),"Liquidação Cancelada")</f>
        <v>#N/A</v>
      </c>
      <c r="W1070" s="13" t="e">
        <f>IF(X1070&lt;&gt;"Liquidação Cancelada",IF(ISBLANK(V1070),"AGUARDANDO PAGAMENTO",NETWORKDAYS(P1070,V1070)-1),"Liquidação Cancelada")</f>
        <v>#N/A</v>
      </c>
      <c r="X1070" s="10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>IF(X1070&lt;&gt;"Liquidação Cancelada",Y1070-Z1070,"Liquidação Cancelada")</f>
        <v>#N/A</v>
      </c>
      <c r="AC1070" s="3" t="e">
        <f>IF(X1070&lt;&gt;"Liquidação Cancelada",(AA1070-AB1070)+(U1070-Z1070-AB1070),"Liquidação Cancelada")</f>
        <v>#N/A</v>
      </c>
      <c r="AD1070" s="29"/>
    </row>
    <row r="1071" spans="1:30" ht="24.95" customHeight="1" x14ac:dyDescent="0.2">
      <c r="A1071" s="23" t="str">
        <f>D1071&amp;"|"&amp;E1071&amp;"|"&amp;G1071&amp;"|"&amp;H1071&amp;"|"&amp;L1071&amp;"|"&amp;N1071&amp;"|"&amp;U1071</f>
        <v>||||||0</v>
      </c>
      <c r="B1071" s="23" t="str">
        <f>D1071&amp;"|"&amp;E1071&amp;"|"&amp;G1071&amp;"|"&amp;H1071&amp;"|"&amp;X1071</f>
        <v>||||0</v>
      </c>
      <c r="C1071" s="28" t="str">
        <f>E1071&amp;"|"&amp;X1071</f>
        <v>|0</v>
      </c>
      <c r="D1071" s="10"/>
      <c r="E1071" s="10"/>
      <c r="F1071" s="36" t="str">
        <f>G1071&amp;"/"&amp;H1071</f>
        <v>/</v>
      </c>
      <c r="G1071" s="10"/>
      <c r="H1071" s="10"/>
      <c r="I1071" s="36" t="str">
        <f>J1071&amp;"."&amp;K1071</f>
        <v>.</v>
      </c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>
        <f>R1071-S1071-T1071</f>
        <v>0</v>
      </c>
      <c r="V1071" s="9" t="e">
        <f>IF(X1071&lt;&gt;"Liquidação Cancelada",VLOOKUP(B1071,'BASE DE DADOS OPS'!$B$4:$P$9650,10,FALSE),"Liquidação Cancelada")</f>
        <v>#N/A</v>
      </c>
      <c r="W1071" s="13" t="e">
        <f>IF(X1071&lt;&gt;"Liquidação Cancelada",IF(ISBLANK(V1071),"AGUARDANDO PAGAMENTO",NETWORKDAYS(P1071,V1071)-1),"Liquidação Cancelada")</f>
        <v>#N/A</v>
      </c>
      <c r="X1071" s="10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>IF(X1071&lt;&gt;"Liquidação Cancelada",Y1071-Z1071,"Liquidação Cancelada")</f>
        <v>#N/A</v>
      </c>
      <c r="AC1071" s="3" t="e">
        <f>IF(X1071&lt;&gt;"Liquidação Cancelada",(AA1071-AB1071)+(U1071-Z1071-AB1071),"Liquidação Cancelada")</f>
        <v>#N/A</v>
      </c>
      <c r="AD1071" s="29"/>
    </row>
    <row r="1072" spans="1:30" ht="24.95" customHeight="1" x14ac:dyDescent="0.2">
      <c r="A1072" s="23" t="str">
        <f>D1072&amp;"|"&amp;E1072&amp;"|"&amp;G1072&amp;"|"&amp;H1072&amp;"|"&amp;L1072&amp;"|"&amp;N1072&amp;"|"&amp;U1072</f>
        <v>||||||0</v>
      </c>
      <c r="B1072" s="23" t="str">
        <f>D1072&amp;"|"&amp;E1072&amp;"|"&amp;G1072&amp;"|"&amp;H1072&amp;"|"&amp;X1072</f>
        <v>||||0</v>
      </c>
      <c r="C1072" s="28" t="str">
        <f>E1072&amp;"|"&amp;X1072</f>
        <v>|0</v>
      </c>
      <c r="D1072" s="10"/>
      <c r="E1072" s="10"/>
      <c r="F1072" s="36" t="str">
        <f>G1072&amp;"/"&amp;H1072</f>
        <v>/</v>
      </c>
      <c r="G1072" s="10"/>
      <c r="H1072" s="10"/>
      <c r="I1072" s="36" t="str">
        <f>J1072&amp;"."&amp;K1072</f>
        <v>.</v>
      </c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>
        <f>R1072-S1072-T1072</f>
        <v>0</v>
      </c>
      <c r="V1072" s="9" t="e">
        <f>IF(X1072&lt;&gt;"Liquidação Cancelada",VLOOKUP(B1072,'BASE DE DADOS OPS'!$B$4:$P$9650,10,FALSE),"Liquidação Cancelada")</f>
        <v>#N/A</v>
      </c>
      <c r="W1072" s="13" t="e">
        <f>IF(X1072&lt;&gt;"Liquidação Cancelada",IF(ISBLANK(V1072),"AGUARDANDO PAGAMENTO",NETWORKDAYS(P1072,V1072)-1),"Liquidação Cancelada")</f>
        <v>#N/A</v>
      </c>
      <c r="X1072" s="10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>IF(X1072&lt;&gt;"Liquidação Cancelada",Y1072-Z1072,"Liquidação Cancelada")</f>
        <v>#N/A</v>
      </c>
      <c r="AC1072" s="3" t="e">
        <f>IF(X1072&lt;&gt;"Liquidação Cancelada",(AA1072-AB1072)+(U1072-Z1072-AB1072),"Liquidação Cancelada")</f>
        <v>#N/A</v>
      </c>
      <c r="AD1072" s="29"/>
    </row>
    <row r="1073" spans="1:30" ht="24.95" customHeight="1" x14ac:dyDescent="0.2">
      <c r="A1073" s="23" t="str">
        <f>D1073&amp;"|"&amp;E1073&amp;"|"&amp;G1073&amp;"|"&amp;H1073&amp;"|"&amp;L1073&amp;"|"&amp;N1073&amp;"|"&amp;U1073</f>
        <v>||||||0</v>
      </c>
      <c r="B1073" s="23" t="str">
        <f>D1073&amp;"|"&amp;E1073&amp;"|"&amp;G1073&amp;"|"&amp;H1073&amp;"|"&amp;X1073</f>
        <v>||||0</v>
      </c>
      <c r="C1073" s="28" t="str">
        <f>E1073&amp;"|"&amp;X1073</f>
        <v>|0</v>
      </c>
      <c r="D1073" s="10"/>
      <c r="E1073" s="10"/>
      <c r="F1073" s="36" t="str">
        <f>G1073&amp;"/"&amp;H1073</f>
        <v>/</v>
      </c>
      <c r="G1073" s="10"/>
      <c r="H1073" s="10"/>
      <c r="I1073" s="36" t="str">
        <f>J1073&amp;"."&amp;K1073</f>
        <v>.</v>
      </c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>
        <f>R1073-S1073-T1073</f>
        <v>0</v>
      </c>
      <c r="V1073" s="9" t="e">
        <f>IF(X1073&lt;&gt;"Liquidação Cancelada",VLOOKUP(B1073,'BASE DE DADOS OPS'!$B$4:$P$9650,10,FALSE),"Liquidação Cancelada")</f>
        <v>#N/A</v>
      </c>
      <c r="W1073" s="13" t="e">
        <f>IF(X1073&lt;&gt;"Liquidação Cancelada",IF(ISBLANK(V1073),"AGUARDANDO PAGAMENTO",NETWORKDAYS(P1073,V1073)-1),"Liquidação Cancelada")</f>
        <v>#N/A</v>
      </c>
      <c r="X1073" s="10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>IF(X1073&lt;&gt;"Liquidação Cancelada",Y1073-Z1073,"Liquidação Cancelada")</f>
        <v>#N/A</v>
      </c>
      <c r="AC1073" s="3" t="e">
        <f>IF(X1073&lt;&gt;"Liquidação Cancelada",(AA1073-AB1073)+(U1073-Z1073-AB1073),"Liquidação Cancelada")</f>
        <v>#N/A</v>
      </c>
      <c r="AD1073" s="29"/>
    </row>
    <row r="1074" spans="1:30" ht="24.95" customHeight="1" x14ac:dyDescent="0.2">
      <c r="A1074" s="23" t="str">
        <f>D1074&amp;"|"&amp;E1074&amp;"|"&amp;G1074&amp;"|"&amp;H1074&amp;"|"&amp;L1074&amp;"|"&amp;N1074&amp;"|"&amp;U1074</f>
        <v>||||||0</v>
      </c>
      <c r="B1074" s="23" t="str">
        <f>D1074&amp;"|"&amp;E1074&amp;"|"&amp;G1074&amp;"|"&amp;H1074&amp;"|"&amp;X1074</f>
        <v>||||0</v>
      </c>
      <c r="C1074" s="28" t="str">
        <f>E1074&amp;"|"&amp;X1074</f>
        <v>|0</v>
      </c>
      <c r="D1074" s="10"/>
      <c r="E1074" s="10"/>
      <c r="F1074" s="36" t="str">
        <f>G1074&amp;"/"&amp;H1074</f>
        <v>/</v>
      </c>
      <c r="G1074" s="10"/>
      <c r="H1074" s="10"/>
      <c r="I1074" s="36" t="str">
        <f>J1074&amp;"."&amp;K1074</f>
        <v>.</v>
      </c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>
        <f>R1074-S1074-T1074</f>
        <v>0</v>
      </c>
      <c r="V1074" s="9" t="e">
        <f>IF(X1074&lt;&gt;"Liquidação Cancelada",VLOOKUP(B1074,'BASE DE DADOS OPS'!$B$4:$P$9650,10,FALSE),"Liquidação Cancelada")</f>
        <v>#N/A</v>
      </c>
      <c r="W1074" s="13" t="e">
        <f>IF(X1074&lt;&gt;"Liquidação Cancelada",IF(ISBLANK(V1074),"AGUARDANDO PAGAMENTO",NETWORKDAYS(P1074,V1074)-1),"Liquidação Cancelada")</f>
        <v>#N/A</v>
      </c>
      <c r="X1074" s="10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>IF(X1074&lt;&gt;"Liquidação Cancelada",Y1074-Z1074,"Liquidação Cancelada")</f>
        <v>#N/A</v>
      </c>
      <c r="AC1074" s="3" t="e">
        <f>IF(X1074&lt;&gt;"Liquidação Cancelada",(AA1074-AB1074)+(U1074-Z1074-AB1074),"Liquidação Cancelada")</f>
        <v>#N/A</v>
      </c>
      <c r="AD1074" s="29"/>
    </row>
    <row r="1075" spans="1:30" ht="24.95" customHeight="1" x14ac:dyDescent="0.2">
      <c r="A1075" s="23" t="str">
        <f>D1075&amp;"|"&amp;E1075&amp;"|"&amp;G1075&amp;"|"&amp;H1075&amp;"|"&amp;L1075&amp;"|"&amp;N1075&amp;"|"&amp;U1075</f>
        <v>||||||0</v>
      </c>
      <c r="B1075" s="23" t="str">
        <f>D1075&amp;"|"&amp;E1075&amp;"|"&amp;G1075&amp;"|"&amp;H1075&amp;"|"&amp;X1075</f>
        <v>||||0</v>
      </c>
      <c r="C1075" s="28" t="str">
        <f>E1075&amp;"|"&amp;X1075</f>
        <v>|0</v>
      </c>
      <c r="D1075" s="10"/>
      <c r="E1075" s="10"/>
      <c r="F1075" s="36" t="str">
        <f>G1075&amp;"/"&amp;H1075</f>
        <v>/</v>
      </c>
      <c r="G1075" s="10"/>
      <c r="H1075" s="10"/>
      <c r="I1075" s="36" t="str">
        <f>J1075&amp;"."&amp;K1075</f>
        <v>.</v>
      </c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>
        <f>R1075-S1075-T1075</f>
        <v>0</v>
      </c>
      <c r="V1075" s="9" t="e">
        <f>IF(X1075&lt;&gt;"Liquidação Cancelada",VLOOKUP(B1075,'BASE DE DADOS OPS'!$B$4:$P$9650,10,FALSE),"Liquidação Cancelada")</f>
        <v>#N/A</v>
      </c>
      <c r="W1075" s="13" t="e">
        <f>IF(X1075&lt;&gt;"Liquidação Cancelada",IF(ISBLANK(V1075),"AGUARDANDO PAGAMENTO",NETWORKDAYS(P1075,V1075)-1),"Liquidação Cancelada")</f>
        <v>#N/A</v>
      </c>
      <c r="X1075" s="10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>IF(X1075&lt;&gt;"Liquidação Cancelada",Y1075-Z1075,"Liquidação Cancelada")</f>
        <v>#N/A</v>
      </c>
      <c r="AC1075" s="3" t="e">
        <f>IF(X1075&lt;&gt;"Liquidação Cancelada",(AA1075-AB1075)+(U1075-Z1075-AB1075),"Liquidação Cancelada")</f>
        <v>#N/A</v>
      </c>
      <c r="AD1075" s="29"/>
    </row>
    <row r="1076" spans="1:30" ht="24.95" customHeight="1" x14ac:dyDescent="0.2">
      <c r="A1076" s="23" t="str">
        <f>D1076&amp;"|"&amp;E1076&amp;"|"&amp;G1076&amp;"|"&amp;H1076&amp;"|"&amp;L1076&amp;"|"&amp;N1076&amp;"|"&amp;U1076</f>
        <v>||||||0</v>
      </c>
      <c r="B1076" s="23" t="str">
        <f>D1076&amp;"|"&amp;E1076&amp;"|"&amp;G1076&amp;"|"&amp;H1076&amp;"|"&amp;X1076</f>
        <v>||||0</v>
      </c>
      <c r="C1076" s="28" t="str">
        <f>E1076&amp;"|"&amp;X1076</f>
        <v>|0</v>
      </c>
      <c r="D1076" s="10"/>
      <c r="E1076" s="10"/>
      <c r="F1076" s="36" t="str">
        <f>G1076&amp;"/"&amp;H1076</f>
        <v>/</v>
      </c>
      <c r="G1076" s="10"/>
      <c r="H1076" s="10"/>
      <c r="I1076" s="36" t="str">
        <f>J1076&amp;"."&amp;K1076</f>
        <v>.</v>
      </c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>
        <f>R1076-S1076-T1076</f>
        <v>0</v>
      </c>
      <c r="V1076" s="9" t="e">
        <f>IF(X1076&lt;&gt;"Liquidação Cancelada",VLOOKUP(B1076,'BASE DE DADOS OPS'!$B$4:$P$9650,10,FALSE),"Liquidação Cancelada")</f>
        <v>#N/A</v>
      </c>
      <c r="W1076" s="13" t="e">
        <f>IF(X1076&lt;&gt;"Liquidação Cancelada",IF(ISBLANK(V1076),"AGUARDANDO PAGAMENTO",NETWORKDAYS(P1076,V1076)-1),"Liquidação Cancelada")</f>
        <v>#N/A</v>
      </c>
      <c r="X1076" s="10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>IF(X1076&lt;&gt;"Liquidação Cancelada",Y1076-Z1076,"Liquidação Cancelada")</f>
        <v>#N/A</v>
      </c>
      <c r="AC1076" s="3" t="e">
        <f>IF(X1076&lt;&gt;"Liquidação Cancelada",(AA1076-AB1076)+(U1076-Z1076-AB1076),"Liquidação Cancelada")</f>
        <v>#N/A</v>
      </c>
      <c r="AD1076" s="29"/>
    </row>
    <row r="1077" spans="1:30" ht="24.95" customHeight="1" x14ac:dyDescent="0.2">
      <c r="A1077" s="23" t="str">
        <f>D1077&amp;"|"&amp;E1077&amp;"|"&amp;G1077&amp;"|"&amp;H1077&amp;"|"&amp;L1077&amp;"|"&amp;N1077&amp;"|"&amp;U1077</f>
        <v>||||||0</v>
      </c>
      <c r="B1077" s="23" t="str">
        <f>D1077&amp;"|"&amp;E1077&amp;"|"&amp;G1077&amp;"|"&amp;H1077&amp;"|"&amp;X1077</f>
        <v>||||0</v>
      </c>
      <c r="C1077" s="28" t="str">
        <f>E1077&amp;"|"&amp;X1077</f>
        <v>|0</v>
      </c>
      <c r="D1077" s="10"/>
      <c r="E1077" s="10"/>
      <c r="F1077" s="36" t="str">
        <f>G1077&amp;"/"&amp;H1077</f>
        <v>/</v>
      </c>
      <c r="G1077" s="10"/>
      <c r="H1077" s="10"/>
      <c r="I1077" s="36" t="str">
        <f>J1077&amp;"."&amp;K1077</f>
        <v>.</v>
      </c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>
        <f>R1077-S1077-T1077</f>
        <v>0</v>
      </c>
      <c r="V1077" s="9" t="e">
        <f>IF(X1077&lt;&gt;"Liquidação Cancelada",VLOOKUP(B1077,'BASE DE DADOS OPS'!$B$4:$P$9650,10,FALSE),"Liquidação Cancelada")</f>
        <v>#N/A</v>
      </c>
      <c r="W1077" s="13" t="e">
        <f>IF(X1077&lt;&gt;"Liquidação Cancelada",IF(ISBLANK(V1077),"AGUARDANDO PAGAMENTO",NETWORKDAYS(P1077,V1077)-1),"Liquidação Cancelada")</f>
        <v>#N/A</v>
      </c>
      <c r="X1077" s="10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>IF(X1077&lt;&gt;"Liquidação Cancelada",Y1077-Z1077,"Liquidação Cancelada")</f>
        <v>#N/A</v>
      </c>
      <c r="AC1077" s="3" t="e">
        <f>IF(X1077&lt;&gt;"Liquidação Cancelada",(AA1077-AB1077)+(U1077-Z1077-AB1077),"Liquidação Cancelada")</f>
        <v>#N/A</v>
      </c>
      <c r="AD1077" s="29"/>
    </row>
    <row r="1078" spans="1:30" ht="24.95" customHeight="1" x14ac:dyDescent="0.2">
      <c r="A1078" s="23" t="str">
        <f>D1078&amp;"|"&amp;E1078&amp;"|"&amp;G1078&amp;"|"&amp;H1078&amp;"|"&amp;L1078&amp;"|"&amp;N1078&amp;"|"&amp;U1078</f>
        <v>||||||0</v>
      </c>
      <c r="B1078" s="23" t="str">
        <f>D1078&amp;"|"&amp;E1078&amp;"|"&amp;G1078&amp;"|"&amp;H1078&amp;"|"&amp;X1078</f>
        <v>||||0</v>
      </c>
      <c r="C1078" s="28" t="str">
        <f>E1078&amp;"|"&amp;X1078</f>
        <v>|0</v>
      </c>
      <c r="D1078" s="10"/>
      <c r="E1078" s="10"/>
      <c r="F1078" s="36" t="str">
        <f>G1078&amp;"/"&amp;H1078</f>
        <v>/</v>
      </c>
      <c r="G1078" s="10"/>
      <c r="H1078" s="10"/>
      <c r="I1078" s="36" t="str">
        <f>J1078&amp;"."&amp;K1078</f>
        <v>.</v>
      </c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>
        <f>R1078-S1078-T1078</f>
        <v>0</v>
      </c>
      <c r="V1078" s="9" t="e">
        <f>IF(X1078&lt;&gt;"Liquidação Cancelada",VLOOKUP(B1078,'BASE DE DADOS OPS'!$B$4:$P$9650,10,FALSE),"Liquidação Cancelada")</f>
        <v>#N/A</v>
      </c>
      <c r="W1078" s="13" t="e">
        <f>IF(X1078&lt;&gt;"Liquidação Cancelada",IF(ISBLANK(V1078),"AGUARDANDO PAGAMENTO",NETWORKDAYS(P1078,V1078)-1),"Liquidação Cancelada")</f>
        <v>#N/A</v>
      </c>
      <c r="X1078" s="10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>IF(X1078&lt;&gt;"Liquidação Cancelada",Y1078-Z1078,"Liquidação Cancelada")</f>
        <v>#N/A</v>
      </c>
      <c r="AC1078" s="3" t="e">
        <f>IF(X1078&lt;&gt;"Liquidação Cancelada",(AA1078-AB1078)+(U1078-Z1078-AB1078),"Liquidação Cancelada")</f>
        <v>#N/A</v>
      </c>
      <c r="AD1078" s="29"/>
    </row>
    <row r="1079" spans="1:30" ht="24.95" customHeight="1" x14ac:dyDescent="0.2">
      <c r="A1079" s="23" t="str">
        <f>D1079&amp;"|"&amp;E1079&amp;"|"&amp;G1079&amp;"|"&amp;H1079&amp;"|"&amp;L1079&amp;"|"&amp;N1079&amp;"|"&amp;U1079</f>
        <v>||||||0</v>
      </c>
      <c r="B1079" s="23" t="str">
        <f>D1079&amp;"|"&amp;E1079&amp;"|"&amp;G1079&amp;"|"&amp;H1079&amp;"|"&amp;X1079</f>
        <v>||||0</v>
      </c>
      <c r="C1079" s="28" t="str">
        <f>E1079&amp;"|"&amp;X1079</f>
        <v>|0</v>
      </c>
      <c r="D1079" s="10"/>
      <c r="E1079" s="10"/>
      <c r="F1079" s="36" t="str">
        <f>G1079&amp;"/"&amp;H1079</f>
        <v>/</v>
      </c>
      <c r="G1079" s="10"/>
      <c r="H1079" s="10"/>
      <c r="I1079" s="36" t="str">
        <f>J1079&amp;"."&amp;K1079</f>
        <v>.</v>
      </c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>
        <f>R1079-S1079-T1079</f>
        <v>0</v>
      </c>
      <c r="V1079" s="9" t="e">
        <f>IF(X1079&lt;&gt;"Liquidação Cancelada",VLOOKUP(B1079,'BASE DE DADOS OPS'!$B$4:$P$9650,10,FALSE),"Liquidação Cancelada")</f>
        <v>#N/A</v>
      </c>
      <c r="W1079" s="13" t="e">
        <f>IF(X1079&lt;&gt;"Liquidação Cancelada",IF(ISBLANK(V1079),"AGUARDANDO PAGAMENTO",NETWORKDAYS(P1079,V1079)-1),"Liquidação Cancelada")</f>
        <v>#N/A</v>
      </c>
      <c r="X1079" s="10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>IF(X1079&lt;&gt;"Liquidação Cancelada",Y1079-Z1079,"Liquidação Cancelada")</f>
        <v>#N/A</v>
      </c>
      <c r="AC1079" s="3" t="e">
        <f>IF(X1079&lt;&gt;"Liquidação Cancelada",(AA1079-AB1079)+(U1079-Z1079-AB1079),"Liquidação Cancelada")</f>
        <v>#N/A</v>
      </c>
      <c r="AD1079" s="29"/>
    </row>
    <row r="1080" spans="1:30" ht="24.95" customHeight="1" x14ac:dyDescent="0.2">
      <c r="A1080" s="23" t="str">
        <f>D1080&amp;"|"&amp;E1080&amp;"|"&amp;G1080&amp;"|"&amp;H1080&amp;"|"&amp;L1080&amp;"|"&amp;N1080&amp;"|"&amp;U1080</f>
        <v>||||||0</v>
      </c>
      <c r="B1080" s="23" t="str">
        <f>D1080&amp;"|"&amp;E1080&amp;"|"&amp;G1080&amp;"|"&amp;H1080&amp;"|"&amp;X1080</f>
        <v>||||0</v>
      </c>
      <c r="C1080" s="28" t="str">
        <f>E1080&amp;"|"&amp;X1080</f>
        <v>|0</v>
      </c>
      <c r="D1080" s="10"/>
      <c r="E1080" s="10"/>
      <c r="F1080" s="36" t="str">
        <f>G1080&amp;"/"&amp;H1080</f>
        <v>/</v>
      </c>
      <c r="G1080" s="10"/>
      <c r="H1080" s="10"/>
      <c r="I1080" s="36" t="str">
        <f>J1080&amp;"."&amp;K1080</f>
        <v>.</v>
      </c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>
        <f>R1080-S1080-T1080</f>
        <v>0</v>
      </c>
      <c r="V1080" s="9" t="e">
        <f>IF(X1080&lt;&gt;"Liquidação Cancelada",VLOOKUP(B1080,'BASE DE DADOS OPS'!$B$4:$P$9650,10,FALSE),"Liquidação Cancelada")</f>
        <v>#N/A</v>
      </c>
      <c r="W1080" s="13" t="e">
        <f>IF(X1080&lt;&gt;"Liquidação Cancelada",IF(ISBLANK(V1080),"AGUARDANDO PAGAMENTO",NETWORKDAYS(P1080,V1080)-1),"Liquidação Cancelada")</f>
        <v>#N/A</v>
      </c>
      <c r="X1080" s="10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>IF(X1080&lt;&gt;"Liquidação Cancelada",Y1080-Z1080,"Liquidação Cancelada")</f>
        <v>#N/A</v>
      </c>
      <c r="AC1080" s="3" t="e">
        <f>IF(X1080&lt;&gt;"Liquidação Cancelada",(AA1080-AB1080)+(U1080-Z1080-AB1080),"Liquidação Cancelada")</f>
        <v>#N/A</v>
      </c>
      <c r="AD1080" s="29"/>
    </row>
    <row r="1081" spans="1:30" ht="24.95" customHeight="1" x14ac:dyDescent="0.2">
      <c r="A1081" s="23" t="str">
        <f>D1081&amp;"|"&amp;E1081&amp;"|"&amp;G1081&amp;"|"&amp;H1081&amp;"|"&amp;L1081&amp;"|"&amp;N1081&amp;"|"&amp;U1081</f>
        <v>||||||0</v>
      </c>
      <c r="B1081" s="23" t="str">
        <f>D1081&amp;"|"&amp;E1081&amp;"|"&amp;G1081&amp;"|"&amp;H1081&amp;"|"&amp;X1081</f>
        <v>||||0</v>
      </c>
      <c r="C1081" s="28" t="str">
        <f>E1081&amp;"|"&amp;X1081</f>
        <v>|0</v>
      </c>
      <c r="D1081" s="10"/>
      <c r="E1081" s="10"/>
      <c r="F1081" s="36" t="str">
        <f>G1081&amp;"/"&amp;H1081</f>
        <v>/</v>
      </c>
      <c r="G1081" s="10"/>
      <c r="H1081" s="10"/>
      <c r="I1081" s="36" t="str">
        <f>J1081&amp;"."&amp;K1081</f>
        <v>.</v>
      </c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>
        <f>R1081-S1081-T1081</f>
        <v>0</v>
      </c>
      <c r="V1081" s="9" t="e">
        <f>IF(X1081&lt;&gt;"Liquidação Cancelada",VLOOKUP(B1081,'BASE DE DADOS OPS'!$B$4:$P$9650,10,FALSE),"Liquidação Cancelada")</f>
        <v>#N/A</v>
      </c>
      <c r="W1081" s="13" t="e">
        <f>IF(X1081&lt;&gt;"Liquidação Cancelada",IF(ISBLANK(V1081),"AGUARDANDO PAGAMENTO",NETWORKDAYS(P1081,V1081)-1),"Liquidação Cancelada")</f>
        <v>#N/A</v>
      </c>
      <c r="X1081" s="10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>IF(X1081&lt;&gt;"Liquidação Cancelada",Y1081-Z1081,"Liquidação Cancelada")</f>
        <v>#N/A</v>
      </c>
      <c r="AC1081" s="3" t="e">
        <f>IF(X1081&lt;&gt;"Liquidação Cancelada",(AA1081-AB1081)+(U1081-Z1081-AB1081),"Liquidação Cancelada")</f>
        <v>#N/A</v>
      </c>
      <c r="AD1081" s="29"/>
    </row>
    <row r="1082" spans="1:30" ht="24.95" customHeight="1" x14ac:dyDescent="0.2">
      <c r="A1082" s="23" t="str">
        <f>D1082&amp;"|"&amp;E1082&amp;"|"&amp;G1082&amp;"|"&amp;H1082&amp;"|"&amp;L1082&amp;"|"&amp;N1082&amp;"|"&amp;U1082</f>
        <v>||||||0</v>
      </c>
      <c r="B1082" s="23" t="str">
        <f>D1082&amp;"|"&amp;E1082&amp;"|"&amp;G1082&amp;"|"&amp;H1082&amp;"|"&amp;X1082</f>
        <v>||||0</v>
      </c>
      <c r="C1082" s="28" t="str">
        <f>E1082&amp;"|"&amp;X1082</f>
        <v>|0</v>
      </c>
      <c r="D1082" s="10"/>
      <c r="E1082" s="10"/>
      <c r="F1082" s="36" t="str">
        <f>G1082&amp;"/"&amp;H1082</f>
        <v>/</v>
      </c>
      <c r="G1082" s="10"/>
      <c r="H1082" s="10"/>
      <c r="I1082" s="36" t="str">
        <f>J1082&amp;"."&amp;K1082</f>
        <v>.</v>
      </c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>
        <f>R1082-S1082-T1082</f>
        <v>0</v>
      </c>
      <c r="V1082" s="9" t="e">
        <f>IF(X1082&lt;&gt;"Liquidação Cancelada",VLOOKUP(B1082,'BASE DE DADOS OPS'!$B$4:$P$9650,10,FALSE),"Liquidação Cancelada")</f>
        <v>#N/A</v>
      </c>
      <c r="W1082" s="13" t="e">
        <f>IF(X1082&lt;&gt;"Liquidação Cancelada",IF(ISBLANK(V1082),"AGUARDANDO PAGAMENTO",NETWORKDAYS(P1082,V1082)-1),"Liquidação Cancelada")</f>
        <v>#N/A</v>
      </c>
      <c r="X1082" s="10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>IF(X1082&lt;&gt;"Liquidação Cancelada",Y1082-Z1082,"Liquidação Cancelada")</f>
        <v>#N/A</v>
      </c>
      <c r="AC1082" s="3" t="e">
        <f>IF(X1082&lt;&gt;"Liquidação Cancelada",(AA1082-AB1082)+(U1082-Z1082-AB1082),"Liquidação Cancelada")</f>
        <v>#N/A</v>
      </c>
      <c r="AD1082" s="29"/>
    </row>
    <row r="1083" spans="1:30" ht="24.95" customHeight="1" x14ac:dyDescent="0.2">
      <c r="A1083" s="23" t="str">
        <f>D1083&amp;"|"&amp;E1083&amp;"|"&amp;G1083&amp;"|"&amp;H1083&amp;"|"&amp;L1083&amp;"|"&amp;N1083&amp;"|"&amp;U1083</f>
        <v>||||||0</v>
      </c>
      <c r="B1083" s="23" t="str">
        <f>D1083&amp;"|"&amp;E1083&amp;"|"&amp;G1083&amp;"|"&amp;H1083&amp;"|"&amp;X1083</f>
        <v>||||0</v>
      </c>
      <c r="C1083" s="28" t="str">
        <f>E1083&amp;"|"&amp;X1083</f>
        <v>|0</v>
      </c>
      <c r="D1083" s="10"/>
      <c r="E1083" s="10"/>
      <c r="F1083" s="36" t="str">
        <f>G1083&amp;"/"&amp;H1083</f>
        <v>/</v>
      </c>
      <c r="G1083" s="10"/>
      <c r="H1083" s="10"/>
      <c r="I1083" s="36" t="str">
        <f>J1083&amp;"."&amp;K1083</f>
        <v>.</v>
      </c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>
        <f>R1083-S1083-T1083</f>
        <v>0</v>
      </c>
      <c r="V1083" s="9" t="e">
        <f>IF(X1083&lt;&gt;"Liquidação Cancelada",VLOOKUP(B1083,'BASE DE DADOS OPS'!$B$4:$P$9650,10,FALSE),"Liquidação Cancelada")</f>
        <v>#N/A</v>
      </c>
      <c r="W1083" s="13" t="e">
        <f>IF(X1083&lt;&gt;"Liquidação Cancelada",IF(ISBLANK(V1083),"AGUARDANDO PAGAMENTO",NETWORKDAYS(P1083,V1083)-1),"Liquidação Cancelada")</f>
        <v>#N/A</v>
      </c>
      <c r="X1083" s="10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>IF(X1083&lt;&gt;"Liquidação Cancelada",Y1083-Z1083,"Liquidação Cancelada")</f>
        <v>#N/A</v>
      </c>
      <c r="AC1083" s="3" t="e">
        <f>IF(X1083&lt;&gt;"Liquidação Cancelada",(AA1083-AB1083)+(U1083-Z1083-AB1083),"Liquidação Cancelada")</f>
        <v>#N/A</v>
      </c>
      <c r="AD1083" s="29"/>
    </row>
    <row r="1084" spans="1:30" ht="24.95" customHeight="1" x14ac:dyDescent="0.2">
      <c r="A1084" s="23" t="str">
        <f>D1084&amp;"|"&amp;E1084&amp;"|"&amp;G1084&amp;"|"&amp;H1084&amp;"|"&amp;L1084&amp;"|"&amp;N1084&amp;"|"&amp;U1084</f>
        <v>||||||0</v>
      </c>
      <c r="B1084" s="23" t="str">
        <f>D1084&amp;"|"&amp;E1084&amp;"|"&amp;G1084&amp;"|"&amp;H1084&amp;"|"&amp;X1084</f>
        <v>||||0</v>
      </c>
      <c r="C1084" s="28" t="str">
        <f>E1084&amp;"|"&amp;X1084</f>
        <v>|0</v>
      </c>
      <c r="D1084" s="10"/>
      <c r="E1084" s="10"/>
      <c r="F1084" s="36" t="str">
        <f>G1084&amp;"/"&amp;H1084</f>
        <v>/</v>
      </c>
      <c r="G1084" s="10"/>
      <c r="H1084" s="10"/>
      <c r="I1084" s="36" t="str">
        <f>J1084&amp;"."&amp;K1084</f>
        <v>.</v>
      </c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>
        <f>R1084-S1084-T1084</f>
        <v>0</v>
      </c>
      <c r="V1084" s="9" t="e">
        <f>IF(X1084&lt;&gt;"Liquidação Cancelada",VLOOKUP(B1084,'BASE DE DADOS OPS'!$B$4:$P$9650,10,FALSE),"Liquidação Cancelada")</f>
        <v>#N/A</v>
      </c>
      <c r="W1084" s="13" t="e">
        <f>IF(X1084&lt;&gt;"Liquidação Cancelada",IF(ISBLANK(V1084),"AGUARDANDO PAGAMENTO",NETWORKDAYS(P1084,V1084)-1),"Liquidação Cancelada")</f>
        <v>#N/A</v>
      </c>
      <c r="X1084" s="10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>IF(X1084&lt;&gt;"Liquidação Cancelada",Y1084-Z1084,"Liquidação Cancelada")</f>
        <v>#N/A</v>
      </c>
      <c r="AC1084" s="3" t="e">
        <f>IF(X1084&lt;&gt;"Liquidação Cancelada",(AA1084-AB1084)+(U1084-Z1084-AB1084),"Liquidação Cancelada")</f>
        <v>#N/A</v>
      </c>
      <c r="AD1084" s="29"/>
    </row>
    <row r="1085" spans="1:30" ht="24.95" customHeight="1" x14ac:dyDescent="0.2">
      <c r="A1085" s="23" t="str">
        <f>D1085&amp;"|"&amp;E1085&amp;"|"&amp;G1085&amp;"|"&amp;H1085&amp;"|"&amp;L1085&amp;"|"&amp;N1085&amp;"|"&amp;U1085</f>
        <v>||||||0</v>
      </c>
      <c r="B1085" s="23" t="str">
        <f>D1085&amp;"|"&amp;E1085&amp;"|"&amp;G1085&amp;"|"&amp;H1085&amp;"|"&amp;X1085</f>
        <v>||||0</v>
      </c>
      <c r="C1085" s="28" t="str">
        <f>E1085&amp;"|"&amp;X1085</f>
        <v>|0</v>
      </c>
      <c r="D1085" s="10"/>
      <c r="E1085" s="10"/>
      <c r="F1085" s="36" t="str">
        <f>G1085&amp;"/"&amp;H1085</f>
        <v>/</v>
      </c>
      <c r="G1085" s="10"/>
      <c r="H1085" s="10"/>
      <c r="I1085" s="36" t="str">
        <f>J1085&amp;"."&amp;K1085</f>
        <v>.</v>
      </c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>
        <f>R1085-S1085-T1085</f>
        <v>0</v>
      </c>
      <c r="V1085" s="9" t="e">
        <f>IF(X1085&lt;&gt;"Liquidação Cancelada",VLOOKUP(B1085,'BASE DE DADOS OPS'!$B$4:$P$9650,10,FALSE),"Liquidação Cancelada")</f>
        <v>#N/A</v>
      </c>
      <c r="W1085" s="13" t="e">
        <f>IF(X1085&lt;&gt;"Liquidação Cancelada",IF(ISBLANK(V1085),"AGUARDANDO PAGAMENTO",NETWORKDAYS(P1085,V1085)-1),"Liquidação Cancelada")</f>
        <v>#N/A</v>
      </c>
      <c r="X1085" s="10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>IF(X1085&lt;&gt;"Liquidação Cancelada",Y1085-Z1085,"Liquidação Cancelada")</f>
        <v>#N/A</v>
      </c>
      <c r="AC1085" s="3" t="e">
        <f>IF(X1085&lt;&gt;"Liquidação Cancelada",(AA1085-AB1085)+(U1085-Z1085-AB1085),"Liquidação Cancelada")</f>
        <v>#N/A</v>
      </c>
      <c r="AD1085" s="29"/>
    </row>
    <row r="1086" spans="1:30" ht="24.95" customHeight="1" x14ac:dyDescent="0.2">
      <c r="A1086" s="23" t="str">
        <f>D1086&amp;"|"&amp;E1086&amp;"|"&amp;G1086&amp;"|"&amp;H1086&amp;"|"&amp;L1086&amp;"|"&amp;N1086&amp;"|"&amp;U1086</f>
        <v>||||||0</v>
      </c>
      <c r="B1086" s="23" t="str">
        <f>D1086&amp;"|"&amp;E1086&amp;"|"&amp;G1086&amp;"|"&amp;H1086&amp;"|"&amp;X1086</f>
        <v>||||0</v>
      </c>
      <c r="C1086" s="28" t="str">
        <f>E1086&amp;"|"&amp;X1086</f>
        <v>|0</v>
      </c>
      <c r="D1086" s="10"/>
      <c r="E1086" s="10"/>
      <c r="F1086" s="36" t="str">
        <f>G1086&amp;"/"&amp;H1086</f>
        <v>/</v>
      </c>
      <c r="G1086" s="10"/>
      <c r="H1086" s="10"/>
      <c r="I1086" s="36" t="str">
        <f>J1086&amp;"."&amp;K1086</f>
        <v>.</v>
      </c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>
        <f>R1086-S1086-T1086</f>
        <v>0</v>
      </c>
      <c r="V1086" s="9" t="e">
        <f>IF(X1086&lt;&gt;"Liquidação Cancelada",VLOOKUP(B1086,'BASE DE DADOS OPS'!$B$4:$P$9650,10,FALSE),"Liquidação Cancelada")</f>
        <v>#N/A</v>
      </c>
      <c r="W1086" s="13" t="e">
        <f>IF(X1086&lt;&gt;"Liquidação Cancelada",IF(ISBLANK(V1086),"AGUARDANDO PAGAMENTO",NETWORKDAYS(P1086,V1086)-1),"Liquidação Cancelada")</f>
        <v>#N/A</v>
      </c>
      <c r="X1086" s="10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>IF(X1086&lt;&gt;"Liquidação Cancelada",Y1086-Z1086,"Liquidação Cancelada")</f>
        <v>#N/A</v>
      </c>
      <c r="AC1086" s="3" t="e">
        <f>IF(X1086&lt;&gt;"Liquidação Cancelada",(AA1086-AB1086)+(U1086-Z1086-AB1086),"Liquidação Cancelada")</f>
        <v>#N/A</v>
      </c>
      <c r="AD1086" s="29"/>
    </row>
    <row r="1087" spans="1:30" ht="24.95" customHeight="1" x14ac:dyDescent="0.2">
      <c r="A1087" s="23" t="str">
        <f>D1087&amp;"|"&amp;E1087&amp;"|"&amp;G1087&amp;"|"&amp;H1087&amp;"|"&amp;L1087&amp;"|"&amp;N1087&amp;"|"&amp;U1087</f>
        <v>||||||0</v>
      </c>
      <c r="B1087" s="23" t="str">
        <f>D1087&amp;"|"&amp;E1087&amp;"|"&amp;G1087&amp;"|"&amp;H1087&amp;"|"&amp;X1087</f>
        <v>||||0</v>
      </c>
      <c r="C1087" s="28" t="str">
        <f>E1087&amp;"|"&amp;X1087</f>
        <v>|0</v>
      </c>
      <c r="D1087" s="10"/>
      <c r="E1087" s="10"/>
      <c r="F1087" s="36" t="str">
        <f>G1087&amp;"/"&amp;H1087</f>
        <v>/</v>
      </c>
      <c r="G1087" s="10"/>
      <c r="H1087" s="10"/>
      <c r="I1087" s="36" t="str">
        <f>J1087&amp;"."&amp;K1087</f>
        <v>.</v>
      </c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>
        <f>R1087-S1087-T1087</f>
        <v>0</v>
      </c>
      <c r="V1087" s="9" t="e">
        <f>IF(X1087&lt;&gt;"Liquidação Cancelada",VLOOKUP(B1087,'BASE DE DADOS OPS'!$B$4:$P$9650,10,FALSE),"Liquidação Cancelada")</f>
        <v>#N/A</v>
      </c>
      <c r="W1087" s="13" t="e">
        <f>IF(X1087&lt;&gt;"Liquidação Cancelada",IF(ISBLANK(V1087),"AGUARDANDO PAGAMENTO",NETWORKDAYS(P1087,V1087)-1),"Liquidação Cancelada")</f>
        <v>#N/A</v>
      </c>
      <c r="X1087" s="10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>IF(X1087&lt;&gt;"Liquidação Cancelada",Y1087-Z1087,"Liquidação Cancelada")</f>
        <v>#N/A</v>
      </c>
      <c r="AC1087" s="3" t="e">
        <f>IF(X1087&lt;&gt;"Liquidação Cancelada",(AA1087-AB1087)+(U1087-Z1087-AB1087),"Liquidação Cancelada")</f>
        <v>#N/A</v>
      </c>
      <c r="AD1087" s="29"/>
    </row>
    <row r="1088" spans="1:30" ht="24.95" customHeight="1" x14ac:dyDescent="0.2">
      <c r="A1088" s="23" t="str">
        <f>D1088&amp;"|"&amp;E1088&amp;"|"&amp;G1088&amp;"|"&amp;H1088&amp;"|"&amp;L1088&amp;"|"&amp;N1088&amp;"|"&amp;U1088</f>
        <v>||||||0</v>
      </c>
      <c r="B1088" s="23" t="str">
        <f>D1088&amp;"|"&amp;E1088&amp;"|"&amp;G1088&amp;"|"&amp;H1088&amp;"|"&amp;X1088</f>
        <v>||||0</v>
      </c>
      <c r="C1088" s="28" t="str">
        <f>E1088&amp;"|"&amp;X1088</f>
        <v>|0</v>
      </c>
      <c r="D1088" s="10"/>
      <c r="E1088" s="10"/>
      <c r="F1088" s="36" t="str">
        <f>G1088&amp;"/"&amp;H1088</f>
        <v>/</v>
      </c>
      <c r="G1088" s="10"/>
      <c r="H1088" s="10"/>
      <c r="I1088" s="36" t="str">
        <f>J1088&amp;"."&amp;K1088</f>
        <v>.</v>
      </c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>
        <f>R1088-S1088-T1088</f>
        <v>0</v>
      </c>
      <c r="V1088" s="9" t="e">
        <f>IF(X1088&lt;&gt;"Liquidação Cancelada",VLOOKUP(B1088,'BASE DE DADOS OPS'!$B$4:$P$9650,10,FALSE),"Liquidação Cancelada")</f>
        <v>#N/A</v>
      </c>
      <c r="W1088" s="13" t="e">
        <f>IF(X1088&lt;&gt;"Liquidação Cancelada",IF(ISBLANK(V1088),"AGUARDANDO PAGAMENTO",NETWORKDAYS(P1088,V1088)-1),"Liquidação Cancelada")</f>
        <v>#N/A</v>
      </c>
      <c r="X1088" s="10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>IF(X1088&lt;&gt;"Liquidação Cancelada",Y1088-Z1088,"Liquidação Cancelada")</f>
        <v>#N/A</v>
      </c>
      <c r="AC1088" s="3" t="e">
        <f>IF(X1088&lt;&gt;"Liquidação Cancelada",(AA1088-AB1088)+(U1088-Z1088-AB1088),"Liquidação Cancelada")</f>
        <v>#N/A</v>
      </c>
      <c r="AD1088" s="29"/>
    </row>
    <row r="1089" spans="1:30" ht="24.95" customHeight="1" x14ac:dyDescent="0.2">
      <c r="A1089" s="23" t="str">
        <f>D1089&amp;"|"&amp;E1089&amp;"|"&amp;G1089&amp;"|"&amp;H1089&amp;"|"&amp;L1089&amp;"|"&amp;N1089&amp;"|"&amp;U1089</f>
        <v>||||||0</v>
      </c>
      <c r="B1089" s="23" t="str">
        <f>D1089&amp;"|"&amp;E1089&amp;"|"&amp;G1089&amp;"|"&amp;H1089&amp;"|"&amp;X1089</f>
        <v>||||0</v>
      </c>
      <c r="C1089" s="28" t="str">
        <f>E1089&amp;"|"&amp;X1089</f>
        <v>|0</v>
      </c>
      <c r="D1089" s="10"/>
      <c r="E1089" s="10"/>
      <c r="F1089" s="36" t="str">
        <f>G1089&amp;"/"&amp;H1089</f>
        <v>/</v>
      </c>
      <c r="G1089" s="10"/>
      <c r="H1089" s="10"/>
      <c r="I1089" s="36" t="str">
        <f>J1089&amp;"."&amp;K1089</f>
        <v>.</v>
      </c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>
        <f>R1089-S1089-T1089</f>
        <v>0</v>
      </c>
      <c r="V1089" s="9" t="e">
        <f>IF(X1089&lt;&gt;"Liquidação Cancelada",VLOOKUP(B1089,'BASE DE DADOS OPS'!$B$4:$P$9650,10,FALSE),"Liquidação Cancelada")</f>
        <v>#N/A</v>
      </c>
      <c r="W1089" s="13" t="e">
        <f>IF(X1089&lt;&gt;"Liquidação Cancelada",IF(ISBLANK(V1089),"AGUARDANDO PAGAMENTO",NETWORKDAYS(P1089,V1089)-1),"Liquidação Cancelada")</f>
        <v>#N/A</v>
      </c>
      <c r="X1089" s="10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>IF(X1089&lt;&gt;"Liquidação Cancelada",Y1089-Z1089,"Liquidação Cancelada")</f>
        <v>#N/A</v>
      </c>
      <c r="AC1089" s="3" t="e">
        <f>IF(X1089&lt;&gt;"Liquidação Cancelada",(AA1089-AB1089)+(U1089-Z1089-AB1089),"Liquidação Cancelada")</f>
        <v>#N/A</v>
      </c>
      <c r="AD1089" s="29"/>
    </row>
    <row r="1090" spans="1:30" ht="24.95" customHeight="1" x14ac:dyDescent="0.2">
      <c r="A1090" s="23" t="str">
        <f>D1090&amp;"|"&amp;E1090&amp;"|"&amp;G1090&amp;"|"&amp;H1090&amp;"|"&amp;L1090&amp;"|"&amp;N1090&amp;"|"&amp;U1090</f>
        <v>||||||0</v>
      </c>
      <c r="B1090" s="23" t="str">
        <f>D1090&amp;"|"&amp;E1090&amp;"|"&amp;G1090&amp;"|"&amp;H1090&amp;"|"&amp;X1090</f>
        <v>||||0</v>
      </c>
      <c r="C1090" s="28" t="str">
        <f>E1090&amp;"|"&amp;X1090</f>
        <v>|0</v>
      </c>
      <c r="D1090" s="10"/>
      <c r="E1090" s="10"/>
      <c r="F1090" s="36" t="str">
        <f>G1090&amp;"/"&amp;H1090</f>
        <v>/</v>
      </c>
      <c r="G1090" s="10"/>
      <c r="H1090" s="10"/>
      <c r="I1090" s="36" t="str">
        <f>J1090&amp;"."&amp;K1090</f>
        <v>.</v>
      </c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>
        <f>R1090-S1090-T1090</f>
        <v>0</v>
      </c>
      <c r="V1090" s="9" t="e">
        <f>IF(X1090&lt;&gt;"Liquidação Cancelada",VLOOKUP(B1090,'BASE DE DADOS OPS'!$B$4:$P$9650,10,FALSE),"Liquidação Cancelada")</f>
        <v>#N/A</v>
      </c>
      <c r="W1090" s="13" t="e">
        <f>IF(X1090&lt;&gt;"Liquidação Cancelada",IF(ISBLANK(V1090),"AGUARDANDO PAGAMENTO",NETWORKDAYS(P1090,V1090)-1),"Liquidação Cancelada")</f>
        <v>#N/A</v>
      </c>
      <c r="X1090" s="10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>IF(X1090&lt;&gt;"Liquidação Cancelada",Y1090-Z1090,"Liquidação Cancelada")</f>
        <v>#N/A</v>
      </c>
      <c r="AC1090" s="3" t="e">
        <f>IF(X1090&lt;&gt;"Liquidação Cancelada",(AA1090-AB1090)+(U1090-Z1090-AB1090),"Liquidação Cancelada")</f>
        <v>#N/A</v>
      </c>
      <c r="AD1090" s="29"/>
    </row>
    <row r="1091" spans="1:30" ht="24.95" customHeight="1" x14ac:dyDescent="0.2">
      <c r="A1091" s="23" t="str">
        <f>D1091&amp;"|"&amp;E1091&amp;"|"&amp;G1091&amp;"|"&amp;H1091&amp;"|"&amp;L1091&amp;"|"&amp;N1091&amp;"|"&amp;U1091</f>
        <v>||||||0</v>
      </c>
      <c r="B1091" s="23" t="str">
        <f>D1091&amp;"|"&amp;E1091&amp;"|"&amp;G1091&amp;"|"&amp;H1091&amp;"|"&amp;X1091</f>
        <v>||||0</v>
      </c>
      <c r="C1091" s="28" t="str">
        <f>E1091&amp;"|"&amp;X1091</f>
        <v>|0</v>
      </c>
      <c r="D1091" s="10"/>
      <c r="E1091" s="10"/>
      <c r="F1091" s="36" t="str">
        <f>G1091&amp;"/"&amp;H1091</f>
        <v>/</v>
      </c>
      <c r="G1091" s="10"/>
      <c r="H1091" s="10"/>
      <c r="I1091" s="36" t="str">
        <f>J1091&amp;"."&amp;K1091</f>
        <v>.</v>
      </c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>
        <f>R1091-S1091-T1091</f>
        <v>0</v>
      </c>
      <c r="V1091" s="9" t="e">
        <f>IF(X1091&lt;&gt;"Liquidação Cancelada",VLOOKUP(B1091,'BASE DE DADOS OPS'!$B$4:$P$9650,10,FALSE),"Liquidação Cancelada")</f>
        <v>#N/A</v>
      </c>
      <c r="W1091" s="13" t="e">
        <f>IF(X1091&lt;&gt;"Liquidação Cancelada",IF(ISBLANK(V1091),"AGUARDANDO PAGAMENTO",NETWORKDAYS(P1091,V1091)-1),"Liquidação Cancelada")</f>
        <v>#N/A</v>
      </c>
      <c r="X1091" s="10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>IF(X1091&lt;&gt;"Liquidação Cancelada",Y1091-Z1091,"Liquidação Cancelada")</f>
        <v>#N/A</v>
      </c>
      <c r="AC1091" s="3" t="e">
        <f>IF(X1091&lt;&gt;"Liquidação Cancelada",(AA1091-AB1091)+(U1091-Z1091-AB1091),"Liquidação Cancelada")</f>
        <v>#N/A</v>
      </c>
      <c r="AD1091" s="29"/>
    </row>
    <row r="1092" spans="1:30" ht="24.95" customHeight="1" x14ac:dyDescent="0.2">
      <c r="A1092" s="23" t="str">
        <f>D1092&amp;"|"&amp;E1092&amp;"|"&amp;G1092&amp;"|"&amp;H1092&amp;"|"&amp;L1092&amp;"|"&amp;N1092&amp;"|"&amp;U1092</f>
        <v>||||||0</v>
      </c>
      <c r="B1092" s="23" t="str">
        <f>D1092&amp;"|"&amp;E1092&amp;"|"&amp;G1092&amp;"|"&amp;H1092&amp;"|"&amp;X1092</f>
        <v>||||0</v>
      </c>
      <c r="C1092" s="28" t="str">
        <f>E1092&amp;"|"&amp;X1092</f>
        <v>|0</v>
      </c>
      <c r="D1092" s="10"/>
      <c r="E1092" s="10"/>
      <c r="F1092" s="36" t="str">
        <f>G1092&amp;"/"&amp;H1092</f>
        <v>/</v>
      </c>
      <c r="G1092" s="10"/>
      <c r="H1092" s="10"/>
      <c r="I1092" s="36" t="str">
        <f>J1092&amp;"."&amp;K1092</f>
        <v>.</v>
      </c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>
        <f>R1092-S1092-T1092</f>
        <v>0</v>
      </c>
      <c r="V1092" s="9" t="e">
        <f>IF(X1092&lt;&gt;"Liquidação Cancelada",VLOOKUP(B1092,'BASE DE DADOS OPS'!$B$4:$P$9650,10,FALSE),"Liquidação Cancelada")</f>
        <v>#N/A</v>
      </c>
      <c r="W1092" s="13" t="e">
        <f>IF(X1092&lt;&gt;"Liquidação Cancelada",IF(ISBLANK(V1092),"AGUARDANDO PAGAMENTO",NETWORKDAYS(P1092,V1092)-1),"Liquidação Cancelada")</f>
        <v>#N/A</v>
      </c>
      <c r="X1092" s="10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>IF(X1092&lt;&gt;"Liquidação Cancelada",Y1092-Z1092,"Liquidação Cancelada")</f>
        <v>#N/A</v>
      </c>
      <c r="AC1092" s="3" t="e">
        <f>IF(X1092&lt;&gt;"Liquidação Cancelada",(AA1092-AB1092)+(U1092-Z1092-AB1092),"Liquidação Cancelada")</f>
        <v>#N/A</v>
      </c>
      <c r="AD1092" s="29"/>
    </row>
    <row r="1093" spans="1:30" ht="24.95" customHeight="1" x14ac:dyDescent="0.2">
      <c r="A1093" s="23" t="str">
        <f>D1093&amp;"|"&amp;E1093&amp;"|"&amp;G1093&amp;"|"&amp;H1093&amp;"|"&amp;L1093&amp;"|"&amp;N1093&amp;"|"&amp;U1093</f>
        <v>||||||0</v>
      </c>
      <c r="B1093" s="23" t="str">
        <f>D1093&amp;"|"&amp;E1093&amp;"|"&amp;G1093&amp;"|"&amp;H1093&amp;"|"&amp;X1093</f>
        <v>||||0</v>
      </c>
      <c r="C1093" s="28" t="str">
        <f>E1093&amp;"|"&amp;X1093</f>
        <v>|0</v>
      </c>
      <c r="D1093" s="10"/>
      <c r="E1093" s="10"/>
      <c r="F1093" s="36" t="str">
        <f>G1093&amp;"/"&amp;H1093</f>
        <v>/</v>
      </c>
      <c r="G1093" s="10"/>
      <c r="H1093" s="10"/>
      <c r="I1093" s="36" t="str">
        <f>J1093&amp;"."&amp;K1093</f>
        <v>.</v>
      </c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>
        <f>R1093-S1093-T1093</f>
        <v>0</v>
      </c>
      <c r="V1093" s="9" t="e">
        <f>IF(X1093&lt;&gt;"Liquidação Cancelada",VLOOKUP(B1093,'BASE DE DADOS OPS'!$B$4:$P$9650,10,FALSE),"Liquidação Cancelada")</f>
        <v>#N/A</v>
      </c>
      <c r="W1093" s="13" t="e">
        <f>IF(X1093&lt;&gt;"Liquidação Cancelada",IF(ISBLANK(V1093),"AGUARDANDO PAGAMENTO",NETWORKDAYS(P1093,V1093)-1),"Liquidação Cancelada")</f>
        <v>#N/A</v>
      </c>
      <c r="X1093" s="10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>IF(X1093&lt;&gt;"Liquidação Cancelada",Y1093-Z1093,"Liquidação Cancelada")</f>
        <v>#N/A</v>
      </c>
      <c r="AC1093" s="3" t="e">
        <f>IF(X1093&lt;&gt;"Liquidação Cancelada",(AA1093-AB1093)+(U1093-Z1093-AB1093),"Liquidação Cancelada")</f>
        <v>#N/A</v>
      </c>
      <c r="AD1093" s="29"/>
    </row>
    <row r="1094" spans="1:30" ht="24.95" customHeight="1" x14ac:dyDescent="0.2">
      <c r="A1094" s="23" t="str">
        <f>D1094&amp;"|"&amp;E1094&amp;"|"&amp;G1094&amp;"|"&amp;H1094&amp;"|"&amp;L1094&amp;"|"&amp;N1094&amp;"|"&amp;U1094</f>
        <v>||||||0</v>
      </c>
      <c r="B1094" s="23" t="str">
        <f>D1094&amp;"|"&amp;E1094&amp;"|"&amp;G1094&amp;"|"&amp;H1094&amp;"|"&amp;X1094</f>
        <v>||||0</v>
      </c>
      <c r="C1094" s="28" t="str">
        <f>E1094&amp;"|"&amp;X1094</f>
        <v>|0</v>
      </c>
      <c r="D1094" s="10"/>
      <c r="E1094" s="10"/>
      <c r="F1094" s="36" t="str">
        <f>G1094&amp;"/"&amp;H1094</f>
        <v>/</v>
      </c>
      <c r="G1094" s="10"/>
      <c r="H1094" s="10"/>
      <c r="I1094" s="36" t="str">
        <f>J1094&amp;"."&amp;K1094</f>
        <v>.</v>
      </c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>
        <f>R1094-S1094-T1094</f>
        <v>0</v>
      </c>
      <c r="V1094" s="9" t="e">
        <f>IF(X1094&lt;&gt;"Liquidação Cancelada",VLOOKUP(B1094,'BASE DE DADOS OPS'!$B$4:$P$9650,10,FALSE),"Liquidação Cancelada")</f>
        <v>#N/A</v>
      </c>
      <c r="W1094" s="13" t="e">
        <f>IF(X1094&lt;&gt;"Liquidação Cancelada",IF(ISBLANK(V1094),"AGUARDANDO PAGAMENTO",NETWORKDAYS(P1094,V1094)-1),"Liquidação Cancelada")</f>
        <v>#N/A</v>
      </c>
      <c r="X1094" s="10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>IF(X1094&lt;&gt;"Liquidação Cancelada",Y1094-Z1094,"Liquidação Cancelada")</f>
        <v>#N/A</v>
      </c>
      <c r="AC1094" s="3" t="e">
        <f>IF(X1094&lt;&gt;"Liquidação Cancelada",(AA1094-AB1094)+(U1094-Z1094-AB1094),"Liquidação Cancelada")</f>
        <v>#N/A</v>
      </c>
      <c r="AD1094" s="29"/>
    </row>
    <row r="1095" spans="1:30" ht="24.95" customHeight="1" x14ac:dyDescent="0.2">
      <c r="A1095" s="23" t="str">
        <f>D1095&amp;"|"&amp;E1095&amp;"|"&amp;G1095&amp;"|"&amp;H1095&amp;"|"&amp;L1095&amp;"|"&amp;N1095&amp;"|"&amp;U1095</f>
        <v>||||||0</v>
      </c>
      <c r="B1095" s="23" t="str">
        <f>D1095&amp;"|"&amp;E1095&amp;"|"&amp;G1095&amp;"|"&amp;H1095&amp;"|"&amp;X1095</f>
        <v>||||0</v>
      </c>
      <c r="C1095" s="28" t="str">
        <f>E1095&amp;"|"&amp;X1095</f>
        <v>|0</v>
      </c>
      <c r="D1095" s="10"/>
      <c r="E1095" s="10"/>
      <c r="F1095" s="36" t="str">
        <f>G1095&amp;"/"&amp;H1095</f>
        <v>/</v>
      </c>
      <c r="G1095" s="10"/>
      <c r="H1095" s="10"/>
      <c r="I1095" s="36" t="str">
        <f>J1095&amp;"."&amp;K1095</f>
        <v>.</v>
      </c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>
        <f>R1095-S1095-T1095</f>
        <v>0</v>
      </c>
      <c r="V1095" s="9" t="e">
        <f>IF(X1095&lt;&gt;"Liquidação Cancelada",VLOOKUP(B1095,'BASE DE DADOS OPS'!$B$4:$P$9650,10,FALSE),"Liquidação Cancelada")</f>
        <v>#N/A</v>
      </c>
      <c r="W1095" s="13" t="e">
        <f>IF(X1095&lt;&gt;"Liquidação Cancelada",IF(ISBLANK(V1095),"AGUARDANDO PAGAMENTO",NETWORKDAYS(P1095,V1095)-1),"Liquidação Cancelada")</f>
        <v>#N/A</v>
      </c>
      <c r="X1095" s="10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>IF(X1095&lt;&gt;"Liquidação Cancelada",Y1095-Z1095,"Liquidação Cancelada")</f>
        <v>#N/A</v>
      </c>
      <c r="AC1095" s="3" t="e">
        <f>IF(X1095&lt;&gt;"Liquidação Cancelada",(AA1095-AB1095)+(U1095-Z1095-AB1095),"Liquidação Cancelada")</f>
        <v>#N/A</v>
      </c>
      <c r="AD1095" s="29"/>
    </row>
    <row r="1096" spans="1:30" ht="24.95" customHeight="1" x14ac:dyDescent="0.2">
      <c r="A1096" s="23" t="str">
        <f>D1096&amp;"|"&amp;E1096&amp;"|"&amp;G1096&amp;"|"&amp;H1096&amp;"|"&amp;L1096&amp;"|"&amp;N1096&amp;"|"&amp;U1096</f>
        <v>||||||0</v>
      </c>
      <c r="B1096" s="23" t="str">
        <f>D1096&amp;"|"&amp;E1096&amp;"|"&amp;G1096&amp;"|"&amp;H1096&amp;"|"&amp;X1096</f>
        <v>||||0</v>
      </c>
      <c r="C1096" s="28" t="str">
        <f>E1096&amp;"|"&amp;X1096</f>
        <v>|0</v>
      </c>
      <c r="D1096" s="10"/>
      <c r="E1096" s="10"/>
      <c r="F1096" s="36" t="str">
        <f>G1096&amp;"/"&amp;H1096</f>
        <v>/</v>
      </c>
      <c r="G1096" s="10"/>
      <c r="H1096" s="10"/>
      <c r="I1096" s="36" t="str">
        <f>J1096&amp;"."&amp;K1096</f>
        <v>.</v>
      </c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>
        <f>R1096-S1096-T1096</f>
        <v>0</v>
      </c>
      <c r="V1096" s="9" t="e">
        <f>IF(X1096&lt;&gt;"Liquidação Cancelada",VLOOKUP(B1096,'BASE DE DADOS OPS'!$B$4:$P$9650,10,FALSE),"Liquidação Cancelada")</f>
        <v>#N/A</v>
      </c>
      <c r="W1096" s="13" t="e">
        <f>IF(X1096&lt;&gt;"Liquidação Cancelada",IF(ISBLANK(V1096),"AGUARDANDO PAGAMENTO",NETWORKDAYS(P1096,V1096)-1),"Liquidação Cancelada")</f>
        <v>#N/A</v>
      </c>
      <c r="X1096" s="10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>IF(X1096&lt;&gt;"Liquidação Cancelada",Y1096-Z1096,"Liquidação Cancelada")</f>
        <v>#N/A</v>
      </c>
      <c r="AC1096" s="3" t="e">
        <f>IF(X1096&lt;&gt;"Liquidação Cancelada",(AA1096-AB1096)+(U1096-Z1096-AB1096),"Liquidação Cancelada")</f>
        <v>#N/A</v>
      </c>
      <c r="AD1096" s="29"/>
    </row>
    <row r="1097" spans="1:30" ht="24.95" customHeight="1" x14ac:dyDescent="0.2">
      <c r="A1097" s="23" t="str">
        <f>D1097&amp;"|"&amp;E1097&amp;"|"&amp;G1097&amp;"|"&amp;H1097&amp;"|"&amp;L1097&amp;"|"&amp;N1097&amp;"|"&amp;U1097</f>
        <v>||||||0</v>
      </c>
      <c r="B1097" s="23" t="str">
        <f>D1097&amp;"|"&amp;E1097&amp;"|"&amp;G1097&amp;"|"&amp;H1097&amp;"|"&amp;X1097</f>
        <v>||||0</v>
      </c>
      <c r="C1097" s="28" t="str">
        <f>E1097&amp;"|"&amp;X1097</f>
        <v>|0</v>
      </c>
      <c r="D1097" s="10"/>
      <c r="E1097" s="10"/>
      <c r="F1097" s="36" t="str">
        <f>G1097&amp;"/"&amp;H1097</f>
        <v>/</v>
      </c>
      <c r="G1097" s="10"/>
      <c r="H1097" s="10"/>
      <c r="I1097" s="36" t="str">
        <f>J1097&amp;"."&amp;K1097</f>
        <v>.</v>
      </c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>
        <f>R1097-S1097-T1097</f>
        <v>0</v>
      </c>
      <c r="V1097" s="9" t="e">
        <f>IF(X1097&lt;&gt;"Liquidação Cancelada",VLOOKUP(B1097,'BASE DE DADOS OPS'!$B$4:$P$9650,10,FALSE),"Liquidação Cancelada")</f>
        <v>#N/A</v>
      </c>
      <c r="W1097" s="13" t="e">
        <f>IF(X1097&lt;&gt;"Liquidação Cancelada",IF(ISBLANK(V1097),"AGUARDANDO PAGAMENTO",NETWORKDAYS(P1097,V1097)-1),"Liquidação Cancelada")</f>
        <v>#N/A</v>
      </c>
      <c r="X1097" s="10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>IF(X1097&lt;&gt;"Liquidação Cancelada",Y1097-Z1097,"Liquidação Cancelada")</f>
        <v>#N/A</v>
      </c>
      <c r="AC1097" s="3" t="e">
        <f>IF(X1097&lt;&gt;"Liquidação Cancelada",(AA1097-AB1097)+(U1097-Z1097-AB1097),"Liquidação Cancelada")</f>
        <v>#N/A</v>
      </c>
      <c r="AD1097" s="29"/>
    </row>
    <row r="1098" spans="1:30" ht="24.95" customHeight="1" x14ac:dyDescent="0.2">
      <c r="A1098" s="23" t="str">
        <f>D1098&amp;"|"&amp;E1098&amp;"|"&amp;G1098&amp;"|"&amp;H1098&amp;"|"&amp;L1098&amp;"|"&amp;N1098&amp;"|"&amp;U1098</f>
        <v>||||||0</v>
      </c>
      <c r="B1098" s="23" t="str">
        <f>D1098&amp;"|"&amp;E1098&amp;"|"&amp;G1098&amp;"|"&amp;H1098&amp;"|"&amp;X1098</f>
        <v>||||0</v>
      </c>
      <c r="C1098" s="28" t="str">
        <f>E1098&amp;"|"&amp;X1098</f>
        <v>|0</v>
      </c>
      <c r="D1098" s="10"/>
      <c r="E1098" s="10"/>
      <c r="F1098" s="36" t="str">
        <f>G1098&amp;"/"&amp;H1098</f>
        <v>/</v>
      </c>
      <c r="G1098" s="10"/>
      <c r="H1098" s="10"/>
      <c r="I1098" s="36" t="str">
        <f>J1098&amp;"."&amp;K1098</f>
        <v>.</v>
      </c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>
        <f>R1098-S1098-T1098</f>
        <v>0</v>
      </c>
      <c r="V1098" s="9" t="e">
        <f>IF(X1098&lt;&gt;"Liquidação Cancelada",VLOOKUP(B1098,'BASE DE DADOS OPS'!$B$4:$P$9650,10,FALSE),"Liquidação Cancelada")</f>
        <v>#N/A</v>
      </c>
      <c r="W1098" s="13" t="e">
        <f>IF(X1098&lt;&gt;"Liquidação Cancelada",IF(ISBLANK(V1098),"AGUARDANDO PAGAMENTO",NETWORKDAYS(P1098,V1098)-1),"Liquidação Cancelada")</f>
        <v>#N/A</v>
      </c>
      <c r="X1098" s="10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>IF(X1098&lt;&gt;"Liquidação Cancelada",Y1098-Z1098,"Liquidação Cancelada")</f>
        <v>#N/A</v>
      </c>
      <c r="AC1098" s="3" t="e">
        <f>IF(X1098&lt;&gt;"Liquidação Cancelada",(AA1098-AB1098)+(U1098-Z1098-AB1098),"Liquidação Cancelada")</f>
        <v>#N/A</v>
      </c>
      <c r="AD1098" s="29"/>
    </row>
    <row r="1099" spans="1:30" ht="24.95" customHeight="1" x14ac:dyDescent="0.2">
      <c r="A1099" s="23" t="str">
        <f>D1099&amp;"|"&amp;E1099&amp;"|"&amp;G1099&amp;"|"&amp;H1099&amp;"|"&amp;L1099&amp;"|"&amp;N1099&amp;"|"&amp;U1099</f>
        <v>||||||0</v>
      </c>
      <c r="B1099" s="23" t="str">
        <f>D1099&amp;"|"&amp;E1099&amp;"|"&amp;G1099&amp;"|"&amp;H1099&amp;"|"&amp;X1099</f>
        <v>||||0</v>
      </c>
      <c r="C1099" s="28" t="str">
        <f>E1099&amp;"|"&amp;X1099</f>
        <v>|0</v>
      </c>
      <c r="D1099" s="10"/>
      <c r="E1099" s="10"/>
      <c r="F1099" s="36" t="str">
        <f>G1099&amp;"/"&amp;H1099</f>
        <v>/</v>
      </c>
      <c r="G1099" s="10"/>
      <c r="H1099" s="10"/>
      <c r="I1099" s="36" t="str">
        <f>J1099&amp;"."&amp;K1099</f>
        <v>.</v>
      </c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>
        <f>R1099-S1099-T1099</f>
        <v>0</v>
      </c>
      <c r="V1099" s="9" t="e">
        <f>IF(X1099&lt;&gt;"Liquidação Cancelada",VLOOKUP(B1099,'BASE DE DADOS OPS'!$B$4:$P$9650,10,FALSE),"Liquidação Cancelada")</f>
        <v>#N/A</v>
      </c>
      <c r="W1099" s="13" t="e">
        <f>IF(X1099&lt;&gt;"Liquidação Cancelada",IF(ISBLANK(V1099),"AGUARDANDO PAGAMENTO",NETWORKDAYS(P1099,V1099)-1),"Liquidação Cancelada")</f>
        <v>#N/A</v>
      </c>
      <c r="X1099" s="10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>IF(X1099&lt;&gt;"Liquidação Cancelada",Y1099-Z1099,"Liquidação Cancelada")</f>
        <v>#N/A</v>
      </c>
      <c r="AC1099" s="3" t="e">
        <f>IF(X1099&lt;&gt;"Liquidação Cancelada",(AA1099-AB1099)+(U1099-Z1099-AB1099),"Liquidação Cancelada")</f>
        <v>#N/A</v>
      </c>
      <c r="AD1099" s="29"/>
    </row>
    <row r="1100" spans="1:30" ht="24.95" customHeight="1" x14ac:dyDescent="0.2">
      <c r="A1100" s="23" t="str">
        <f>D1100&amp;"|"&amp;E1100&amp;"|"&amp;G1100&amp;"|"&amp;H1100&amp;"|"&amp;L1100&amp;"|"&amp;N1100&amp;"|"&amp;U1100</f>
        <v>||||||0</v>
      </c>
      <c r="B1100" s="23" t="str">
        <f>D1100&amp;"|"&amp;E1100&amp;"|"&amp;G1100&amp;"|"&amp;H1100&amp;"|"&amp;X1100</f>
        <v>||||0</v>
      </c>
      <c r="C1100" s="28" t="str">
        <f>E1100&amp;"|"&amp;X1100</f>
        <v>|0</v>
      </c>
      <c r="D1100" s="10"/>
      <c r="E1100" s="10"/>
      <c r="F1100" s="36" t="str">
        <f>G1100&amp;"/"&amp;H1100</f>
        <v>/</v>
      </c>
      <c r="G1100" s="10"/>
      <c r="H1100" s="10"/>
      <c r="I1100" s="36" t="str">
        <f>J1100&amp;"."&amp;K1100</f>
        <v>.</v>
      </c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>
        <f>R1100-S1100-T1100</f>
        <v>0</v>
      </c>
      <c r="V1100" s="9" t="e">
        <f>IF(X1100&lt;&gt;"Liquidação Cancelada",VLOOKUP(B1100,'BASE DE DADOS OPS'!$B$4:$P$9650,10,FALSE),"Liquidação Cancelada")</f>
        <v>#N/A</v>
      </c>
      <c r="W1100" s="13" t="e">
        <f>IF(X1100&lt;&gt;"Liquidação Cancelada",IF(ISBLANK(V1100),"AGUARDANDO PAGAMENTO",NETWORKDAYS(P1100,V1100)-1),"Liquidação Cancelada")</f>
        <v>#N/A</v>
      </c>
      <c r="X1100" s="10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>IF(X1100&lt;&gt;"Liquidação Cancelada",Y1100-Z1100,"Liquidação Cancelada")</f>
        <v>#N/A</v>
      </c>
      <c r="AC1100" s="3" t="e">
        <f>IF(X1100&lt;&gt;"Liquidação Cancelada",(AA1100-AB1100)+(U1100-Z1100-AB1100),"Liquidação Cancelada")</f>
        <v>#N/A</v>
      </c>
      <c r="AD1100" s="29"/>
    </row>
    <row r="1101" spans="1:30" ht="24.95" customHeight="1" x14ac:dyDescent="0.2">
      <c r="A1101" s="23" t="str">
        <f>D1101&amp;"|"&amp;E1101&amp;"|"&amp;G1101&amp;"|"&amp;H1101&amp;"|"&amp;L1101&amp;"|"&amp;N1101&amp;"|"&amp;U1101</f>
        <v>||||||0</v>
      </c>
      <c r="B1101" s="23" t="str">
        <f>D1101&amp;"|"&amp;E1101&amp;"|"&amp;G1101&amp;"|"&amp;H1101&amp;"|"&amp;X1101</f>
        <v>||||0</v>
      </c>
      <c r="C1101" s="28" t="str">
        <f>E1101&amp;"|"&amp;X1101</f>
        <v>|0</v>
      </c>
      <c r="D1101" s="10"/>
      <c r="E1101" s="10"/>
      <c r="F1101" s="36" t="str">
        <f>G1101&amp;"/"&amp;H1101</f>
        <v>/</v>
      </c>
      <c r="G1101" s="10"/>
      <c r="H1101" s="10"/>
      <c r="I1101" s="36" t="str">
        <f>J1101&amp;"."&amp;K1101</f>
        <v>.</v>
      </c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>
        <f>R1101-S1101-T1101</f>
        <v>0</v>
      </c>
      <c r="V1101" s="9" t="e">
        <f>IF(X1101&lt;&gt;"Liquidação Cancelada",VLOOKUP(B1101,'BASE DE DADOS OPS'!$B$4:$P$9650,10,FALSE),"Liquidação Cancelada")</f>
        <v>#N/A</v>
      </c>
      <c r="W1101" s="13" t="e">
        <f>IF(X1101&lt;&gt;"Liquidação Cancelada",IF(ISBLANK(V1101),"AGUARDANDO PAGAMENTO",NETWORKDAYS(P1101,V1101)-1),"Liquidação Cancelada")</f>
        <v>#N/A</v>
      </c>
      <c r="X1101" s="10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>IF(X1101&lt;&gt;"Liquidação Cancelada",Y1101-Z1101,"Liquidação Cancelada")</f>
        <v>#N/A</v>
      </c>
      <c r="AC1101" s="3" t="e">
        <f>IF(X1101&lt;&gt;"Liquidação Cancelada",(AA1101-AB1101)+(U1101-Z1101-AB1101),"Liquidação Cancelada")</f>
        <v>#N/A</v>
      </c>
      <c r="AD1101" s="29"/>
    </row>
    <row r="1102" spans="1:30" ht="24.95" customHeight="1" x14ac:dyDescent="0.2">
      <c r="A1102" s="23" t="str">
        <f>D1102&amp;"|"&amp;E1102&amp;"|"&amp;G1102&amp;"|"&amp;H1102&amp;"|"&amp;L1102&amp;"|"&amp;N1102&amp;"|"&amp;U1102</f>
        <v>||||||0</v>
      </c>
      <c r="B1102" s="23" t="str">
        <f>D1102&amp;"|"&amp;E1102&amp;"|"&amp;G1102&amp;"|"&amp;H1102&amp;"|"&amp;X1102</f>
        <v>||||0</v>
      </c>
      <c r="C1102" s="28" t="str">
        <f>E1102&amp;"|"&amp;X1102</f>
        <v>|0</v>
      </c>
      <c r="D1102" s="10"/>
      <c r="E1102" s="10"/>
      <c r="F1102" s="36" t="str">
        <f>G1102&amp;"/"&amp;H1102</f>
        <v>/</v>
      </c>
      <c r="G1102" s="10"/>
      <c r="H1102" s="10"/>
      <c r="I1102" s="36" t="str">
        <f>J1102&amp;"."&amp;K1102</f>
        <v>.</v>
      </c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>
        <f>R1102-S1102-T1102</f>
        <v>0</v>
      </c>
      <c r="V1102" s="9" t="e">
        <f>IF(X1102&lt;&gt;"Liquidação Cancelada",VLOOKUP(B1102,'BASE DE DADOS OPS'!$B$4:$P$9650,10,FALSE),"Liquidação Cancelada")</f>
        <v>#N/A</v>
      </c>
      <c r="W1102" s="13" t="e">
        <f>IF(X1102&lt;&gt;"Liquidação Cancelada",IF(ISBLANK(V1102),"AGUARDANDO PAGAMENTO",NETWORKDAYS(P1102,V1102)-1),"Liquidação Cancelada")</f>
        <v>#N/A</v>
      </c>
      <c r="X1102" s="10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>IF(X1102&lt;&gt;"Liquidação Cancelada",Y1102-Z1102,"Liquidação Cancelada")</f>
        <v>#N/A</v>
      </c>
      <c r="AC1102" s="3" t="e">
        <f>IF(X1102&lt;&gt;"Liquidação Cancelada",(AA1102-AB1102)+(U1102-Z1102-AB1102),"Liquidação Cancelada")</f>
        <v>#N/A</v>
      </c>
      <c r="AD1102" s="29"/>
    </row>
    <row r="1103" spans="1:30" ht="24.95" customHeight="1" x14ac:dyDescent="0.2">
      <c r="A1103" s="23" t="str">
        <f>D1103&amp;"|"&amp;E1103&amp;"|"&amp;G1103&amp;"|"&amp;H1103&amp;"|"&amp;L1103&amp;"|"&amp;N1103&amp;"|"&amp;U1103</f>
        <v>||||||0</v>
      </c>
      <c r="B1103" s="23" t="str">
        <f>D1103&amp;"|"&amp;E1103&amp;"|"&amp;G1103&amp;"|"&amp;H1103&amp;"|"&amp;X1103</f>
        <v>||||0</v>
      </c>
      <c r="C1103" s="28" t="str">
        <f>E1103&amp;"|"&amp;X1103</f>
        <v>|0</v>
      </c>
      <c r="D1103" s="10"/>
      <c r="E1103" s="10"/>
      <c r="F1103" s="36" t="str">
        <f>G1103&amp;"/"&amp;H1103</f>
        <v>/</v>
      </c>
      <c r="G1103" s="10"/>
      <c r="H1103" s="10"/>
      <c r="I1103" s="36" t="str">
        <f>J1103&amp;"."&amp;K1103</f>
        <v>.</v>
      </c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>
        <f>R1103-S1103-T1103</f>
        <v>0</v>
      </c>
      <c r="V1103" s="9" t="e">
        <f>IF(X1103&lt;&gt;"Liquidação Cancelada",VLOOKUP(B1103,'BASE DE DADOS OPS'!$B$4:$P$9650,10,FALSE),"Liquidação Cancelada")</f>
        <v>#N/A</v>
      </c>
      <c r="W1103" s="13" t="e">
        <f>IF(X1103&lt;&gt;"Liquidação Cancelada",IF(ISBLANK(V1103),"AGUARDANDO PAGAMENTO",NETWORKDAYS(P1103,V1103)-1),"Liquidação Cancelada")</f>
        <v>#N/A</v>
      </c>
      <c r="X1103" s="10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>IF(X1103&lt;&gt;"Liquidação Cancelada",Y1103-Z1103,"Liquidação Cancelada")</f>
        <v>#N/A</v>
      </c>
      <c r="AC1103" s="3" t="e">
        <f>IF(X1103&lt;&gt;"Liquidação Cancelada",(AA1103-AB1103)+(U1103-Z1103-AB1103),"Liquidação Cancelada")</f>
        <v>#N/A</v>
      </c>
      <c r="AD1103" s="29"/>
    </row>
    <row r="1104" spans="1:30" ht="24.95" customHeight="1" x14ac:dyDescent="0.2">
      <c r="A1104" s="23" t="str">
        <f>D1104&amp;"|"&amp;E1104&amp;"|"&amp;G1104&amp;"|"&amp;H1104&amp;"|"&amp;L1104&amp;"|"&amp;N1104&amp;"|"&amp;U1104</f>
        <v>||||||0</v>
      </c>
      <c r="B1104" s="23" t="str">
        <f>D1104&amp;"|"&amp;E1104&amp;"|"&amp;G1104&amp;"|"&amp;H1104&amp;"|"&amp;X1104</f>
        <v>||||0</v>
      </c>
      <c r="C1104" s="28" t="str">
        <f>E1104&amp;"|"&amp;X1104</f>
        <v>|0</v>
      </c>
      <c r="D1104" s="10"/>
      <c r="E1104" s="10"/>
      <c r="F1104" s="36" t="str">
        <f>G1104&amp;"/"&amp;H1104</f>
        <v>/</v>
      </c>
      <c r="G1104" s="10"/>
      <c r="H1104" s="10"/>
      <c r="I1104" s="36" t="str">
        <f>J1104&amp;"."&amp;K1104</f>
        <v>.</v>
      </c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>
        <f>R1104-S1104-T1104</f>
        <v>0</v>
      </c>
      <c r="V1104" s="9" t="e">
        <f>IF(X1104&lt;&gt;"Liquidação Cancelada",VLOOKUP(B1104,'BASE DE DADOS OPS'!$B$4:$P$9650,10,FALSE),"Liquidação Cancelada")</f>
        <v>#N/A</v>
      </c>
      <c r="W1104" s="13" t="e">
        <f>IF(X1104&lt;&gt;"Liquidação Cancelada",IF(ISBLANK(V1104),"AGUARDANDO PAGAMENTO",NETWORKDAYS(P1104,V1104)-1),"Liquidação Cancelada")</f>
        <v>#N/A</v>
      </c>
      <c r="X1104" s="10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>IF(X1104&lt;&gt;"Liquidação Cancelada",Y1104-Z1104,"Liquidação Cancelada")</f>
        <v>#N/A</v>
      </c>
      <c r="AC1104" s="3" t="e">
        <f>IF(X1104&lt;&gt;"Liquidação Cancelada",(AA1104-AB1104)+(U1104-Z1104-AB1104),"Liquidação Cancelada")</f>
        <v>#N/A</v>
      </c>
      <c r="AD1104" s="29"/>
    </row>
    <row r="1105" spans="1:30" ht="24.95" customHeight="1" x14ac:dyDescent="0.2">
      <c r="A1105" s="23" t="str">
        <f>D1105&amp;"|"&amp;E1105&amp;"|"&amp;G1105&amp;"|"&amp;H1105&amp;"|"&amp;L1105&amp;"|"&amp;N1105&amp;"|"&amp;U1105</f>
        <v>||||||0</v>
      </c>
      <c r="B1105" s="23" t="str">
        <f>D1105&amp;"|"&amp;E1105&amp;"|"&amp;G1105&amp;"|"&amp;H1105&amp;"|"&amp;X1105</f>
        <v>||||0</v>
      </c>
      <c r="C1105" s="28" t="str">
        <f>E1105&amp;"|"&amp;X1105</f>
        <v>|0</v>
      </c>
      <c r="D1105" s="10"/>
      <c r="E1105" s="10"/>
      <c r="F1105" s="36" t="str">
        <f>G1105&amp;"/"&amp;H1105</f>
        <v>/</v>
      </c>
      <c r="G1105" s="10"/>
      <c r="H1105" s="10"/>
      <c r="I1105" s="36" t="str">
        <f>J1105&amp;"."&amp;K1105</f>
        <v>.</v>
      </c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>
        <f>R1105-S1105-T1105</f>
        <v>0</v>
      </c>
      <c r="V1105" s="9" t="e">
        <f>IF(X1105&lt;&gt;"Liquidação Cancelada",VLOOKUP(B1105,'BASE DE DADOS OPS'!$B$4:$P$9650,10,FALSE),"Liquidação Cancelada")</f>
        <v>#N/A</v>
      </c>
      <c r="W1105" s="13" t="e">
        <f>IF(X1105&lt;&gt;"Liquidação Cancelada",IF(ISBLANK(V1105),"AGUARDANDO PAGAMENTO",NETWORKDAYS(P1105,V1105)-1),"Liquidação Cancelada")</f>
        <v>#N/A</v>
      </c>
      <c r="X1105" s="10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>IF(X1105&lt;&gt;"Liquidação Cancelada",Y1105-Z1105,"Liquidação Cancelada")</f>
        <v>#N/A</v>
      </c>
      <c r="AC1105" s="3" t="e">
        <f>IF(X1105&lt;&gt;"Liquidação Cancelada",(AA1105-AB1105)+(U1105-Z1105-AB1105),"Liquidação Cancelada")</f>
        <v>#N/A</v>
      </c>
      <c r="AD1105" s="29"/>
    </row>
    <row r="1106" spans="1:30" ht="24.95" customHeight="1" x14ac:dyDescent="0.2">
      <c r="A1106" s="23" t="str">
        <f>D1106&amp;"|"&amp;E1106&amp;"|"&amp;G1106&amp;"|"&amp;H1106&amp;"|"&amp;L1106&amp;"|"&amp;N1106&amp;"|"&amp;U1106</f>
        <v>||||||0</v>
      </c>
      <c r="B1106" s="23" t="str">
        <f>D1106&amp;"|"&amp;E1106&amp;"|"&amp;G1106&amp;"|"&amp;H1106&amp;"|"&amp;X1106</f>
        <v>||||0</v>
      </c>
      <c r="C1106" s="28" t="str">
        <f>E1106&amp;"|"&amp;X1106</f>
        <v>|0</v>
      </c>
      <c r="D1106" s="10"/>
      <c r="E1106" s="10"/>
      <c r="F1106" s="36" t="str">
        <f>G1106&amp;"/"&amp;H1106</f>
        <v>/</v>
      </c>
      <c r="G1106" s="10"/>
      <c r="H1106" s="10"/>
      <c r="I1106" s="36" t="str">
        <f>J1106&amp;"."&amp;K1106</f>
        <v>.</v>
      </c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>
        <f>R1106-S1106-T1106</f>
        <v>0</v>
      </c>
      <c r="V1106" s="9" t="e">
        <f>IF(X1106&lt;&gt;"Liquidação Cancelada",VLOOKUP(B1106,'BASE DE DADOS OPS'!$B$4:$P$9650,10,FALSE),"Liquidação Cancelada")</f>
        <v>#N/A</v>
      </c>
      <c r="W1106" s="13" t="e">
        <f>IF(X1106&lt;&gt;"Liquidação Cancelada",IF(ISBLANK(V1106),"AGUARDANDO PAGAMENTO",NETWORKDAYS(P1106,V1106)-1),"Liquidação Cancelada")</f>
        <v>#N/A</v>
      </c>
      <c r="X1106" s="10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>IF(X1106&lt;&gt;"Liquidação Cancelada",Y1106-Z1106,"Liquidação Cancelada")</f>
        <v>#N/A</v>
      </c>
      <c r="AC1106" s="3" t="e">
        <f>IF(X1106&lt;&gt;"Liquidação Cancelada",(AA1106-AB1106)+(U1106-Z1106-AB1106),"Liquidação Cancelada")</f>
        <v>#N/A</v>
      </c>
      <c r="AD1106" s="29"/>
    </row>
    <row r="1107" spans="1:30" ht="24.95" customHeight="1" x14ac:dyDescent="0.2">
      <c r="A1107" s="23" t="str">
        <f>D1107&amp;"|"&amp;E1107&amp;"|"&amp;G1107&amp;"|"&amp;H1107&amp;"|"&amp;L1107&amp;"|"&amp;N1107&amp;"|"&amp;U1107</f>
        <v>||||||0</v>
      </c>
      <c r="B1107" s="23" t="str">
        <f>D1107&amp;"|"&amp;E1107&amp;"|"&amp;G1107&amp;"|"&amp;H1107&amp;"|"&amp;X1107</f>
        <v>||||0</v>
      </c>
      <c r="C1107" s="28" t="str">
        <f>E1107&amp;"|"&amp;X1107</f>
        <v>|0</v>
      </c>
      <c r="D1107" s="10"/>
      <c r="E1107" s="10"/>
      <c r="F1107" s="36" t="str">
        <f>G1107&amp;"/"&amp;H1107</f>
        <v>/</v>
      </c>
      <c r="G1107" s="10"/>
      <c r="H1107" s="10"/>
      <c r="I1107" s="36" t="str">
        <f>J1107&amp;"."&amp;K1107</f>
        <v>.</v>
      </c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>
        <f>R1107-S1107-T1107</f>
        <v>0</v>
      </c>
      <c r="V1107" s="9" t="e">
        <f>IF(X1107&lt;&gt;"Liquidação Cancelada",VLOOKUP(B1107,'BASE DE DADOS OPS'!$B$4:$P$9650,10,FALSE),"Liquidação Cancelada")</f>
        <v>#N/A</v>
      </c>
      <c r="W1107" s="13" t="e">
        <f>IF(X1107&lt;&gt;"Liquidação Cancelada",IF(ISBLANK(V1107),"AGUARDANDO PAGAMENTO",NETWORKDAYS(P1107,V1107)-1),"Liquidação Cancelada")</f>
        <v>#N/A</v>
      </c>
      <c r="X1107" s="10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>IF(X1107&lt;&gt;"Liquidação Cancelada",Y1107-Z1107,"Liquidação Cancelada")</f>
        <v>#N/A</v>
      </c>
      <c r="AC1107" s="3" t="e">
        <f>IF(X1107&lt;&gt;"Liquidação Cancelada",(AA1107-AB1107)+(U1107-Z1107-AB1107),"Liquidação Cancelada")</f>
        <v>#N/A</v>
      </c>
      <c r="AD1107" s="29"/>
    </row>
    <row r="1108" spans="1:30" ht="24.95" customHeight="1" x14ac:dyDescent="0.2">
      <c r="A1108" s="23" t="str">
        <f>D1108&amp;"|"&amp;E1108&amp;"|"&amp;G1108&amp;"|"&amp;H1108&amp;"|"&amp;L1108&amp;"|"&amp;N1108&amp;"|"&amp;U1108</f>
        <v>||||||0</v>
      </c>
      <c r="B1108" s="23" t="str">
        <f>D1108&amp;"|"&amp;E1108&amp;"|"&amp;G1108&amp;"|"&amp;H1108&amp;"|"&amp;X1108</f>
        <v>||||0</v>
      </c>
      <c r="C1108" s="28" t="str">
        <f>E1108&amp;"|"&amp;X1108</f>
        <v>|0</v>
      </c>
      <c r="D1108" s="10"/>
      <c r="E1108" s="10"/>
      <c r="F1108" s="36" t="str">
        <f>G1108&amp;"/"&amp;H1108</f>
        <v>/</v>
      </c>
      <c r="G1108" s="10"/>
      <c r="H1108" s="10"/>
      <c r="I1108" s="36" t="str">
        <f>J1108&amp;"."&amp;K1108</f>
        <v>.</v>
      </c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>
        <f>R1108-S1108-T1108</f>
        <v>0</v>
      </c>
      <c r="V1108" s="9" t="e">
        <f>IF(X1108&lt;&gt;"Liquidação Cancelada",VLOOKUP(B1108,'BASE DE DADOS OPS'!$B$4:$P$9650,10,FALSE),"Liquidação Cancelada")</f>
        <v>#N/A</v>
      </c>
      <c r="W1108" s="13" t="e">
        <f>IF(X1108&lt;&gt;"Liquidação Cancelada",IF(ISBLANK(V1108),"AGUARDANDO PAGAMENTO",NETWORKDAYS(P1108,V1108)-1),"Liquidação Cancelada")</f>
        <v>#N/A</v>
      </c>
      <c r="X1108" s="10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>IF(X1108&lt;&gt;"Liquidação Cancelada",Y1108-Z1108,"Liquidação Cancelada")</f>
        <v>#N/A</v>
      </c>
      <c r="AC1108" s="3" t="e">
        <f>IF(X1108&lt;&gt;"Liquidação Cancelada",(AA1108-AB1108)+(U1108-Z1108-AB1108),"Liquidação Cancelada")</f>
        <v>#N/A</v>
      </c>
      <c r="AD1108" s="29"/>
    </row>
    <row r="1109" spans="1:30" ht="24.95" customHeight="1" x14ac:dyDescent="0.2">
      <c r="A1109" s="23" t="str">
        <f>D1109&amp;"|"&amp;E1109&amp;"|"&amp;G1109&amp;"|"&amp;H1109&amp;"|"&amp;L1109&amp;"|"&amp;N1109&amp;"|"&amp;U1109</f>
        <v>||||||0</v>
      </c>
      <c r="B1109" s="23" t="str">
        <f>D1109&amp;"|"&amp;E1109&amp;"|"&amp;G1109&amp;"|"&amp;H1109&amp;"|"&amp;X1109</f>
        <v>||||0</v>
      </c>
      <c r="C1109" s="28" t="str">
        <f>E1109&amp;"|"&amp;X1109</f>
        <v>|0</v>
      </c>
      <c r="D1109" s="10"/>
      <c r="E1109" s="10"/>
      <c r="F1109" s="36" t="str">
        <f>G1109&amp;"/"&amp;H1109</f>
        <v>/</v>
      </c>
      <c r="G1109" s="10"/>
      <c r="H1109" s="10"/>
      <c r="I1109" s="36" t="str">
        <f>J1109&amp;"."&amp;K1109</f>
        <v>.</v>
      </c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>
        <f>R1109-S1109-T1109</f>
        <v>0</v>
      </c>
      <c r="V1109" s="9" t="e">
        <f>IF(X1109&lt;&gt;"Liquidação Cancelada",VLOOKUP(B1109,'BASE DE DADOS OPS'!$B$4:$P$9650,10,FALSE),"Liquidação Cancelada")</f>
        <v>#N/A</v>
      </c>
      <c r="W1109" s="13" t="e">
        <f>IF(X1109&lt;&gt;"Liquidação Cancelada",IF(ISBLANK(V1109),"AGUARDANDO PAGAMENTO",NETWORKDAYS(P1109,V1109)-1),"Liquidação Cancelada")</f>
        <v>#N/A</v>
      </c>
      <c r="X1109" s="10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>IF(X1109&lt;&gt;"Liquidação Cancelada",Y1109-Z1109,"Liquidação Cancelada")</f>
        <v>#N/A</v>
      </c>
      <c r="AC1109" s="3" t="e">
        <f>IF(X1109&lt;&gt;"Liquidação Cancelada",(AA1109-AB1109)+(U1109-Z1109-AB1109),"Liquidação Cancelada")</f>
        <v>#N/A</v>
      </c>
      <c r="AD1109" s="29"/>
    </row>
    <row r="1110" spans="1:30" ht="24.95" customHeight="1" x14ac:dyDescent="0.2">
      <c r="A1110" s="23" t="str">
        <f>D1110&amp;"|"&amp;E1110&amp;"|"&amp;G1110&amp;"|"&amp;H1110&amp;"|"&amp;L1110&amp;"|"&amp;N1110&amp;"|"&amp;U1110</f>
        <v>||||||0</v>
      </c>
      <c r="B1110" s="23" t="str">
        <f>D1110&amp;"|"&amp;E1110&amp;"|"&amp;G1110&amp;"|"&amp;H1110&amp;"|"&amp;X1110</f>
        <v>||||0</v>
      </c>
      <c r="C1110" s="28" t="str">
        <f>E1110&amp;"|"&amp;X1110</f>
        <v>|0</v>
      </c>
      <c r="D1110" s="10"/>
      <c r="E1110" s="10"/>
      <c r="F1110" s="36" t="str">
        <f>G1110&amp;"/"&amp;H1110</f>
        <v>/</v>
      </c>
      <c r="G1110" s="10"/>
      <c r="H1110" s="10"/>
      <c r="I1110" s="36" t="str">
        <f>J1110&amp;"."&amp;K1110</f>
        <v>.</v>
      </c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>
        <f>R1110-S1110-T1110</f>
        <v>0</v>
      </c>
      <c r="V1110" s="9" t="e">
        <f>IF(X1110&lt;&gt;"Liquidação Cancelada",VLOOKUP(B1110,'BASE DE DADOS OPS'!$B$4:$P$9650,10,FALSE),"Liquidação Cancelada")</f>
        <v>#N/A</v>
      </c>
      <c r="W1110" s="13" t="e">
        <f>IF(X1110&lt;&gt;"Liquidação Cancelada",IF(ISBLANK(V1110),"AGUARDANDO PAGAMENTO",NETWORKDAYS(P1110,V1110)-1),"Liquidação Cancelada")</f>
        <v>#N/A</v>
      </c>
      <c r="X1110" s="10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>IF(X1110&lt;&gt;"Liquidação Cancelada",Y1110-Z1110,"Liquidação Cancelada")</f>
        <v>#N/A</v>
      </c>
      <c r="AC1110" s="3" t="e">
        <f>IF(X1110&lt;&gt;"Liquidação Cancelada",(AA1110-AB1110)+(U1110-Z1110-AB1110),"Liquidação Cancelada")</f>
        <v>#N/A</v>
      </c>
      <c r="AD1110" s="29"/>
    </row>
    <row r="1111" spans="1:30" ht="24.95" customHeight="1" x14ac:dyDescent="0.2">
      <c r="A1111" s="23" t="str">
        <f>D1111&amp;"|"&amp;E1111&amp;"|"&amp;G1111&amp;"|"&amp;H1111&amp;"|"&amp;L1111&amp;"|"&amp;N1111&amp;"|"&amp;U1111</f>
        <v>||||||0</v>
      </c>
      <c r="B1111" s="23" t="str">
        <f>D1111&amp;"|"&amp;E1111&amp;"|"&amp;G1111&amp;"|"&amp;H1111&amp;"|"&amp;X1111</f>
        <v>||||0</v>
      </c>
      <c r="C1111" s="28" t="str">
        <f>E1111&amp;"|"&amp;X1111</f>
        <v>|0</v>
      </c>
      <c r="D1111" s="10"/>
      <c r="E1111" s="10"/>
      <c r="F1111" s="36" t="str">
        <f>G1111&amp;"/"&amp;H1111</f>
        <v>/</v>
      </c>
      <c r="G1111" s="10"/>
      <c r="H1111" s="10"/>
      <c r="I1111" s="36" t="str">
        <f>J1111&amp;"."&amp;K1111</f>
        <v>.</v>
      </c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>
        <f>R1111-S1111-T1111</f>
        <v>0</v>
      </c>
      <c r="V1111" s="9" t="e">
        <f>IF(X1111&lt;&gt;"Liquidação Cancelada",VLOOKUP(B1111,'BASE DE DADOS OPS'!$B$4:$P$9650,10,FALSE),"Liquidação Cancelada")</f>
        <v>#N/A</v>
      </c>
      <c r="W1111" s="13" t="e">
        <f>IF(X1111&lt;&gt;"Liquidação Cancelada",IF(ISBLANK(V1111),"AGUARDANDO PAGAMENTO",NETWORKDAYS(P1111,V1111)-1),"Liquidação Cancelada")</f>
        <v>#N/A</v>
      </c>
      <c r="X1111" s="10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>IF(X1111&lt;&gt;"Liquidação Cancelada",Y1111-Z1111,"Liquidação Cancelada")</f>
        <v>#N/A</v>
      </c>
      <c r="AC1111" s="3" t="e">
        <f>IF(X1111&lt;&gt;"Liquidação Cancelada",(AA1111-AB1111)+(U1111-Z1111-AB1111),"Liquidação Cancelada")</f>
        <v>#N/A</v>
      </c>
      <c r="AD1111" s="29"/>
    </row>
    <row r="1112" spans="1:30" ht="24.95" customHeight="1" x14ac:dyDescent="0.2">
      <c r="A1112" s="23" t="str">
        <f>D1112&amp;"|"&amp;E1112&amp;"|"&amp;G1112&amp;"|"&amp;H1112&amp;"|"&amp;L1112&amp;"|"&amp;N1112&amp;"|"&amp;U1112</f>
        <v>||||||0</v>
      </c>
      <c r="B1112" s="23" t="str">
        <f>D1112&amp;"|"&amp;E1112&amp;"|"&amp;G1112&amp;"|"&amp;H1112&amp;"|"&amp;X1112</f>
        <v>||||0</v>
      </c>
      <c r="C1112" s="28" t="str">
        <f>E1112&amp;"|"&amp;X1112</f>
        <v>|0</v>
      </c>
      <c r="D1112" s="10"/>
      <c r="E1112" s="10"/>
      <c r="F1112" s="36" t="str">
        <f>G1112&amp;"/"&amp;H1112</f>
        <v>/</v>
      </c>
      <c r="G1112" s="10"/>
      <c r="H1112" s="10"/>
      <c r="I1112" s="36" t="str">
        <f>J1112&amp;"."&amp;K1112</f>
        <v>.</v>
      </c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>
        <f>R1112-S1112-T1112</f>
        <v>0</v>
      </c>
      <c r="V1112" s="9" t="e">
        <f>IF(X1112&lt;&gt;"Liquidação Cancelada",VLOOKUP(B1112,'BASE DE DADOS OPS'!$B$4:$P$9650,10,FALSE),"Liquidação Cancelada")</f>
        <v>#N/A</v>
      </c>
      <c r="W1112" s="13" t="e">
        <f>IF(X1112&lt;&gt;"Liquidação Cancelada",IF(ISBLANK(V1112),"AGUARDANDO PAGAMENTO",NETWORKDAYS(P1112,V1112)-1),"Liquidação Cancelada")</f>
        <v>#N/A</v>
      </c>
      <c r="X1112" s="10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>IF(X1112&lt;&gt;"Liquidação Cancelada",Y1112-Z1112,"Liquidação Cancelada")</f>
        <v>#N/A</v>
      </c>
      <c r="AC1112" s="3" t="e">
        <f>IF(X1112&lt;&gt;"Liquidação Cancelada",(AA1112-AB1112)+(U1112-Z1112-AB1112),"Liquidação Cancelada")</f>
        <v>#N/A</v>
      </c>
      <c r="AD1112" s="29"/>
    </row>
    <row r="1113" spans="1:30" ht="24.95" customHeight="1" x14ac:dyDescent="0.2">
      <c r="A1113" s="23" t="str">
        <f>D1113&amp;"|"&amp;E1113&amp;"|"&amp;G1113&amp;"|"&amp;H1113&amp;"|"&amp;L1113&amp;"|"&amp;N1113&amp;"|"&amp;U1113</f>
        <v>||||||0</v>
      </c>
      <c r="B1113" s="23" t="str">
        <f>D1113&amp;"|"&amp;E1113&amp;"|"&amp;G1113&amp;"|"&amp;H1113&amp;"|"&amp;X1113</f>
        <v>||||0</v>
      </c>
      <c r="C1113" s="28" t="str">
        <f>E1113&amp;"|"&amp;X1113</f>
        <v>|0</v>
      </c>
      <c r="D1113" s="10"/>
      <c r="E1113" s="10"/>
      <c r="F1113" s="36" t="str">
        <f>G1113&amp;"/"&amp;H1113</f>
        <v>/</v>
      </c>
      <c r="G1113" s="10"/>
      <c r="H1113" s="10"/>
      <c r="I1113" s="36" t="str">
        <f>J1113&amp;"."&amp;K1113</f>
        <v>.</v>
      </c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>
        <f>R1113-S1113-T1113</f>
        <v>0</v>
      </c>
      <c r="V1113" s="9" t="e">
        <f>IF(X1113&lt;&gt;"Liquidação Cancelada",VLOOKUP(B1113,'BASE DE DADOS OPS'!$B$4:$P$9650,10,FALSE),"Liquidação Cancelada")</f>
        <v>#N/A</v>
      </c>
      <c r="W1113" s="13" t="e">
        <f>IF(X1113&lt;&gt;"Liquidação Cancelada",IF(ISBLANK(V1113),"AGUARDANDO PAGAMENTO",NETWORKDAYS(P1113,V1113)-1),"Liquidação Cancelada")</f>
        <v>#N/A</v>
      </c>
      <c r="X1113" s="10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>IF(X1113&lt;&gt;"Liquidação Cancelada",Y1113-Z1113,"Liquidação Cancelada")</f>
        <v>#N/A</v>
      </c>
      <c r="AC1113" s="3" t="e">
        <f>IF(X1113&lt;&gt;"Liquidação Cancelada",(AA1113-AB1113)+(U1113-Z1113-AB1113),"Liquidação Cancelada")</f>
        <v>#N/A</v>
      </c>
      <c r="AD1113" s="29"/>
    </row>
    <row r="1114" spans="1:30" ht="24.95" customHeight="1" x14ac:dyDescent="0.2">
      <c r="A1114" s="23" t="str">
        <f>D1114&amp;"|"&amp;E1114&amp;"|"&amp;G1114&amp;"|"&amp;H1114&amp;"|"&amp;L1114&amp;"|"&amp;N1114&amp;"|"&amp;U1114</f>
        <v>||||||0</v>
      </c>
      <c r="B1114" s="23" t="str">
        <f>D1114&amp;"|"&amp;E1114&amp;"|"&amp;G1114&amp;"|"&amp;H1114&amp;"|"&amp;X1114</f>
        <v>||||0</v>
      </c>
      <c r="C1114" s="28" t="str">
        <f>E1114&amp;"|"&amp;X1114</f>
        <v>|0</v>
      </c>
      <c r="D1114" s="10"/>
      <c r="E1114" s="10"/>
      <c r="F1114" s="36" t="str">
        <f>G1114&amp;"/"&amp;H1114</f>
        <v>/</v>
      </c>
      <c r="G1114" s="10"/>
      <c r="H1114" s="10"/>
      <c r="I1114" s="36" t="str">
        <f>J1114&amp;"."&amp;K1114</f>
        <v>.</v>
      </c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>
        <f>R1114-S1114-T1114</f>
        <v>0</v>
      </c>
      <c r="V1114" s="9" t="e">
        <f>IF(X1114&lt;&gt;"Liquidação Cancelada",VLOOKUP(B1114,'BASE DE DADOS OPS'!$B$4:$P$9650,10,FALSE),"Liquidação Cancelada")</f>
        <v>#N/A</v>
      </c>
      <c r="W1114" s="13" t="e">
        <f>IF(X1114&lt;&gt;"Liquidação Cancelada",IF(ISBLANK(V1114),"AGUARDANDO PAGAMENTO",NETWORKDAYS(P1114,V1114)-1),"Liquidação Cancelada")</f>
        <v>#N/A</v>
      </c>
      <c r="X1114" s="10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>IF(X1114&lt;&gt;"Liquidação Cancelada",Y1114-Z1114,"Liquidação Cancelada")</f>
        <v>#N/A</v>
      </c>
      <c r="AC1114" s="3" t="e">
        <f>IF(X1114&lt;&gt;"Liquidação Cancelada",(AA1114-AB1114)+(U1114-Z1114-AB1114),"Liquidação Cancelada")</f>
        <v>#N/A</v>
      </c>
      <c r="AD1114" s="29"/>
    </row>
    <row r="1115" spans="1:30" ht="24.95" customHeight="1" x14ac:dyDescent="0.2">
      <c r="A1115" s="23" t="str">
        <f>D1115&amp;"|"&amp;E1115&amp;"|"&amp;G1115&amp;"|"&amp;H1115&amp;"|"&amp;L1115&amp;"|"&amp;N1115&amp;"|"&amp;U1115</f>
        <v>||||||0</v>
      </c>
      <c r="B1115" s="23" t="str">
        <f>D1115&amp;"|"&amp;E1115&amp;"|"&amp;G1115&amp;"|"&amp;H1115&amp;"|"&amp;X1115</f>
        <v>||||0</v>
      </c>
      <c r="C1115" s="28" t="str">
        <f>E1115&amp;"|"&amp;X1115</f>
        <v>|0</v>
      </c>
      <c r="D1115" s="10"/>
      <c r="E1115" s="10"/>
      <c r="F1115" s="36" t="str">
        <f>G1115&amp;"/"&amp;H1115</f>
        <v>/</v>
      </c>
      <c r="G1115" s="10"/>
      <c r="H1115" s="10"/>
      <c r="I1115" s="36" t="str">
        <f>J1115&amp;"."&amp;K1115</f>
        <v>.</v>
      </c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>
        <f>R1115-S1115-T1115</f>
        <v>0</v>
      </c>
      <c r="V1115" s="9" t="e">
        <f>IF(X1115&lt;&gt;"Liquidação Cancelada",VLOOKUP(B1115,'BASE DE DADOS OPS'!$B$4:$P$9650,10,FALSE),"Liquidação Cancelada")</f>
        <v>#N/A</v>
      </c>
      <c r="W1115" s="13" t="e">
        <f>IF(X1115&lt;&gt;"Liquidação Cancelada",IF(ISBLANK(V1115),"AGUARDANDO PAGAMENTO",NETWORKDAYS(P1115,V1115)-1),"Liquidação Cancelada")</f>
        <v>#N/A</v>
      </c>
      <c r="X1115" s="10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>IF(X1115&lt;&gt;"Liquidação Cancelada",Y1115-Z1115,"Liquidação Cancelada")</f>
        <v>#N/A</v>
      </c>
      <c r="AC1115" s="3" t="e">
        <f>IF(X1115&lt;&gt;"Liquidação Cancelada",(AA1115-AB1115)+(U1115-Z1115-AB1115),"Liquidação Cancelada")</f>
        <v>#N/A</v>
      </c>
      <c r="AD1115" s="29"/>
    </row>
    <row r="1116" spans="1:30" ht="24.95" customHeight="1" x14ac:dyDescent="0.2">
      <c r="A1116" s="23" t="str">
        <f>D1116&amp;"|"&amp;E1116&amp;"|"&amp;G1116&amp;"|"&amp;H1116&amp;"|"&amp;L1116&amp;"|"&amp;N1116&amp;"|"&amp;U1116</f>
        <v>||||||0</v>
      </c>
      <c r="B1116" s="23" t="str">
        <f>D1116&amp;"|"&amp;E1116&amp;"|"&amp;G1116&amp;"|"&amp;H1116&amp;"|"&amp;X1116</f>
        <v>||||0</v>
      </c>
      <c r="C1116" s="28" t="str">
        <f>E1116&amp;"|"&amp;X1116</f>
        <v>|0</v>
      </c>
      <c r="D1116" s="10"/>
      <c r="E1116" s="10"/>
      <c r="F1116" s="36" t="str">
        <f>G1116&amp;"/"&amp;H1116</f>
        <v>/</v>
      </c>
      <c r="G1116" s="10"/>
      <c r="H1116" s="10"/>
      <c r="I1116" s="36" t="str">
        <f>J1116&amp;"."&amp;K1116</f>
        <v>.</v>
      </c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>
        <f>R1116-S1116-T1116</f>
        <v>0</v>
      </c>
      <c r="V1116" s="9" t="e">
        <f>IF(X1116&lt;&gt;"Liquidação Cancelada",VLOOKUP(B1116,'BASE DE DADOS OPS'!$B$4:$P$9650,10,FALSE),"Liquidação Cancelada")</f>
        <v>#N/A</v>
      </c>
      <c r="W1116" s="13" t="e">
        <f>IF(X1116&lt;&gt;"Liquidação Cancelada",IF(ISBLANK(V1116),"AGUARDANDO PAGAMENTO",NETWORKDAYS(P1116,V1116)-1),"Liquidação Cancelada")</f>
        <v>#N/A</v>
      </c>
      <c r="X1116" s="10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>IF(X1116&lt;&gt;"Liquidação Cancelada",Y1116-Z1116,"Liquidação Cancelada")</f>
        <v>#N/A</v>
      </c>
      <c r="AC1116" s="3" t="e">
        <f>IF(X1116&lt;&gt;"Liquidação Cancelada",(AA1116-AB1116)+(U1116-Z1116-AB1116),"Liquidação Cancelada")</f>
        <v>#N/A</v>
      </c>
      <c r="AD1116" s="29"/>
    </row>
    <row r="1117" spans="1:30" ht="24.95" customHeight="1" x14ac:dyDescent="0.2">
      <c r="A1117" s="23" t="str">
        <f>D1117&amp;"|"&amp;E1117&amp;"|"&amp;G1117&amp;"|"&amp;H1117&amp;"|"&amp;L1117&amp;"|"&amp;N1117&amp;"|"&amp;U1117</f>
        <v>||||||0</v>
      </c>
      <c r="B1117" s="23" t="str">
        <f>D1117&amp;"|"&amp;E1117&amp;"|"&amp;G1117&amp;"|"&amp;H1117&amp;"|"&amp;X1117</f>
        <v>||||0</v>
      </c>
      <c r="C1117" s="28" t="str">
        <f>E1117&amp;"|"&amp;X1117</f>
        <v>|0</v>
      </c>
      <c r="D1117" s="10"/>
      <c r="E1117" s="10"/>
      <c r="F1117" s="36" t="str">
        <f>G1117&amp;"/"&amp;H1117</f>
        <v>/</v>
      </c>
      <c r="G1117" s="10"/>
      <c r="H1117" s="10"/>
      <c r="I1117" s="36" t="str">
        <f>J1117&amp;"."&amp;K1117</f>
        <v>.</v>
      </c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>
        <f>R1117-S1117-T1117</f>
        <v>0</v>
      </c>
      <c r="V1117" s="9" t="e">
        <f>IF(X1117&lt;&gt;"Liquidação Cancelada",VLOOKUP(B1117,'BASE DE DADOS OPS'!$B$4:$P$9650,10,FALSE),"Liquidação Cancelada")</f>
        <v>#N/A</v>
      </c>
      <c r="W1117" s="13" t="e">
        <f>IF(X1117&lt;&gt;"Liquidação Cancelada",IF(ISBLANK(V1117),"AGUARDANDO PAGAMENTO",NETWORKDAYS(P1117,V1117)-1),"Liquidação Cancelada")</f>
        <v>#N/A</v>
      </c>
      <c r="X1117" s="10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>IF(X1117&lt;&gt;"Liquidação Cancelada",Y1117-Z1117,"Liquidação Cancelada")</f>
        <v>#N/A</v>
      </c>
      <c r="AC1117" s="3" t="e">
        <f>IF(X1117&lt;&gt;"Liquidação Cancelada",(AA1117-AB1117)+(U1117-Z1117-AB1117),"Liquidação Cancelada")</f>
        <v>#N/A</v>
      </c>
      <c r="AD1117" s="29"/>
    </row>
    <row r="1118" spans="1:30" ht="24.95" customHeight="1" x14ac:dyDescent="0.2">
      <c r="A1118" s="23" t="str">
        <f>D1118&amp;"|"&amp;E1118&amp;"|"&amp;G1118&amp;"|"&amp;H1118&amp;"|"&amp;L1118&amp;"|"&amp;N1118&amp;"|"&amp;U1118</f>
        <v>||||||0</v>
      </c>
      <c r="B1118" s="23" t="str">
        <f>D1118&amp;"|"&amp;E1118&amp;"|"&amp;G1118&amp;"|"&amp;H1118&amp;"|"&amp;X1118</f>
        <v>||||0</v>
      </c>
      <c r="C1118" s="28" t="str">
        <f>E1118&amp;"|"&amp;X1118</f>
        <v>|0</v>
      </c>
      <c r="D1118" s="10"/>
      <c r="E1118" s="10"/>
      <c r="F1118" s="36" t="str">
        <f>G1118&amp;"/"&amp;H1118</f>
        <v>/</v>
      </c>
      <c r="G1118" s="10"/>
      <c r="H1118" s="10"/>
      <c r="I1118" s="36" t="str">
        <f>J1118&amp;"."&amp;K1118</f>
        <v>.</v>
      </c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>
        <f>R1118-S1118-T1118</f>
        <v>0</v>
      </c>
      <c r="V1118" s="9" t="e">
        <f>IF(X1118&lt;&gt;"Liquidação Cancelada",VLOOKUP(B1118,'BASE DE DADOS OPS'!$B$4:$P$9650,10,FALSE),"Liquidação Cancelada")</f>
        <v>#N/A</v>
      </c>
      <c r="W1118" s="13" t="e">
        <f>IF(X1118&lt;&gt;"Liquidação Cancelada",IF(ISBLANK(V1118),"AGUARDANDO PAGAMENTO",NETWORKDAYS(P1118,V1118)-1),"Liquidação Cancelada")</f>
        <v>#N/A</v>
      </c>
      <c r="X1118" s="10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>IF(X1118&lt;&gt;"Liquidação Cancelada",Y1118-Z1118,"Liquidação Cancelada")</f>
        <v>#N/A</v>
      </c>
      <c r="AC1118" s="3" t="e">
        <f>IF(X1118&lt;&gt;"Liquidação Cancelada",(AA1118-AB1118)+(U1118-Z1118-AB1118),"Liquidação Cancelada")</f>
        <v>#N/A</v>
      </c>
      <c r="AD1118" s="29"/>
    </row>
    <row r="1119" spans="1:30" ht="24.95" customHeight="1" x14ac:dyDescent="0.2">
      <c r="A1119" s="23" t="str">
        <f>D1119&amp;"|"&amp;E1119&amp;"|"&amp;G1119&amp;"|"&amp;H1119&amp;"|"&amp;L1119&amp;"|"&amp;N1119&amp;"|"&amp;U1119</f>
        <v>||||||0</v>
      </c>
      <c r="B1119" s="23" t="str">
        <f>D1119&amp;"|"&amp;E1119&amp;"|"&amp;G1119&amp;"|"&amp;H1119&amp;"|"&amp;X1119</f>
        <v>||||0</v>
      </c>
      <c r="C1119" s="28" t="str">
        <f>E1119&amp;"|"&amp;X1119</f>
        <v>|0</v>
      </c>
      <c r="D1119" s="10"/>
      <c r="E1119" s="10"/>
      <c r="F1119" s="36" t="str">
        <f>G1119&amp;"/"&amp;H1119</f>
        <v>/</v>
      </c>
      <c r="G1119" s="10"/>
      <c r="H1119" s="10"/>
      <c r="I1119" s="36" t="str">
        <f>J1119&amp;"."&amp;K1119</f>
        <v>.</v>
      </c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>
        <f>R1119-S1119-T1119</f>
        <v>0</v>
      </c>
      <c r="V1119" s="9" t="e">
        <f>IF(X1119&lt;&gt;"Liquidação Cancelada",VLOOKUP(B1119,'BASE DE DADOS OPS'!$B$4:$P$9650,10,FALSE),"Liquidação Cancelada")</f>
        <v>#N/A</v>
      </c>
      <c r="W1119" s="13" t="e">
        <f>IF(X1119&lt;&gt;"Liquidação Cancelada",IF(ISBLANK(V1119),"AGUARDANDO PAGAMENTO",NETWORKDAYS(P1119,V1119)-1),"Liquidação Cancelada")</f>
        <v>#N/A</v>
      </c>
      <c r="X1119" s="10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>IF(X1119&lt;&gt;"Liquidação Cancelada",Y1119-Z1119,"Liquidação Cancelada")</f>
        <v>#N/A</v>
      </c>
      <c r="AC1119" s="3" t="e">
        <f>IF(X1119&lt;&gt;"Liquidação Cancelada",(AA1119-AB1119)+(U1119-Z1119-AB1119),"Liquidação Cancelada")</f>
        <v>#N/A</v>
      </c>
      <c r="AD1119" s="29"/>
    </row>
    <row r="1120" spans="1:30" ht="24.95" customHeight="1" x14ac:dyDescent="0.2">
      <c r="A1120" s="23" t="str">
        <f>D1120&amp;"|"&amp;E1120&amp;"|"&amp;G1120&amp;"|"&amp;H1120&amp;"|"&amp;L1120&amp;"|"&amp;N1120&amp;"|"&amp;U1120</f>
        <v>||||||0</v>
      </c>
      <c r="B1120" s="23" t="str">
        <f>D1120&amp;"|"&amp;E1120&amp;"|"&amp;G1120&amp;"|"&amp;H1120&amp;"|"&amp;X1120</f>
        <v>||||0</v>
      </c>
      <c r="C1120" s="28" t="str">
        <f>E1120&amp;"|"&amp;X1120</f>
        <v>|0</v>
      </c>
      <c r="D1120" s="10"/>
      <c r="E1120" s="10"/>
      <c r="F1120" s="36" t="str">
        <f>G1120&amp;"/"&amp;H1120</f>
        <v>/</v>
      </c>
      <c r="G1120" s="10"/>
      <c r="H1120" s="10"/>
      <c r="I1120" s="36" t="str">
        <f>J1120&amp;"."&amp;K1120</f>
        <v>.</v>
      </c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>
        <f>R1120-S1120-T1120</f>
        <v>0</v>
      </c>
      <c r="V1120" s="9" t="e">
        <f>IF(X1120&lt;&gt;"Liquidação Cancelada",VLOOKUP(B1120,'BASE DE DADOS OPS'!$B$4:$P$9650,10,FALSE),"Liquidação Cancelada")</f>
        <v>#N/A</v>
      </c>
      <c r="W1120" s="13" t="e">
        <f>IF(X1120&lt;&gt;"Liquidação Cancelada",IF(ISBLANK(V1120),"AGUARDANDO PAGAMENTO",NETWORKDAYS(P1120,V1120)-1),"Liquidação Cancelada")</f>
        <v>#N/A</v>
      </c>
      <c r="X1120" s="10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>IF(X1120&lt;&gt;"Liquidação Cancelada",Y1120-Z1120,"Liquidação Cancelada")</f>
        <v>#N/A</v>
      </c>
      <c r="AC1120" s="3" t="e">
        <f>IF(X1120&lt;&gt;"Liquidação Cancelada",(AA1120-AB1120)+(U1120-Z1120-AB1120),"Liquidação Cancelada")</f>
        <v>#N/A</v>
      </c>
      <c r="AD1120" s="29"/>
    </row>
    <row r="1121" spans="1:30" ht="24.95" customHeight="1" x14ac:dyDescent="0.2">
      <c r="A1121" s="23" t="str">
        <f>D1121&amp;"|"&amp;E1121&amp;"|"&amp;G1121&amp;"|"&amp;H1121&amp;"|"&amp;L1121&amp;"|"&amp;N1121&amp;"|"&amp;U1121</f>
        <v>||||||0</v>
      </c>
      <c r="B1121" s="23" t="str">
        <f>D1121&amp;"|"&amp;E1121&amp;"|"&amp;G1121&amp;"|"&amp;H1121&amp;"|"&amp;X1121</f>
        <v>||||0</v>
      </c>
      <c r="C1121" s="28" t="str">
        <f>E1121&amp;"|"&amp;X1121</f>
        <v>|0</v>
      </c>
      <c r="D1121" s="10"/>
      <c r="E1121" s="10"/>
      <c r="F1121" s="36" t="str">
        <f>G1121&amp;"/"&amp;H1121</f>
        <v>/</v>
      </c>
      <c r="G1121" s="10"/>
      <c r="H1121" s="10"/>
      <c r="I1121" s="36" t="str">
        <f>J1121&amp;"."&amp;K1121</f>
        <v>.</v>
      </c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>
        <f>R1121-S1121-T1121</f>
        <v>0</v>
      </c>
      <c r="V1121" s="9" t="e">
        <f>IF(X1121&lt;&gt;"Liquidação Cancelada",VLOOKUP(B1121,'BASE DE DADOS OPS'!$B$4:$P$9650,10,FALSE),"Liquidação Cancelada")</f>
        <v>#N/A</v>
      </c>
      <c r="W1121" s="13" t="e">
        <f>IF(X1121&lt;&gt;"Liquidação Cancelada",IF(ISBLANK(V1121),"AGUARDANDO PAGAMENTO",NETWORKDAYS(P1121,V1121)-1),"Liquidação Cancelada")</f>
        <v>#N/A</v>
      </c>
      <c r="X1121" s="10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>IF(X1121&lt;&gt;"Liquidação Cancelada",Y1121-Z1121,"Liquidação Cancelada")</f>
        <v>#N/A</v>
      </c>
      <c r="AC1121" s="3" t="e">
        <f>IF(X1121&lt;&gt;"Liquidação Cancelada",(AA1121-AB1121)+(U1121-Z1121-AB1121),"Liquidação Cancelada")</f>
        <v>#N/A</v>
      </c>
      <c r="AD1121" s="29"/>
    </row>
    <row r="1122" spans="1:30" ht="24.95" customHeight="1" x14ac:dyDescent="0.2">
      <c r="A1122" s="23" t="str">
        <f>D1122&amp;"|"&amp;E1122&amp;"|"&amp;G1122&amp;"|"&amp;H1122&amp;"|"&amp;L1122&amp;"|"&amp;N1122&amp;"|"&amp;U1122</f>
        <v>||||||0</v>
      </c>
      <c r="B1122" s="23" t="str">
        <f>D1122&amp;"|"&amp;E1122&amp;"|"&amp;G1122&amp;"|"&amp;H1122&amp;"|"&amp;X1122</f>
        <v>||||0</v>
      </c>
      <c r="C1122" s="28" t="str">
        <f>E1122&amp;"|"&amp;X1122</f>
        <v>|0</v>
      </c>
      <c r="D1122" s="10"/>
      <c r="E1122" s="10"/>
      <c r="F1122" s="36" t="str">
        <f>G1122&amp;"/"&amp;H1122</f>
        <v>/</v>
      </c>
      <c r="G1122" s="10"/>
      <c r="H1122" s="10"/>
      <c r="I1122" s="36" t="str">
        <f>J1122&amp;"."&amp;K1122</f>
        <v>.</v>
      </c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>
        <f>R1122-S1122-T1122</f>
        <v>0</v>
      </c>
      <c r="V1122" s="9" t="e">
        <f>IF(X1122&lt;&gt;"Liquidação Cancelada",VLOOKUP(B1122,'BASE DE DADOS OPS'!$B$4:$P$9650,10,FALSE),"Liquidação Cancelada")</f>
        <v>#N/A</v>
      </c>
      <c r="W1122" s="13" t="e">
        <f>IF(X1122&lt;&gt;"Liquidação Cancelada",IF(ISBLANK(V1122),"AGUARDANDO PAGAMENTO",NETWORKDAYS(P1122,V1122)-1),"Liquidação Cancelada")</f>
        <v>#N/A</v>
      </c>
      <c r="X1122" s="10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>IF(X1122&lt;&gt;"Liquidação Cancelada",Y1122-Z1122,"Liquidação Cancelada")</f>
        <v>#N/A</v>
      </c>
      <c r="AC1122" s="3" t="e">
        <f>IF(X1122&lt;&gt;"Liquidação Cancelada",(AA1122-AB1122)+(U1122-Z1122-AB1122),"Liquidação Cancelada")</f>
        <v>#N/A</v>
      </c>
      <c r="AD1122" s="29"/>
    </row>
    <row r="1123" spans="1:30" ht="24.95" customHeight="1" x14ac:dyDescent="0.2">
      <c r="A1123" s="23" t="str">
        <f>D1123&amp;"|"&amp;E1123&amp;"|"&amp;G1123&amp;"|"&amp;H1123&amp;"|"&amp;L1123&amp;"|"&amp;N1123&amp;"|"&amp;U1123</f>
        <v>||||||0</v>
      </c>
      <c r="B1123" s="23" t="str">
        <f>D1123&amp;"|"&amp;E1123&amp;"|"&amp;G1123&amp;"|"&amp;H1123&amp;"|"&amp;X1123</f>
        <v>||||0</v>
      </c>
      <c r="C1123" s="28" t="str">
        <f>E1123&amp;"|"&amp;X1123</f>
        <v>|0</v>
      </c>
      <c r="D1123" s="10"/>
      <c r="E1123" s="10"/>
      <c r="F1123" s="36" t="str">
        <f>G1123&amp;"/"&amp;H1123</f>
        <v>/</v>
      </c>
      <c r="G1123" s="10"/>
      <c r="H1123" s="10"/>
      <c r="I1123" s="36" t="str">
        <f>J1123&amp;"."&amp;K1123</f>
        <v>.</v>
      </c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>
        <f>R1123-S1123-T1123</f>
        <v>0</v>
      </c>
      <c r="V1123" s="9" t="e">
        <f>IF(X1123&lt;&gt;"Liquidação Cancelada",VLOOKUP(B1123,'BASE DE DADOS OPS'!$B$4:$P$9650,10,FALSE),"Liquidação Cancelada")</f>
        <v>#N/A</v>
      </c>
      <c r="W1123" s="13" t="e">
        <f>IF(X1123&lt;&gt;"Liquidação Cancelada",IF(ISBLANK(V1123),"AGUARDANDO PAGAMENTO",NETWORKDAYS(P1123,V1123)-1),"Liquidação Cancelada")</f>
        <v>#N/A</v>
      </c>
      <c r="X1123" s="10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>IF(X1123&lt;&gt;"Liquidação Cancelada",Y1123-Z1123,"Liquidação Cancelada")</f>
        <v>#N/A</v>
      </c>
      <c r="AC1123" s="3" t="e">
        <f>IF(X1123&lt;&gt;"Liquidação Cancelada",(AA1123-AB1123)+(U1123-Z1123-AB1123),"Liquidação Cancelada")</f>
        <v>#N/A</v>
      </c>
      <c r="AD1123" s="29"/>
    </row>
    <row r="1124" spans="1:30" ht="24.95" customHeight="1" x14ac:dyDescent="0.2">
      <c r="A1124" s="23" t="str">
        <f>D1124&amp;"|"&amp;E1124&amp;"|"&amp;G1124&amp;"|"&amp;H1124&amp;"|"&amp;L1124&amp;"|"&amp;N1124&amp;"|"&amp;U1124</f>
        <v>||||||0</v>
      </c>
      <c r="B1124" s="23" t="str">
        <f>D1124&amp;"|"&amp;E1124&amp;"|"&amp;G1124&amp;"|"&amp;H1124&amp;"|"&amp;X1124</f>
        <v>||||0</v>
      </c>
      <c r="C1124" s="28" t="str">
        <f>E1124&amp;"|"&amp;X1124</f>
        <v>|0</v>
      </c>
      <c r="D1124" s="10"/>
      <c r="E1124" s="10"/>
      <c r="F1124" s="36" t="str">
        <f>G1124&amp;"/"&amp;H1124</f>
        <v>/</v>
      </c>
      <c r="G1124" s="10"/>
      <c r="H1124" s="10"/>
      <c r="I1124" s="36" t="str">
        <f>J1124&amp;"."&amp;K1124</f>
        <v>.</v>
      </c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>
        <f>R1124-S1124-T1124</f>
        <v>0</v>
      </c>
      <c r="V1124" s="9" t="e">
        <f>IF(X1124&lt;&gt;"Liquidação Cancelada",VLOOKUP(B1124,'BASE DE DADOS OPS'!$B$4:$P$9650,10,FALSE),"Liquidação Cancelada")</f>
        <v>#N/A</v>
      </c>
      <c r="W1124" s="13" t="e">
        <f>IF(X1124&lt;&gt;"Liquidação Cancelada",IF(ISBLANK(V1124),"AGUARDANDO PAGAMENTO",NETWORKDAYS(P1124,V1124)-1),"Liquidação Cancelada")</f>
        <v>#N/A</v>
      </c>
      <c r="X1124" s="10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>IF(X1124&lt;&gt;"Liquidação Cancelada",Y1124-Z1124,"Liquidação Cancelada")</f>
        <v>#N/A</v>
      </c>
      <c r="AC1124" s="3" t="e">
        <f>IF(X1124&lt;&gt;"Liquidação Cancelada",(AA1124-AB1124)+(U1124-Z1124-AB1124),"Liquidação Cancelada")</f>
        <v>#N/A</v>
      </c>
      <c r="AD1124" s="29"/>
    </row>
    <row r="1125" spans="1:30" ht="24.95" customHeight="1" x14ac:dyDescent="0.2">
      <c r="A1125" s="23" t="str">
        <f>D1125&amp;"|"&amp;E1125&amp;"|"&amp;G1125&amp;"|"&amp;H1125&amp;"|"&amp;L1125&amp;"|"&amp;N1125&amp;"|"&amp;U1125</f>
        <v>||||||0</v>
      </c>
      <c r="B1125" s="23" t="str">
        <f>D1125&amp;"|"&amp;E1125&amp;"|"&amp;G1125&amp;"|"&amp;H1125&amp;"|"&amp;X1125</f>
        <v>||||0</v>
      </c>
      <c r="C1125" s="28" t="str">
        <f>E1125&amp;"|"&amp;X1125</f>
        <v>|0</v>
      </c>
      <c r="D1125" s="10"/>
      <c r="E1125" s="10"/>
      <c r="F1125" s="36" t="str">
        <f>G1125&amp;"/"&amp;H1125</f>
        <v>/</v>
      </c>
      <c r="G1125" s="10"/>
      <c r="H1125" s="10"/>
      <c r="I1125" s="36" t="str">
        <f>J1125&amp;"."&amp;K1125</f>
        <v>.</v>
      </c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>
        <f>R1125-S1125-T1125</f>
        <v>0</v>
      </c>
      <c r="V1125" s="9" t="e">
        <f>IF(X1125&lt;&gt;"Liquidação Cancelada",VLOOKUP(B1125,'BASE DE DADOS OPS'!$B$4:$P$9650,10,FALSE),"Liquidação Cancelada")</f>
        <v>#N/A</v>
      </c>
      <c r="W1125" s="13" t="e">
        <f>IF(X1125&lt;&gt;"Liquidação Cancelada",IF(ISBLANK(V1125),"AGUARDANDO PAGAMENTO",NETWORKDAYS(P1125,V1125)-1),"Liquidação Cancelada")</f>
        <v>#N/A</v>
      </c>
      <c r="X1125" s="10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>IF(X1125&lt;&gt;"Liquidação Cancelada",Y1125-Z1125,"Liquidação Cancelada")</f>
        <v>#N/A</v>
      </c>
      <c r="AC1125" s="3" t="e">
        <f>IF(X1125&lt;&gt;"Liquidação Cancelada",(AA1125-AB1125)+(U1125-Z1125-AB1125),"Liquidação Cancelada")</f>
        <v>#N/A</v>
      </c>
      <c r="AD1125" s="29"/>
    </row>
    <row r="1126" spans="1:30" ht="24.95" customHeight="1" x14ac:dyDescent="0.2">
      <c r="A1126" s="23" t="str">
        <f>D1126&amp;"|"&amp;E1126&amp;"|"&amp;G1126&amp;"|"&amp;H1126&amp;"|"&amp;L1126&amp;"|"&amp;N1126&amp;"|"&amp;U1126</f>
        <v>||||||0</v>
      </c>
      <c r="B1126" s="23" t="str">
        <f>D1126&amp;"|"&amp;E1126&amp;"|"&amp;G1126&amp;"|"&amp;H1126&amp;"|"&amp;X1126</f>
        <v>||||0</v>
      </c>
      <c r="C1126" s="28" t="str">
        <f>E1126&amp;"|"&amp;X1126</f>
        <v>|0</v>
      </c>
      <c r="D1126" s="10"/>
      <c r="E1126" s="10"/>
      <c r="F1126" s="36" t="str">
        <f>G1126&amp;"/"&amp;H1126</f>
        <v>/</v>
      </c>
      <c r="G1126" s="10"/>
      <c r="H1126" s="10"/>
      <c r="I1126" s="36" t="str">
        <f>J1126&amp;"."&amp;K1126</f>
        <v>.</v>
      </c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>
        <f>R1126-S1126-T1126</f>
        <v>0</v>
      </c>
      <c r="V1126" s="9" t="e">
        <f>IF(X1126&lt;&gt;"Liquidação Cancelada",VLOOKUP(B1126,'BASE DE DADOS OPS'!$B$4:$P$9650,10,FALSE),"Liquidação Cancelada")</f>
        <v>#N/A</v>
      </c>
      <c r="W1126" s="13" t="e">
        <f>IF(X1126&lt;&gt;"Liquidação Cancelada",IF(ISBLANK(V1126),"AGUARDANDO PAGAMENTO",NETWORKDAYS(P1126,V1126)-1),"Liquidação Cancelada")</f>
        <v>#N/A</v>
      </c>
      <c r="X1126" s="10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>IF(X1126&lt;&gt;"Liquidação Cancelada",Y1126-Z1126,"Liquidação Cancelada")</f>
        <v>#N/A</v>
      </c>
      <c r="AC1126" s="3" t="e">
        <f>IF(X1126&lt;&gt;"Liquidação Cancelada",(AA1126-AB1126)+(U1126-Z1126-AB1126),"Liquidação Cancelada")</f>
        <v>#N/A</v>
      </c>
      <c r="AD1126" s="29"/>
    </row>
    <row r="1127" spans="1:30" ht="24.95" customHeight="1" x14ac:dyDescent="0.2">
      <c r="A1127" s="23" t="str">
        <f>D1127&amp;"|"&amp;E1127&amp;"|"&amp;G1127&amp;"|"&amp;H1127&amp;"|"&amp;L1127&amp;"|"&amp;N1127&amp;"|"&amp;U1127</f>
        <v>||||||0</v>
      </c>
      <c r="B1127" s="23" t="str">
        <f>D1127&amp;"|"&amp;E1127&amp;"|"&amp;G1127&amp;"|"&amp;H1127&amp;"|"&amp;X1127</f>
        <v>||||0</v>
      </c>
      <c r="C1127" s="28" t="str">
        <f>E1127&amp;"|"&amp;X1127</f>
        <v>|0</v>
      </c>
      <c r="D1127" s="10"/>
      <c r="E1127" s="10"/>
      <c r="F1127" s="36" t="str">
        <f>G1127&amp;"/"&amp;H1127</f>
        <v>/</v>
      </c>
      <c r="G1127" s="10"/>
      <c r="H1127" s="10"/>
      <c r="I1127" s="36" t="str">
        <f>J1127&amp;"."&amp;K1127</f>
        <v>.</v>
      </c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>
        <f>R1127-S1127-T1127</f>
        <v>0</v>
      </c>
      <c r="V1127" s="9" t="e">
        <f>IF(X1127&lt;&gt;"Liquidação Cancelada",VLOOKUP(B1127,'BASE DE DADOS OPS'!$B$4:$P$9650,10,FALSE),"Liquidação Cancelada")</f>
        <v>#N/A</v>
      </c>
      <c r="W1127" s="13" t="e">
        <f>IF(X1127&lt;&gt;"Liquidação Cancelada",IF(ISBLANK(V1127),"AGUARDANDO PAGAMENTO",NETWORKDAYS(P1127,V1127)-1),"Liquidação Cancelada")</f>
        <v>#N/A</v>
      </c>
      <c r="X1127" s="10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>IF(X1127&lt;&gt;"Liquidação Cancelada",Y1127-Z1127,"Liquidação Cancelada")</f>
        <v>#N/A</v>
      </c>
      <c r="AC1127" s="3" t="e">
        <f>IF(X1127&lt;&gt;"Liquidação Cancelada",(AA1127-AB1127)+(U1127-Z1127-AB1127),"Liquidação Cancelada")</f>
        <v>#N/A</v>
      </c>
      <c r="AD1127" s="29"/>
    </row>
    <row r="1128" spans="1:30" ht="24.95" customHeight="1" x14ac:dyDescent="0.2">
      <c r="A1128" s="23" t="str">
        <f>D1128&amp;"|"&amp;E1128&amp;"|"&amp;G1128&amp;"|"&amp;H1128&amp;"|"&amp;L1128&amp;"|"&amp;N1128&amp;"|"&amp;U1128</f>
        <v>||||||0</v>
      </c>
      <c r="B1128" s="23" t="str">
        <f>D1128&amp;"|"&amp;E1128&amp;"|"&amp;G1128&amp;"|"&amp;H1128&amp;"|"&amp;X1128</f>
        <v>||||0</v>
      </c>
      <c r="C1128" s="28" t="str">
        <f>E1128&amp;"|"&amp;X1128</f>
        <v>|0</v>
      </c>
      <c r="D1128" s="10"/>
      <c r="E1128" s="10"/>
      <c r="F1128" s="36" t="str">
        <f>G1128&amp;"/"&amp;H1128</f>
        <v>/</v>
      </c>
      <c r="G1128" s="10"/>
      <c r="H1128" s="10"/>
      <c r="I1128" s="36" t="str">
        <f>J1128&amp;"."&amp;K1128</f>
        <v>.</v>
      </c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>
        <f>R1128-S1128-T1128</f>
        <v>0</v>
      </c>
      <c r="V1128" s="9" t="e">
        <f>IF(X1128&lt;&gt;"Liquidação Cancelada",VLOOKUP(B1128,'BASE DE DADOS OPS'!$B$4:$P$9650,10,FALSE),"Liquidação Cancelada")</f>
        <v>#N/A</v>
      </c>
      <c r="W1128" s="13" t="e">
        <f>IF(X1128&lt;&gt;"Liquidação Cancelada",IF(ISBLANK(V1128),"AGUARDANDO PAGAMENTO",NETWORKDAYS(P1128,V1128)-1),"Liquidação Cancelada")</f>
        <v>#N/A</v>
      </c>
      <c r="X1128" s="10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>IF(X1128&lt;&gt;"Liquidação Cancelada",Y1128-Z1128,"Liquidação Cancelada")</f>
        <v>#N/A</v>
      </c>
      <c r="AC1128" s="3" t="e">
        <f>IF(X1128&lt;&gt;"Liquidação Cancelada",(AA1128-AB1128)+(U1128-Z1128-AB1128),"Liquidação Cancelada")</f>
        <v>#N/A</v>
      </c>
      <c r="AD1128" s="29"/>
    </row>
    <row r="1129" spans="1:30" ht="24.95" customHeight="1" x14ac:dyDescent="0.2">
      <c r="A1129" s="23" t="str">
        <f>D1129&amp;"|"&amp;E1129&amp;"|"&amp;G1129&amp;"|"&amp;H1129&amp;"|"&amp;L1129&amp;"|"&amp;N1129&amp;"|"&amp;U1129</f>
        <v>||||||0</v>
      </c>
      <c r="B1129" s="23" t="str">
        <f>D1129&amp;"|"&amp;E1129&amp;"|"&amp;G1129&amp;"|"&amp;H1129&amp;"|"&amp;X1129</f>
        <v>||||0</v>
      </c>
      <c r="C1129" s="28" t="str">
        <f>E1129&amp;"|"&amp;X1129</f>
        <v>|0</v>
      </c>
      <c r="D1129" s="10"/>
      <c r="E1129" s="10"/>
      <c r="F1129" s="36" t="str">
        <f>G1129&amp;"/"&amp;H1129</f>
        <v>/</v>
      </c>
      <c r="G1129" s="10"/>
      <c r="H1129" s="10"/>
      <c r="I1129" s="36" t="str">
        <f>J1129&amp;"."&amp;K1129</f>
        <v>.</v>
      </c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>
        <f>R1129-S1129-T1129</f>
        <v>0</v>
      </c>
      <c r="V1129" s="9" t="e">
        <f>IF(X1129&lt;&gt;"Liquidação Cancelada",VLOOKUP(B1129,'BASE DE DADOS OPS'!$B$4:$P$9650,10,FALSE),"Liquidação Cancelada")</f>
        <v>#N/A</v>
      </c>
      <c r="W1129" s="13" t="e">
        <f>IF(X1129&lt;&gt;"Liquidação Cancelada",IF(ISBLANK(V1129),"AGUARDANDO PAGAMENTO",NETWORKDAYS(P1129,V1129)-1),"Liquidação Cancelada")</f>
        <v>#N/A</v>
      </c>
      <c r="X1129" s="10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>IF(X1129&lt;&gt;"Liquidação Cancelada",Y1129-Z1129,"Liquidação Cancelada")</f>
        <v>#N/A</v>
      </c>
      <c r="AC1129" s="3" t="e">
        <f>IF(X1129&lt;&gt;"Liquidação Cancelada",(AA1129-AB1129)+(U1129-Z1129-AB1129),"Liquidação Cancelada")</f>
        <v>#N/A</v>
      </c>
      <c r="AD1129" s="29"/>
    </row>
    <row r="1130" spans="1:30" ht="24.95" customHeight="1" x14ac:dyDescent="0.2">
      <c r="A1130" s="23" t="str">
        <f>D1130&amp;"|"&amp;E1130&amp;"|"&amp;G1130&amp;"|"&amp;H1130&amp;"|"&amp;L1130&amp;"|"&amp;N1130&amp;"|"&amp;U1130</f>
        <v>||||||0</v>
      </c>
      <c r="B1130" s="23" t="str">
        <f>D1130&amp;"|"&amp;E1130&amp;"|"&amp;G1130&amp;"|"&amp;H1130&amp;"|"&amp;X1130</f>
        <v>||||0</v>
      </c>
      <c r="C1130" s="28" t="str">
        <f>E1130&amp;"|"&amp;X1130</f>
        <v>|0</v>
      </c>
      <c r="D1130" s="10"/>
      <c r="E1130" s="10"/>
      <c r="F1130" s="36" t="str">
        <f>G1130&amp;"/"&amp;H1130</f>
        <v>/</v>
      </c>
      <c r="G1130" s="10"/>
      <c r="H1130" s="10"/>
      <c r="I1130" s="36" t="str">
        <f>J1130&amp;"."&amp;K1130</f>
        <v>.</v>
      </c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>
        <f>R1130-S1130-T1130</f>
        <v>0</v>
      </c>
      <c r="V1130" s="9" t="e">
        <f>IF(X1130&lt;&gt;"Liquidação Cancelada",VLOOKUP(B1130,'BASE DE DADOS OPS'!$B$4:$P$9650,10,FALSE),"Liquidação Cancelada")</f>
        <v>#N/A</v>
      </c>
      <c r="W1130" s="13" t="e">
        <f>IF(X1130&lt;&gt;"Liquidação Cancelada",IF(ISBLANK(V1130),"AGUARDANDO PAGAMENTO",NETWORKDAYS(P1130,V1130)-1),"Liquidação Cancelada")</f>
        <v>#N/A</v>
      </c>
      <c r="X1130" s="10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>IF(X1130&lt;&gt;"Liquidação Cancelada",Y1130-Z1130,"Liquidação Cancelada")</f>
        <v>#N/A</v>
      </c>
      <c r="AC1130" s="3" t="e">
        <f>IF(X1130&lt;&gt;"Liquidação Cancelada",(AA1130-AB1130)+(U1130-Z1130-AB1130),"Liquidação Cancelada")</f>
        <v>#N/A</v>
      </c>
      <c r="AD1130" s="29"/>
    </row>
    <row r="1131" spans="1:30" ht="24.95" customHeight="1" x14ac:dyDescent="0.2">
      <c r="A1131" s="23" t="str">
        <f>D1131&amp;"|"&amp;E1131&amp;"|"&amp;G1131&amp;"|"&amp;H1131&amp;"|"&amp;L1131&amp;"|"&amp;N1131&amp;"|"&amp;U1131</f>
        <v>||||||0</v>
      </c>
      <c r="B1131" s="23" t="str">
        <f>D1131&amp;"|"&amp;E1131&amp;"|"&amp;G1131&amp;"|"&amp;H1131&amp;"|"&amp;X1131</f>
        <v>||||0</v>
      </c>
      <c r="C1131" s="28" t="str">
        <f>E1131&amp;"|"&amp;X1131</f>
        <v>|0</v>
      </c>
      <c r="D1131" s="10"/>
      <c r="E1131" s="10"/>
      <c r="F1131" s="36" t="str">
        <f>G1131&amp;"/"&amp;H1131</f>
        <v>/</v>
      </c>
      <c r="G1131" s="10"/>
      <c r="H1131" s="10"/>
      <c r="I1131" s="36" t="str">
        <f>J1131&amp;"."&amp;K1131</f>
        <v>.</v>
      </c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>
        <f>R1131-S1131-T1131</f>
        <v>0</v>
      </c>
      <c r="V1131" s="9" t="e">
        <f>IF(X1131&lt;&gt;"Liquidação Cancelada",VLOOKUP(B1131,'BASE DE DADOS OPS'!$B$4:$P$9650,10,FALSE),"Liquidação Cancelada")</f>
        <v>#N/A</v>
      </c>
      <c r="W1131" s="13" t="e">
        <f>IF(X1131&lt;&gt;"Liquidação Cancelada",IF(ISBLANK(V1131),"AGUARDANDO PAGAMENTO",NETWORKDAYS(P1131,V1131)-1),"Liquidação Cancelada")</f>
        <v>#N/A</v>
      </c>
      <c r="X1131" s="10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>IF(X1131&lt;&gt;"Liquidação Cancelada",Y1131-Z1131,"Liquidação Cancelada")</f>
        <v>#N/A</v>
      </c>
      <c r="AC1131" s="3" t="e">
        <f>IF(X1131&lt;&gt;"Liquidação Cancelada",(AA1131-AB1131)+(U1131-Z1131-AB1131),"Liquidação Cancelada")</f>
        <v>#N/A</v>
      </c>
      <c r="AD1131" s="29"/>
    </row>
    <row r="1132" spans="1:30" ht="24.95" customHeight="1" x14ac:dyDescent="0.2">
      <c r="A1132" s="23" t="str">
        <f>D1132&amp;"|"&amp;E1132&amp;"|"&amp;G1132&amp;"|"&amp;H1132&amp;"|"&amp;L1132&amp;"|"&amp;N1132&amp;"|"&amp;U1132</f>
        <v>||||||0</v>
      </c>
      <c r="B1132" s="23" t="str">
        <f>D1132&amp;"|"&amp;E1132&amp;"|"&amp;G1132&amp;"|"&amp;H1132&amp;"|"&amp;X1132</f>
        <v>||||0</v>
      </c>
      <c r="C1132" s="28" t="str">
        <f>E1132&amp;"|"&amp;X1132</f>
        <v>|0</v>
      </c>
      <c r="D1132" s="10"/>
      <c r="E1132" s="10"/>
      <c r="F1132" s="36" t="str">
        <f>G1132&amp;"/"&amp;H1132</f>
        <v>/</v>
      </c>
      <c r="G1132" s="10"/>
      <c r="H1132" s="10"/>
      <c r="I1132" s="36" t="str">
        <f>J1132&amp;"."&amp;K1132</f>
        <v>.</v>
      </c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>
        <f>R1132-S1132-T1132</f>
        <v>0</v>
      </c>
      <c r="V1132" s="9" t="e">
        <f>IF(X1132&lt;&gt;"Liquidação Cancelada",VLOOKUP(B1132,'BASE DE DADOS OPS'!$B$4:$P$9650,10,FALSE),"Liquidação Cancelada")</f>
        <v>#N/A</v>
      </c>
      <c r="W1132" s="13" t="e">
        <f>IF(X1132&lt;&gt;"Liquidação Cancelada",IF(ISBLANK(V1132),"AGUARDANDO PAGAMENTO",NETWORKDAYS(P1132,V1132)-1),"Liquidação Cancelada")</f>
        <v>#N/A</v>
      </c>
      <c r="X1132" s="10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>IF(X1132&lt;&gt;"Liquidação Cancelada",Y1132-Z1132,"Liquidação Cancelada")</f>
        <v>#N/A</v>
      </c>
      <c r="AC1132" s="3" t="e">
        <f>IF(X1132&lt;&gt;"Liquidação Cancelada",(AA1132-AB1132)+(U1132-Z1132-AB1132),"Liquidação Cancelada")</f>
        <v>#N/A</v>
      </c>
      <c r="AD1132" s="29"/>
    </row>
    <row r="1133" spans="1:30" ht="24.95" customHeight="1" x14ac:dyDescent="0.2">
      <c r="A1133" s="23" t="str">
        <f>D1133&amp;"|"&amp;E1133&amp;"|"&amp;G1133&amp;"|"&amp;H1133&amp;"|"&amp;L1133&amp;"|"&amp;N1133&amp;"|"&amp;U1133</f>
        <v>||||||0</v>
      </c>
      <c r="B1133" s="23" t="str">
        <f>D1133&amp;"|"&amp;E1133&amp;"|"&amp;G1133&amp;"|"&amp;H1133&amp;"|"&amp;X1133</f>
        <v>||||0</v>
      </c>
      <c r="C1133" s="28" t="str">
        <f>E1133&amp;"|"&amp;X1133</f>
        <v>|0</v>
      </c>
      <c r="D1133" s="10"/>
      <c r="E1133" s="10"/>
      <c r="F1133" s="36" t="str">
        <f>G1133&amp;"/"&amp;H1133</f>
        <v>/</v>
      </c>
      <c r="G1133" s="10"/>
      <c r="H1133" s="10"/>
      <c r="I1133" s="36" t="str">
        <f>J1133&amp;"."&amp;K1133</f>
        <v>.</v>
      </c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>
        <f>R1133-S1133-T1133</f>
        <v>0</v>
      </c>
      <c r="V1133" s="9" t="e">
        <f>IF(X1133&lt;&gt;"Liquidação Cancelada",VLOOKUP(B1133,'BASE DE DADOS OPS'!$B$4:$P$9650,10,FALSE),"Liquidação Cancelada")</f>
        <v>#N/A</v>
      </c>
      <c r="W1133" s="13" t="e">
        <f>IF(X1133&lt;&gt;"Liquidação Cancelada",IF(ISBLANK(V1133),"AGUARDANDO PAGAMENTO",NETWORKDAYS(P1133,V1133)-1),"Liquidação Cancelada")</f>
        <v>#N/A</v>
      </c>
      <c r="X1133" s="10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>IF(X1133&lt;&gt;"Liquidação Cancelada",Y1133-Z1133,"Liquidação Cancelada")</f>
        <v>#N/A</v>
      </c>
      <c r="AC1133" s="3" t="e">
        <f>IF(X1133&lt;&gt;"Liquidação Cancelada",(AA1133-AB1133)+(U1133-Z1133-AB1133),"Liquidação Cancelada")</f>
        <v>#N/A</v>
      </c>
      <c r="AD1133" s="29"/>
    </row>
    <row r="1134" spans="1:30" ht="24.95" customHeight="1" x14ac:dyDescent="0.2">
      <c r="A1134" s="23" t="str">
        <f>D1134&amp;"|"&amp;E1134&amp;"|"&amp;G1134&amp;"|"&amp;H1134&amp;"|"&amp;L1134&amp;"|"&amp;N1134&amp;"|"&amp;U1134</f>
        <v>||||||0</v>
      </c>
      <c r="B1134" s="23" t="str">
        <f>D1134&amp;"|"&amp;E1134&amp;"|"&amp;G1134&amp;"|"&amp;H1134&amp;"|"&amp;X1134</f>
        <v>||||0</v>
      </c>
      <c r="C1134" s="28" t="str">
        <f>E1134&amp;"|"&amp;X1134</f>
        <v>|0</v>
      </c>
      <c r="D1134" s="10"/>
      <c r="E1134" s="10"/>
      <c r="F1134" s="36" t="str">
        <f>G1134&amp;"/"&amp;H1134</f>
        <v>/</v>
      </c>
      <c r="G1134" s="10"/>
      <c r="H1134" s="10"/>
      <c r="I1134" s="36" t="str">
        <f>J1134&amp;"."&amp;K1134</f>
        <v>.</v>
      </c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>
        <f>R1134-S1134-T1134</f>
        <v>0</v>
      </c>
      <c r="V1134" s="9" t="e">
        <f>IF(X1134&lt;&gt;"Liquidação Cancelada",VLOOKUP(B1134,'BASE DE DADOS OPS'!$B$4:$P$9650,10,FALSE),"Liquidação Cancelada")</f>
        <v>#N/A</v>
      </c>
      <c r="W1134" s="13" t="e">
        <f>IF(X1134&lt;&gt;"Liquidação Cancelada",IF(ISBLANK(V1134),"AGUARDANDO PAGAMENTO",NETWORKDAYS(P1134,V1134)-1),"Liquidação Cancelada")</f>
        <v>#N/A</v>
      </c>
      <c r="X1134" s="10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>IF(X1134&lt;&gt;"Liquidação Cancelada",Y1134-Z1134,"Liquidação Cancelada")</f>
        <v>#N/A</v>
      </c>
      <c r="AC1134" s="3" t="e">
        <f>IF(X1134&lt;&gt;"Liquidação Cancelada",(AA1134-AB1134)+(U1134-Z1134-AB1134),"Liquidação Cancelada")</f>
        <v>#N/A</v>
      </c>
      <c r="AD1134" s="29"/>
    </row>
    <row r="1135" spans="1:30" ht="24.95" customHeight="1" x14ac:dyDescent="0.2">
      <c r="A1135" s="23" t="str">
        <f>D1135&amp;"|"&amp;E1135&amp;"|"&amp;G1135&amp;"|"&amp;H1135&amp;"|"&amp;L1135&amp;"|"&amp;N1135&amp;"|"&amp;U1135</f>
        <v>||||||0</v>
      </c>
      <c r="B1135" s="23" t="str">
        <f>D1135&amp;"|"&amp;E1135&amp;"|"&amp;G1135&amp;"|"&amp;H1135&amp;"|"&amp;X1135</f>
        <v>||||0</v>
      </c>
      <c r="C1135" s="28" t="str">
        <f>E1135&amp;"|"&amp;X1135</f>
        <v>|0</v>
      </c>
      <c r="D1135" s="10"/>
      <c r="E1135" s="10"/>
      <c r="F1135" s="36" t="str">
        <f>G1135&amp;"/"&amp;H1135</f>
        <v>/</v>
      </c>
      <c r="G1135" s="10"/>
      <c r="H1135" s="10"/>
      <c r="I1135" s="36" t="str">
        <f>J1135&amp;"."&amp;K1135</f>
        <v>.</v>
      </c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>
        <f>R1135-S1135-T1135</f>
        <v>0</v>
      </c>
      <c r="V1135" s="9" t="e">
        <f>IF(X1135&lt;&gt;"Liquidação Cancelada",VLOOKUP(B1135,'BASE DE DADOS OPS'!$B$4:$P$9650,10,FALSE),"Liquidação Cancelada")</f>
        <v>#N/A</v>
      </c>
      <c r="W1135" s="13" t="e">
        <f>IF(X1135&lt;&gt;"Liquidação Cancelada",IF(ISBLANK(V1135),"AGUARDANDO PAGAMENTO",NETWORKDAYS(P1135,V1135)-1),"Liquidação Cancelada")</f>
        <v>#N/A</v>
      </c>
      <c r="X1135" s="10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>IF(X1135&lt;&gt;"Liquidação Cancelada",Y1135-Z1135,"Liquidação Cancelada")</f>
        <v>#N/A</v>
      </c>
      <c r="AC1135" s="3" t="e">
        <f>IF(X1135&lt;&gt;"Liquidação Cancelada",(AA1135-AB1135)+(U1135-Z1135-AB1135),"Liquidação Cancelada")</f>
        <v>#N/A</v>
      </c>
      <c r="AD1135" s="29"/>
    </row>
    <row r="1136" spans="1:30" ht="24.95" customHeight="1" x14ac:dyDescent="0.2">
      <c r="A1136" s="23" t="str">
        <f>D1136&amp;"|"&amp;E1136&amp;"|"&amp;G1136&amp;"|"&amp;H1136&amp;"|"&amp;L1136&amp;"|"&amp;N1136&amp;"|"&amp;U1136</f>
        <v>||||||0</v>
      </c>
      <c r="B1136" s="23" t="str">
        <f>D1136&amp;"|"&amp;E1136&amp;"|"&amp;G1136&amp;"|"&amp;H1136&amp;"|"&amp;X1136</f>
        <v>||||0</v>
      </c>
      <c r="C1136" s="28" t="str">
        <f>E1136&amp;"|"&amp;X1136</f>
        <v>|0</v>
      </c>
      <c r="D1136" s="10"/>
      <c r="E1136" s="10"/>
      <c r="F1136" s="36" t="str">
        <f>G1136&amp;"/"&amp;H1136</f>
        <v>/</v>
      </c>
      <c r="G1136" s="10"/>
      <c r="H1136" s="10"/>
      <c r="I1136" s="36" t="str">
        <f>J1136&amp;"."&amp;K1136</f>
        <v>.</v>
      </c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>
        <f>R1136-S1136-T1136</f>
        <v>0</v>
      </c>
      <c r="V1136" s="9" t="e">
        <f>IF(X1136&lt;&gt;"Liquidação Cancelada",VLOOKUP(B1136,'BASE DE DADOS OPS'!$B$4:$P$9650,10,FALSE),"Liquidação Cancelada")</f>
        <v>#N/A</v>
      </c>
      <c r="W1136" s="13" t="e">
        <f>IF(X1136&lt;&gt;"Liquidação Cancelada",IF(ISBLANK(V1136),"AGUARDANDO PAGAMENTO",NETWORKDAYS(P1136,V1136)-1),"Liquidação Cancelada")</f>
        <v>#N/A</v>
      </c>
      <c r="X1136" s="10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>IF(X1136&lt;&gt;"Liquidação Cancelada",Y1136-Z1136,"Liquidação Cancelada")</f>
        <v>#N/A</v>
      </c>
      <c r="AC1136" s="3" t="e">
        <f>IF(X1136&lt;&gt;"Liquidação Cancelada",(AA1136-AB1136)+(U1136-Z1136-AB1136),"Liquidação Cancelada")</f>
        <v>#N/A</v>
      </c>
      <c r="AD1136" s="29"/>
    </row>
    <row r="1137" spans="1:30" ht="24.95" customHeight="1" x14ac:dyDescent="0.2">
      <c r="A1137" s="23" t="str">
        <f>D1137&amp;"|"&amp;E1137&amp;"|"&amp;G1137&amp;"|"&amp;H1137&amp;"|"&amp;L1137&amp;"|"&amp;N1137&amp;"|"&amp;U1137</f>
        <v>||||||0</v>
      </c>
      <c r="B1137" s="23" t="str">
        <f>D1137&amp;"|"&amp;E1137&amp;"|"&amp;G1137&amp;"|"&amp;H1137&amp;"|"&amp;X1137</f>
        <v>||||0</v>
      </c>
      <c r="C1137" s="28" t="str">
        <f>E1137&amp;"|"&amp;X1137</f>
        <v>|0</v>
      </c>
      <c r="D1137" s="10"/>
      <c r="E1137" s="10"/>
      <c r="F1137" s="36" t="str">
        <f>G1137&amp;"/"&amp;H1137</f>
        <v>/</v>
      </c>
      <c r="G1137" s="10"/>
      <c r="H1137" s="10"/>
      <c r="I1137" s="36" t="str">
        <f>J1137&amp;"."&amp;K1137</f>
        <v>.</v>
      </c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>
        <f>R1137-S1137-T1137</f>
        <v>0</v>
      </c>
      <c r="V1137" s="9" t="e">
        <f>IF(X1137&lt;&gt;"Liquidação Cancelada",VLOOKUP(B1137,'BASE DE DADOS OPS'!$B$4:$P$9650,10,FALSE),"Liquidação Cancelada")</f>
        <v>#N/A</v>
      </c>
      <c r="W1137" s="13" t="e">
        <f>IF(X1137&lt;&gt;"Liquidação Cancelada",IF(ISBLANK(V1137),"AGUARDANDO PAGAMENTO",NETWORKDAYS(P1137,V1137)-1),"Liquidação Cancelada")</f>
        <v>#N/A</v>
      </c>
      <c r="X1137" s="10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>IF(X1137&lt;&gt;"Liquidação Cancelada",Y1137-Z1137,"Liquidação Cancelada")</f>
        <v>#N/A</v>
      </c>
      <c r="AC1137" s="3" t="e">
        <f>IF(X1137&lt;&gt;"Liquidação Cancelada",(AA1137-AB1137)+(U1137-Z1137-AB1137),"Liquidação Cancelada")</f>
        <v>#N/A</v>
      </c>
      <c r="AD1137" s="29"/>
    </row>
    <row r="1138" spans="1:30" ht="24.95" customHeight="1" x14ac:dyDescent="0.2">
      <c r="A1138" s="23" t="str">
        <f>D1138&amp;"|"&amp;E1138&amp;"|"&amp;G1138&amp;"|"&amp;H1138&amp;"|"&amp;L1138&amp;"|"&amp;N1138&amp;"|"&amp;U1138</f>
        <v>||||||0</v>
      </c>
      <c r="B1138" s="23" t="str">
        <f>D1138&amp;"|"&amp;E1138&amp;"|"&amp;G1138&amp;"|"&amp;H1138&amp;"|"&amp;X1138</f>
        <v>||||0</v>
      </c>
      <c r="C1138" s="28" t="str">
        <f>E1138&amp;"|"&amp;X1138</f>
        <v>|0</v>
      </c>
      <c r="D1138" s="10"/>
      <c r="E1138" s="10"/>
      <c r="F1138" s="36" t="str">
        <f>G1138&amp;"/"&amp;H1138</f>
        <v>/</v>
      </c>
      <c r="G1138" s="10"/>
      <c r="H1138" s="10"/>
      <c r="I1138" s="36" t="str">
        <f>J1138&amp;"."&amp;K1138</f>
        <v>.</v>
      </c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>
        <f>R1138-S1138-T1138</f>
        <v>0</v>
      </c>
      <c r="V1138" s="9" t="e">
        <f>IF(X1138&lt;&gt;"Liquidação Cancelada",VLOOKUP(B1138,'BASE DE DADOS OPS'!$B$4:$P$9650,10,FALSE),"Liquidação Cancelada")</f>
        <v>#N/A</v>
      </c>
      <c r="W1138" s="13" t="e">
        <f>IF(X1138&lt;&gt;"Liquidação Cancelada",IF(ISBLANK(V1138),"AGUARDANDO PAGAMENTO",NETWORKDAYS(P1138,V1138)-1),"Liquidação Cancelada")</f>
        <v>#N/A</v>
      </c>
      <c r="X1138" s="10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>IF(X1138&lt;&gt;"Liquidação Cancelada",Y1138-Z1138,"Liquidação Cancelada")</f>
        <v>#N/A</v>
      </c>
      <c r="AC1138" s="3" t="e">
        <f>IF(X1138&lt;&gt;"Liquidação Cancelada",(AA1138-AB1138)+(U1138-Z1138-AB1138),"Liquidação Cancelada")</f>
        <v>#N/A</v>
      </c>
      <c r="AD1138" s="29"/>
    </row>
    <row r="1139" spans="1:30" ht="24.95" customHeight="1" x14ac:dyDescent="0.2">
      <c r="A1139" s="23" t="str">
        <f>D1139&amp;"|"&amp;E1139&amp;"|"&amp;G1139&amp;"|"&amp;H1139&amp;"|"&amp;L1139&amp;"|"&amp;N1139&amp;"|"&amp;U1139</f>
        <v>||||||0</v>
      </c>
      <c r="B1139" s="23" t="str">
        <f>D1139&amp;"|"&amp;E1139&amp;"|"&amp;G1139&amp;"|"&amp;H1139&amp;"|"&amp;X1139</f>
        <v>||||0</v>
      </c>
      <c r="C1139" s="28" t="str">
        <f>E1139&amp;"|"&amp;X1139</f>
        <v>|0</v>
      </c>
      <c r="D1139" s="10"/>
      <c r="E1139" s="10"/>
      <c r="F1139" s="36" t="str">
        <f>G1139&amp;"/"&amp;H1139</f>
        <v>/</v>
      </c>
      <c r="G1139" s="10"/>
      <c r="H1139" s="10"/>
      <c r="I1139" s="36" t="str">
        <f>J1139&amp;"."&amp;K1139</f>
        <v>.</v>
      </c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>
        <f>R1139-S1139-T1139</f>
        <v>0</v>
      </c>
      <c r="V1139" s="9" t="e">
        <f>IF(X1139&lt;&gt;"Liquidação Cancelada",VLOOKUP(B1139,'BASE DE DADOS OPS'!$B$4:$P$9650,10,FALSE),"Liquidação Cancelada")</f>
        <v>#N/A</v>
      </c>
      <c r="W1139" s="13" t="e">
        <f>IF(X1139&lt;&gt;"Liquidação Cancelada",IF(ISBLANK(V1139),"AGUARDANDO PAGAMENTO",NETWORKDAYS(P1139,V1139)-1),"Liquidação Cancelada")</f>
        <v>#N/A</v>
      </c>
      <c r="X1139" s="10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>IF(X1139&lt;&gt;"Liquidação Cancelada",Y1139-Z1139,"Liquidação Cancelada")</f>
        <v>#N/A</v>
      </c>
      <c r="AC1139" s="3" t="e">
        <f>IF(X1139&lt;&gt;"Liquidação Cancelada",(AA1139-AB1139)+(U1139-Z1139-AB1139),"Liquidação Cancelada")</f>
        <v>#N/A</v>
      </c>
      <c r="AD1139" s="29"/>
    </row>
    <row r="1140" spans="1:30" ht="24.95" customHeight="1" x14ac:dyDescent="0.2">
      <c r="A1140" s="23" t="str">
        <f>D1140&amp;"|"&amp;E1140&amp;"|"&amp;G1140&amp;"|"&amp;H1140&amp;"|"&amp;L1140&amp;"|"&amp;N1140&amp;"|"&amp;U1140</f>
        <v>||||||0</v>
      </c>
      <c r="B1140" s="23" t="str">
        <f>D1140&amp;"|"&amp;E1140&amp;"|"&amp;G1140&amp;"|"&amp;H1140&amp;"|"&amp;X1140</f>
        <v>||||0</v>
      </c>
      <c r="C1140" s="28" t="str">
        <f>E1140&amp;"|"&amp;X1140</f>
        <v>|0</v>
      </c>
      <c r="D1140" s="10"/>
      <c r="E1140" s="10"/>
      <c r="F1140" s="36" t="str">
        <f>G1140&amp;"/"&amp;H1140</f>
        <v>/</v>
      </c>
      <c r="G1140" s="10"/>
      <c r="H1140" s="10"/>
      <c r="I1140" s="36" t="str">
        <f>J1140&amp;"."&amp;K1140</f>
        <v>.</v>
      </c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>
        <f>R1140-S1140-T1140</f>
        <v>0</v>
      </c>
      <c r="V1140" s="9" t="e">
        <f>IF(X1140&lt;&gt;"Liquidação Cancelada",VLOOKUP(B1140,'BASE DE DADOS OPS'!$B$4:$P$9650,10,FALSE),"Liquidação Cancelada")</f>
        <v>#N/A</v>
      </c>
      <c r="W1140" s="13" t="e">
        <f>IF(X1140&lt;&gt;"Liquidação Cancelada",IF(ISBLANK(V1140),"AGUARDANDO PAGAMENTO",NETWORKDAYS(P1140,V1140)-1),"Liquidação Cancelada")</f>
        <v>#N/A</v>
      </c>
      <c r="X1140" s="10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>IF(X1140&lt;&gt;"Liquidação Cancelada",Y1140-Z1140,"Liquidação Cancelada")</f>
        <v>#N/A</v>
      </c>
      <c r="AC1140" s="3" t="e">
        <f>IF(X1140&lt;&gt;"Liquidação Cancelada",(AA1140-AB1140)+(U1140-Z1140-AB1140),"Liquidação Cancelada")</f>
        <v>#N/A</v>
      </c>
      <c r="AD1140" s="29"/>
    </row>
    <row r="1141" spans="1:30" ht="24.95" customHeight="1" x14ac:dyDescent="0.2">
      <c r="A1141" s="23" t="str">
        <f>D1141&amp;"|"&amp;E1141&amp;"|"&amp;G1141&amp;"|"&amp;H1141&amp;"|"&amp;L1141&amp;"|"&amp;N1141&amp;"|"&amp;U1141</f>
        <v>||||||0</v>
      </c>
      <c r="B1141" s="23" t="str">
        <f>D1141&amp;"|"&amp;E1141&amp;"|"&amp;G1141&amp;"|"&amp;H1141&amp;"|"&amp;X1141</f>
        <v>||||0</v>
      </c>
      <c r="C1141" s="28" t="str">
        <f>E1141&amp;"|"&amp;X1141</f>
        <v>|0</v>
      </c>
      <c r="D1141" s="10"/>
      <c r="E1141" s="10"/>
      <c r="F1141" s="36" t="str">
        <f>G1141&amp;"/"&amp;H1141</f>
        <v>/</v>
      </c>
      <c r="G1141" s="10"/>
      <c r="H1141" s="10"/>
      <c r="I1141" s="36" t="str">
        <f>J1141&amp;"."&amp;K1141</f>
        <v>.</v>
      </c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>
        <f>R1141-S1141-T1141</f>
        <v>0</v>
      </c>
      <c r="V1141" s="9" t="e">
        <f>IF(X1141&lt;&gt;"Liquidação Cancelada",VLOOKUP(B1141,'BASE DE DADOS OPS'!$B$4:$P$9650,10,FALSE),"Liquidação Cancelada")</f>
        <v>#N/A</v>
      </c>
      <c r="W1141" s="13" t="e">
        <f>IF(X1141&lt;&gt;"Liquidação Cancelada",IF(ISBLANK(V1141),"AGUARDANDO PAGAMENTO",NETWORKDAYS(P1141,V1141)-1),"Liquidação Cancelada")</f>
        <v>#N/A</v>
      </c>
      <c r="X1141" s="10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>IF(X1141&lt;&gt;"Liquidação Cancelada",Y1141-Z1141,"Liquidação Cancelada")</f>
        <v>#N/A</v>
      </c>
      <c r="AC1141" s="3" t="e">
        <f>IF(X1141&lt;&gt;"Liquidação Cancelada",(AA1141-AB1141)+(U1141-Z1141-AB1141),"Liquidação Cancelada")</f>
        <v>#N/A</v>
      </c>
      <c r="AD1141" s="29"/>
    </row>
    <row r="1142" spans="1:30" ht="24.95" customHeight="1" x14ac:dyDescent="0.2">
      <c r="A1142" s="23" t="str">
        <f>D1142&amp;"|"&amp;E1142&amp;"|"&amp;G1142&amp;"|"&amp;H1142&amp;"|"&amp;L1142&amp;"|"&amp;N1142&amp;"|"&amp;U1142</f>
        <v>||||||0</v>
      </c>
      <c r="B1142" s="23" t="str">
        <f>D1142&amp;"|"&amp;E1142&amp;"|"&amp;G1142&amp;"|"&amp;H1142&amp;"|"&amp;X1142</f>
        <v>||||0</v>
      </c>
      <c r="C1142" s="28" t="str">
        <f>E1142&amp;"|"&amp;X1142</f>
        <v>|0</v>
      </c>
      <c r="D1142" s="10"/>
      <c r="E1142" s="10"/>
      <c r="F1142" s="36" t="str">
        <f>G1142&amp;"/"&amp;H1142</f>
        <v>/</v>
      </c>
      <c r="G1142" s="10"/>
      <c r="H1142" s="10"/>
      <c r="I1142" s="36" t="str">
        <f>J1142&amp;"."&amp;K1142</f>
        <v>.</v>
      </c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>
        <f>R1142-S1142-T1142</f>
        <v>0</v>
      </c>
      <c r="V1142" s="9" t="e">
        <f>IF(X1142&lt;&gt;"Liquidação Cancelada",VLOOKUP(B1142,'BASE DE DADOS OPS'!$B$4:$P$9650,10,FALSE),"Liquidação Cancelada")</f>
        <v>#N/A</v>
      </c>
      <c r="W1142" s="13" t="e">
        <f>IF(X1142&lt;&gt;"Liquidação Cancelada",IF(ISBLANK(V1142),"AGUARDANDO PAGAMENTO",NETWORKDAYS(P1142,V1142)-1),"Liquidação Cancelada")</f>
        <v>#N/A</v>
      </c>
      <c r="X1142" s="10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>IF(X1142&lt;&gt;"Liquidação Cancelada",Y1142-Z1142,"Liquidação Cancelada")</f>
        <v>#N/A</v>
      </c>
      <c r="AC1142" s="3" t="e">
        <f>IF(X1142&lt;&gt;"Liquidação Cancelada",(AA1142-AB1142)+(U1142-Z1142-AB1142),"Liquidação Cancelada")</f>
        <v>#N/A</v>
      </c>
      <c r="AD1142" s="29"/>
    </row>
    <row r="1143" spans="1:30" ht="24.95" customHeight="1" x14ac:dyDescent="0.2">
      <c r="A1143" s="23" t="str">
        <f>D1143&amp;"|"&amp;E1143&amp;"|"&amp;G1143&amp;"|"&amp;H1143&amp;"|"&amp;L1143&amp;"|"&amp;N1143&amp;"|"&amp;U1143</f>
        <v>||||||0</v>
      </c>
      <c r="B1143" s="23" t="str">
        <f>D1143&amp;"|"&amp;E1143&amp;"|"&amp;G1143&amp;"|"&amp;H1143&amp;"|"&amp;X1143</f>
        <v>||||0</v>
      </c>
      <c r="C1143" s="28" t="str">
        <f>E1143&amp;"|"&amp;X1143</f>
        <v>|0</v>
      </c>
      <c r="D1143" s="10"/>
      <c r="E1143" s="10"/>
      <c r="F1143" s="36" t="str">
        <f>G1143&amp;"/"&amp;H1143</f>
        <v>/</v>
      </c>
      <c r="G1143" s="10"/>
      <c r="H1143" s="10"/>
      <c r="I1143" s="36" t="str">
        <f>J1143&amp;"."&amp;K1143</f>
        <v>.</v>
      </c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>
        <f>R1143-S1143-T1143</f>
        <v>0</v>
      </c>
      <c r="V1143" s="9" t="e">
        <f>IF(X1143&lt;&gt;"Liquidação Cancelada",VLOOKUP(B1143,'BASE DE DADOS OPS'!$B$4:$P$9650,10,FALSE),"Liquidação Cancelada")</f>
        <v>#N/A</v>
      </c>
      <c r="W1143" s="13" t="e">
        <f>IF(X1143&lt;&gt;"Liquidação Cancelada",IF(ISBLANK(V1143),"AGUARDANDO PAGAMENTO",NETWORKDAYS(P1143,V1143)-1),"Liquidação Cancelada")</f>
        <v>#N/A</v>
      </c>
      <c r="X1143" s="10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>IF(X1143&lt;&gt;"Liquidação Cancelada",Y1143-Z1143,"Liquidação Cancelada")</f>
        <v>#N/A</v>
      </c>
      <c r="AC1143" s="3" t="e">
        <f>IF(X1143&lt;&gt;"Liquidação Cancelada",(AA1143-AB1143)+(U1143-Z1143-AB1143),"Liquidação Cancelada")</f>
        <v>#N/A</v>
      </c>
      <c r="AD1143" s="29"/>
    </row>
    <row r="1144" spans="1:30" ht="24.95" customHeight="1" x14ac:dyDescent="0.2">
      <c r="A1144" s="23" t="str">
        <f>D1144&amp;"|"&amp;E1144&amp;"|"&amp;G1144&amp;"|"&amp;H1144&amp;"|"&amp;L1144&amp;"|"&amp;N1144&amp;"|"&amp;U1144</f>
        <v>||||||0</v>
      </c>
      <c r="B1144" s="23" t="str">
        <f>D1144&amp;"|"&amp;E1144&amp;"|"&amp;G1144&amp;"|"&amp;H1144&amp;"|"&amp;X1144</f>
        <v>||||0</v>
      </c>
      <c r="C1144" s="28" t="str">
        <f>E1144&amp;"|"&amp;X1144</f>
        <v>|0</v>
      </c>
      <c r="D1144" s="10"/>
      <c r="E1144" s="10"/>
      <c r="F1144" s="36" t="str">
        <f>G1144&amp;"/"&amp;H1144</f>
        <v>/</v>
      </c>
      <c r="G1144" s="10"/>
      <c r="H1144" s="10"/>
      <c r="I1144" s="36" t="str">
        <f>J1144&amp;"."&amp;K1144</f>
        <v>.</v>
      </c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>
        <f>R1144-S1144-T1144</f>
        <v>0</v>
      </c>
      <c r="V1144" s="9" t="e">
        <f>IF(X1144&lt;&gt;"Liquidação Cancelada",VLOOKUP(B1144,'BASE DE DADOS OPS'!$B$4:$P$9650,10,FALSE),"Liquidação Cancelada")</f>
        <v>#N/A</v>
      </c>
      <c r="W1144" s="13" t="e">
        <f>IF(X1144&lt;&gt;"Liquidação Cancelada",IF(ISBLANK(V1144),"AGUARDANDO PAGAMENTO",NETWORKDAYS(P1144,V1144)-1),"Liquidação Cancelada")</f>
        <v>#N/A</v>
      </c>
      <c r="X1144" s="10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>IF(X1144&lt;&gt;"Liquidação Cancelada",Y1144-Z1144,"Liquidação Cancelada")</f>
        <v>#N/A</v>
      </c>
      <c r="AC1144" s="3" t="e">
        <f>IF(X1144&lt;&gt;"Liquidação Cancelada",(AA1144-AB1144)+(U1144-Z1144-AB1144),"Liquidação Cancelada")</f>
        <v>#N/A</v>
      </c>
      <c r="AD1144" s="29"/>
    </row>
    <row r="1145" spans="1:30" ht="24.95" customHeight="1" x14ac:dyDescent="0.2">
      <c r="A1145" s="23" t="str">
        <f>D1145&amp;"|"&amp;E1145&amp;"|"&amp;G1145&amp;"|"&amp;H1145&amp;"|"&amp;L1145&amp;"|"&amp;N1145&amp;"|"&amp;U1145</f>
        <v>||||||0</v>
      </c>
      <c r="B1145" s="23" t="str">
        <f>D1145&amp;"|"&amp;E1145&amp;"|"&amp;G1145&amp;"|"&amp;H1145&amp;"|"&amp;X1145</f>
        <v>||||0</v>
      </c>
      <c r="C1145" s="28" t="str">
        <f>E1145&amp;"|"&amp;X1145</f>
        <v>|0</v>
      </c>
      <c r="D1145" s="10"/>
      <c r="E1145" s="10"/>
      <c r="F1145" s="36" t="str">
        <f>G1145&amp;"/"&amp;H1145</f>
        <v>/</v>
      </c>
      <c r="G1145" s="10"/>
      <c r="H1145" s="10"/>
      <c r="I1145" s="36" t="str">
        <f>J1145&amp;"."&amp;K1145</f>
        <v>.</v>
      </c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>
        <f>R1145-S1145-T1145</f>
        <v>0</v>
      </c>
      <c r="V1145" s="9" t="e">
        <f>IF(X1145&lt;&gt;"Liquidação Cancelada",VLOOKUP(B1145,'BASE DE DADOS OPS'!$B$4:$P$9650,10,FALSE),"Liquidação Cancelada")</f>
        <v>#N/A</v>
      </c>
      <c r="W1145" s="13" t="e">
        <f>IF(X1145&lt;&gt;"Liquidação Cancelada",IF(ISBLANK(V1145),"AGUARDANDO PAGAMENTO",NETWORKDAYS(P1145,V1145)-1),"Liquidação Cancelada")</f>
        <v>#N/A</v>
      </c>
      <c r="X1145" s="10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>IF(X1145&lt;&gt;"Liquidação Cancelada",Y1145-Z1145,"Liquidação Cancelada")</f>
        <v>#N/A</v>
      </c>
      <c r="AC1145" s="3" t="e">
        <f>IF(X1145&lt;&gt;"Liquidação Cancelada",(AA1145-AB1145)+(U1145-Z1145-AB1145),"Liquidação Cancelada")</f>
        <v>#N/A</v>
      </c>
      <c r="AD1145" s="29"/>
    </row>
    <row r="1146" spans="1:30" ht="24.95" customHeight="1" x14ac:dyDescent="0.2">
      <c r="A1146" s="23" t="str">
        <f>D1146&amp;"|"&amp;E1146&amp;"|"&amp;G1146&amp;"|"&amp;H1146&amp;"|"&amp;L1146&amp;"|"&amp;N1146&amp;"|"&amp;U1146</f>
        <v>||||||0</v>
      </c>
      <c r="B1146" s="23" t="str">
        <f>D1146&amp;"|"&amp;E1146&amp;"|"&amp;G1146&amp;"|"&amp;H1146&amp;"|"&amp;X1146</f>
        <v>||||0</v>
      </c>
      <c r="C1146" s="28" t="str">
        <f>E1146&amp;"|"&amp;X1146</f>
        <v>|0</v>
      </c>
      <c r="D1146" s="10"/>
      <c r="E1146" s="10"/>
      <c r="F1146" s="36" t="str">
        <f>G1146&amp;"/"&amp;H1146</f>
        <v>/</v>
      </c>
      <c r="G1146" s="10"/>
      <c r="H1146" s="10"/>
      <c r="I1146" s="36" t="str">
        <f>J1146&amp;"."&amp;K1146</f>
        <v>.</v>
      </c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>
        <f>R1146-S1146-T1146</f>
        <v>0</v>
      </c>
      <c r="V1146" s="9" t="e">
        <f>IF(X1146&lt;&gt;"Liquidação Cancelada",VLOOKUP(B1146,'BASE DE DADOS OPS'!$B$4:$P$9650,10,FALSE),"Liquidação Cancelada")</f>
        <v>#N/A</v>
      </c>
      <c r="W1146" s="13" t="e">
        <f>IF(X1146&lt;&gt;"Liquidação Cancelada",IF(ISBLANK(V1146),"AGUARDANDO PAGAMENTO",NETWORKDAYS(P1146,V1146)-1),"Liquidação Cancelada")</f>
        <v>#N/A</v>
      </c>
      <c r="X1146" s="10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>IF(X1146&lt;&gt;"Liquidação Cancelada",Y1146-Z1146,"Liquidação Cancelada")</f>
        <v>#N/A</v>
      </c>
      <c r="AC1146" s="3" t="e">
        <f>IF(X1146&lt;&gt;"Liquidação Cancelada",(AA1146-AB1146)+(U1146-Z1146-AB1146),"Liquidação Cancelada")</f>
        <v>#N/A</v>
      </c>
      <c r="AD1146" s="29"/>
    </row>
    <row r="1147" spans="1:30" ht="24.95" customHeight="1" x14ac:dyDescent="0.2">
      <c r="A1147" s="23" t="str">
        <f>D1147&amp;"|"&amp;E1147&amp;"|"&amp;G1147&amp;"|"&amp;H1147&amp;"|"&amp;L1147&amp;"|"&amp;N1147&amp;"|"&amp;U1147</f>
        <v>||||||0</v>
      </c>
      <c r="B1147" s="23" t="str">
        <f>D1147&amp;"|"&amp;E1147&amp;"|"&amp;G1147&amp;"|"&amp;H1147&amp;"|"&amp;X1147</f>
        <v>||||0</v>
      </c>
      <c r="C1147" s="28" t="str">
        <f>E1147&amp;"|"&amp;X1147</f>
        <v>|0</v>
      </c>
      <c r="D1147" s="10"/>
      <c r="E1147" s="10"/>
      <c r="F1147" s="36" t="str">
        <f>G1147&amp;"/"&amp;H1147</f>
        <v>/</v>
      </c>
      <c r="G1147" s="10"/>
      <c r="H1147" s="10"/>
      <c r="I1147" s="36" t="str">
        <f>J1147&amp;"."&amp;K1147</f>
        <v>.</v>
      </c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>
        <f>R1147-S1147-T1147</f>
        <v>0</v>
      </c>
      <c r="V1147" s="9" t="e">
        <f>IF(X1147&lt;&gt;"Liquidação Cancelada",VLOOKUP(B1147,'BASE DE DADOS OPS'!$B$4:$P$9650,10,FALSE),"Liquidação Cancelada")</f>
        <v>#N/A</v>
      </c>
      <c r="W1147" s="13" t="e">
        <f>IF(X1147&lt;&gt;"Liquidação Cancelada",IF(ISBLANK(V1147),"AGUARDANDO PAGAMENTO",NETWORKDAYS(P1147,V1147)-1),"Liquidação Cancelada")</f>
        <v>#N/A</v>
      </c>
      <c r="X1147" s="10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>IF(X1147&lt;&gt;"Liquidação Cancelada",Y1147-Z1147,"Liquidação Cancelada")</f>
        <v>#N/A</v>
      </c>
      <c r="AC1147" s="3" t="e">
        <f>IF(X1147&lt;&gt;"Liquidação Cancelada",(AA1147-AB1147)+(U1147-Z1147-AB1147),"Liquidação Cancelada")</f>
        <v>#N/A</v>
      </c>
      <c r="AD1147" s="29"/>
    </row>
    <row r="1148" spans="1:30" ht="24.95" customHeight="1" x14ac:dyDescent="0.2">
      <c r="A1148" s="23" t="str">
        <f>D1148&amp;"|"&amp;E1148&amp;"|"&amp;G1148&amp;"|"&amp;H1148&amp;"|"&amp;L1148&amp;"|"&amp;N1148&amp;"|"&amp;U1148</f>
        <v>||||||0</v>
      </c>
      <c r="B1148" s="23" t="str">
        <f>D1148&amp;"|"&amp;E1148&amp;"|"&amp;G1148&amp;"|"&amp;H1148&amp;"|"&amp;X1148</f>
        <v>||||0</v>
      </c>
      <c r="C1148" s="28" t="str">
        <f>E1148&amp;"|"&amp;X1148</f>
        <v>|0</v>
      </c>
      <c r="D1148" s="10"/>
      <c r="E1148" s="10"/>
      <c r="F1148" s="36" t="str">
        <f>G1148&amp;"/"&amp;H1148</f>
        <v>/</v>
      </c>
      <c r="G1148" s="10"/>
      <c r="H1148" s="10"/>
      <c r="I1148" s="36" t="str">
        <f>J1148&amp;"."&amp;K1148</f>
        <v>.</v>
      </c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>
        <f>R1148-S1148-T1148</f>
        <v>0</v>
      </c>
      <c r="V1148" s="9" t="e">
        <f>IF(X1148&lt;&gt;"Liquidação Cancelada",VLOOKUP(B1148,'BASE DE DADOS OPS'!$B$4:$P$9650,10,FALSE),"Liquidação Cancelada")</f>
        <v>#N/A</v>
      </c>
      <c r="W1148" s="13" t="e">
        <f>IF(X1148&lt;&gt;"Liquidação Cancelada",IF(ISBLANK(V1148),"AGUARDANDO PAGAMENTO",NETWORKDAYS(P1148,V1148)-1),"Liquidação Cancelada")</f>
        <v>#N/A</v>
      </c>
      <c r="X1148" s="10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>IF(X1148&lt;&gt;"Liquidação Cancelada",Y1148-Z1148,"Liquidação Cancelada")</f>
        <v>#N/A</v>
      </c>
      <c r="AC1148" s="3" t="e">
        <f>IF(X1148&lt;&gt;"Liquidação Cancelada",(AA1148-AB1148)+(U1148-Z1148-AB1148),"Liquidação Cancelada")</f>
        <v>#N/A</v>
      </c>
      <c r="AD1148" s="29"/>
    </row>
    <row r="1149" spans="1:30" ht="24.95" customHeight="1" x14ac:dyDescent="0.2">
      <c r="A1149" s="23" t="str">
        <f>D1149&amp;"|"&amp;E1149&amp;"|"&amp;G1149&amp;"|"&amp;H1149&amp;"|"&amp;L1149&amp;"|"&amp;N1149&amp;"|"&amp;U1149</f>
        <v>||||||0</v>
      </c>
      <c r="B1149" s="23" t="str">
        <f>D1149&amp;"|"&amp;E1149&amp;"|"&amp;G1149&amp;"|"&amp;H1149&amp;"|"&amp;X1149</f>
        <v>||||0</v>
      </c>
      <c r="C1149" s="28" t="str">
        <f>E1149&amp;"|"&amp;X1149</f>
        <v>|0</v>
      </c>
      <c r="D1149" s="10"/>
      <c r="E1149" s="10"/>
      <c r="F1149" s="36" t="str">
        <f>G1149&amp;"/"&amp;H1149</f>
        <v>/</v>
      </c>
      <c r="G1149" s="10"/>
      <c r="H1149" s="10"/>
      <c r="I1149" s="36" t="str">
        <f>J1149&amp;"."&amp;K1149</f>
        <v>.</v>
      </c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>
        <f>R1149-S1149-T1149</f>
        <v>0</v>
      </c>
      <c r="V1149" s="9" t="e">
        <f>IF(X1149&lt;&gt;"Liquidação Cancelada",VLOOKUP(B1149,'BASE DE DADOS OPS'!$B$4:$P$9650,10,FALSE),"Liquidação Cancelada")</f>
        <v>#N/A</v>
      </c>
      <c r="W1149" s="13" t="e">
        <f>IF(X1149&lt;&gt;"Liquidação Cancelada",IF(ISBLANK(V1149),"AGUARDANDO PAGAMENTO",NETWORKDAYS(P1149,V1149)-1),"Liquidação Cancelada")</f>
        <v>#N/A</v>
      </c>
      <c r="X1149" s="10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>IF(X1149&lt;&gt;"Liquidação Cancelada",Y1149-Z1149,"Liquidação Cancelada")</f>
        <v>#N/A</v>
      </c>
      <c r="AC1149" s="3" t="e">
        <f>IF(X1149&lt;&gt;"Liquidação Cancelada",(AA1149-AB1149)+(U1149-Z1149-AB1149),"Liquidação Cancelada")</f>
        <v>#N/A</v>
      </c>
      <c r="AD1149" s="29"/>
    </row>
    <row r="1150" spans="1:30" ht="24.95" customHeight="1" x14ac:dyDescent="0.2">
      <c r="A1150" s="23" t="str">
        <f>D1150&amp;"|"&amp;E1150&amp;"|"&amp;G1150&amp;"|"&amp;H1150&amp;"|"&amp;L1150&amp;"|"&amp;N1150&amp;"|"&amp;U1150</f>
        <v>||||||0</v>
      </c>
      <c r="B1150" s="23" t="str">
        <f>D1150&amp;"|"&amp;E1150&amp;"|"&amp;G1150&amp;"|"&amp;H1150&amp;"|"&amp;X1150</f>
        <v>||||0</v>
      </c>
      <c r="C1150" s="28" t="str">
        <f>E1150&amp;"|"&amp;X1150</f>
        <v>|0</v>
      </c>
      <c r="D1150" s="10"/>
      <c r="E1150" s="10"/>
      <c r="F1150" s="36" t="str">
        <f>G1150&amp;"/"&amp;H1150</f>
        <v>/</v>
      </c>
      <c r="G1150" s="10"/>
      <c r="H1150" s="10"/>
      <c r="I1150" s="36" t="str">
        <f>J1150&amp;"."&amp;K1150</f>
        <v>.</v>
      </c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>
        <f>R1150-S1150-T1150</f>
        <v>0</v>
      </c>
      <c r="V1150" s="9" t="e">
        <f>IF(X1150&lt;&gt;"Liquidação Cancelada",VLOOKUP(B1150,'BASE DE DADOS OPS'!$B$4:$P$9650,10,FALSE),"Liquidação Cancelada")</f>
        <v>#N/A</v>
      </c>
      <c r="W1150" s="13" t="e">
        <f>IF(X1150&lt;&gt;"Liquidação Cancelada",IF(ISBLANK(V1150),"AGUARDANDO PAGAMENTO",NETWORKDAYS(P1150,V1150)-1),"Liquidação Cancelada")</f>
        <v>#N/A</v>
      </c>
      <c r="X1150" s="10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>IF(X1150&lt;&gt;"Liquidação Cancelada",Y1150-Z1150,"Liquidação Cancelada")</f>
        <v>#N/A</v>
      </c>
      <c r="AC1150" s="3" t="e">
        <f>IF(X1150&lt;&gt;"Liquidação Cancelada",(AA1150-AB1150)+(U1150-Z1150-AB1150),"Liquidação Cancelada")</f>
        <v>#N/A</v>
      </c>
      <c r="AD1150" s="29"/>
    </row>
    <row r="1151" spans="1:30" ht="24.95" customHeight="1" x14ac:dyDescent="0.2">
      <c r="A1151" s="23" t="str">
        <f>D1151&amp;"|"&amp;E1151&amp;"|"&amp;G1151&amp;"|"&amp;H1151&amp;"|"&amp;L1151&amp;"|"&amp;N1151&amp;"|"&amp;U1151</f>
        <v>||||||0</v>
      </c>
      <c r="B1151" s="23" t="str">
        <f>D1151&amp;"|"&amp;E1151&amp;"|"&amp;G1151&amp;"|"&amp;H1151&amp;"|"&amp;X1151</f>
        <v>||||0</v>
      </c>
      <c r="C1151" s="28" t="str">
        <f>E1151&amp;"|"&amp;X1151</f>
        <v>|0</v>
      </c>
      <c r="D1151" s="10"/>
      <c r="E1151" s="10"/>
      <c r="F1151" s="36" t="str">
        <f>G1151&amp;"/"&amp;H1151</f>
        <v>/</v>
      </c>
      <c r="G1151" s="10"/>
      <c r="H1151" s="10"/>
      <c r="I1151" s="36" t="str">
        <f>J1151&amp;"."&amp;K1151</f>
        <v>.</v>
      </c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>
        <f>R1151-S1151-T1151</f>
        <v>0</v>
      </c>
      <c r="V1151" s="9" t="e">
        <f>IF(X1151&lt;&gt;"Liquidação Cancelada",VLOOKUP(B1151,'BASE DE DADOS OPS'!$B$4:$P$9650,10,FALSE),"Liquidação Cancelada")</f>
        <v>#N/A</v>
      </c>
      <c r="W1151" s="13" t="e">
        <f>IF(X1151&lt;&gt;"Liquidação Cancelada",IF(ISBLANK(V1151),"AGUARDANDO PAGAMENTO",NETWORKDAYS(P1151,V1151)-1),"Liquidação Cancelada")</f>
        <v>#N/A</v>
      </c>
      <c r="X1151" s="10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>IF(X1151&lt;&gt;"Liquidação Cancelada",Y1151-Z1151,"Liquidação Cancelada")</f>
        <v>#N/A</v>
      </c>
      <c r="AC1151" s="3" t="e">
        <f>IF(X1151&lt;&gt;"Liquidação Cancelada",(AA1151-AB1151)+(U1151-Z1151-AB1151),"Liquidação Cancelada")</f>
        <v>#N/A</v>
      </c>
      <c r="AD1151" s="29"/>
    </row>
    <row r="1152" spans="1:30" ht="24.95" customHeight="1" x14ac:dyDescent="0.2">
      <c r="A1152" s="23" t="str">
        <f>D1152&amp;"|"&amp;E1152&amp;"|"&amp;G1152&amp;"|"&amp;H1152&amp;"|"&amp;L1152&amp;"|"&amp;N1152&amp;"|"&amp;U1152</f>
        <v>||||||0</v>
      </c>
      <c r="B1152" s="23" t="str">
        <f>D1152&amp;"|"&amp;E1152&amp;"|"&amp;G1152&amp;"|"&amp;H1152&amp;"|"&amp;X1152</f>
        <v>||||0</v>
      </c>
      <c r="C1152" s="28" t="str">
        <f>E1152&amp;"|"&amp;X1152</f>
        <v>|0</v>
      </c>
      <c r="D1152" s="10"/>
      <c r="E1152" s="10"/>
      <c r="F1152" s="36" t="str">
        <f>G1152&amp;"/"&amp;H1152</f>
        <v>/</v>
      </c>
      <c r="G1152" s="10"/>
      <c r="H1152" s="10"/>
      <c r="I1152" s="36" t="str">
        <f>J1152&amp;"."&amp;K1152</f>
        <v>.</v>
      </c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>
        <f>R1152-S1152-T1152</f>
        <v>0</v>
      </c>
      <c r="V1152" s="9" t="e">
        <f>IF(X1152&lt;&gt;"Liquidação Cancelada",VLOOKUP(B1152,'BASE DE DADOS OPS'!$B$4:$P$9650,10,FALSE),"Liquidação Cancelada")</f>
        <v>#N/A</v>
      </c>
      <c r="W1152" s="13" t="e">
        <f>IF(X1152&lt;&gt;"Liquidação Cancelada",IF(ISBLANK(V1152),"AGUARDANDO PAGAMENTO",NETWORKDAYS(P1152,V1152)-1),"Liquidação Cancelada")</f>
        <v>#N/A</v>
      </c>
      <c r="X1152" s="10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>IF(X1152&lt;&gt;"Liquidação Cancelada",Y1152-Z1152,"Liquidação Cancelada")</f>
        <v>#N/A</v>
      </c>
      <c r="AC1152" s="3" t="e">
        <f>IF(X1152&lt;&gt;"Liquidação Cancelada",(AA1152-AB1152)+(U1152-Z1152-AB1152),"Liquidação Cancelada")</f>
        <v>#N/A</v>
      </c>
      <c r="AD1152" s="29"/>
    </row>
    <row r="1153" spans="1:30" ht="24.95" customHeight="1" x14ac:dyDescent="0.2">
      <c r="A1153" s="23" t="str">
        <f>D1153&amp;"|"&amp;E1153&amp;"|"&amp;G1153&amp;"|"&amp;H1153&amp;"|"&amp;L1153&amp;"|"&amp;N1153&amp;"|"&amp;U1153</f>
        <v>||||||0</v>
      </c>
      <c r="B1153" s="23" t="str">
        <f>D1153&amp;"|"&amp;E1153&amp;"|"&amp;G1153&amp;"|"&amp;H1153&amp;"|"&amp;X1153</f>
        <v>||||0</v>
      </c>
      <c r="C1153" s="28" t="str">
        <f>E1153&amp;"|"&amp;X1153</f>
        <v>|0</v>
      </c>
      <c r="D1153" s="10"/>
      <c r="E1153" s="10"/>
      <c r="F1153" s="36" t="str">
        <f>G1153&amp;"/"&amp;H1153</f>
        <v>/</v>
      </c>
      <c r="G1153" s="10"/>
      <c r="H1153" s="10"/>
      <c r="I1153" s="36" t="str">
        <f>J1153&amp;"."&amp;K1153</f>
        <v>.</v>
      </c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>
        <f>R1153-S1153-T1153</f>
        <v>0</v>
      </c>
      <c r="V1153" s="9" t="e">
        <f>IF(X1153&lt;&gt;"Liquidação Cancelada",VLOOKUP(B1153,'BASE DE DADOS OPS'!$B$4:$P$9650,10,FALSE),"Liquidação Cancelada")</f>
        <v>#N/A</v>
      </c>
      <c r="W1153" s="13" t="e">
        <f>IF(X1153&lt;&gt;"Liquidação Cancelada",IF(ISBLANK(V1153),"AGUARDANDO PAGAMENTO",NETWORKDAYS(P1153,V1153)-1),"Liquidação Cancelada")</f>
        <v>#N/A</v>
      </c>
      <c r="X1153" s="10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>IF(X1153&lt;&gt;"Liquidação Cancelada",Y1153-Z1153,"Liquidação Cancelada")</f>
        <v>#N/A</v>
      </c>
      <c r="AC1153" s="3" t="e">
        <f>IF(X1153&lt;&gt;"Liquidação Cancelada",(AA1153-AB1153)+(U1153-Z1153-AB1153),"Liquidação Cancelada")</f>
        <v>#N/A</v>
      </c>
      <c r="AD1153" s="29"/>
    </row>
    <row r="1154" spans="1:30" ht="24.95" customHeight="1" x14ac:dyDescent="0.2">
      <c r="A1154" s="23" t="str">
        <f>D1154&amp;"|"&amp;E1154&amp;"|"&amp;G1154&amp;"|"&amp;H1154&amp;"|"&amp;L1154&amp;"|"&amp;N1154&amp;"|"&amp;U1154</f>
        <v>||||||0</v>
      </c>
      <c r="B1154" s="23" t="str">
        <f>D1154&amp;"|"&amp;E1154&amp;"|"&amp;G1154&amp;"|"&amp;H1154&amp;"|"&amp;X1154</f>
        <v>||||0</v>
      </c>
      <c r="C1154" s="28" t="str">
        <f>E1154&amp;"|"&amp;X1154</f>
        <v>|0</v>
      </c>
      <c r="D1154" s="10"/>
      <c r="E1154" s="10"/>
      <c r="F1154" s="36" t="str">
        <f>G1154&amp;"/"&amp;H1154</f>
        <v>/</v>
      </c>
      <c r="G1154" s="10"/>
      <c r="H1154" s="10"/>
      <c r="I1154" s="36" t="str">
        <f>J1154&amp;"."&amp;K1154</f>
        <v>.</v>
      </c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>
        <f>R1154-S1154-T1154</f>
        <v>0</v>
      </c>
      <c r="V1154" s="9" t="e">
        <f>IF(X1154&lt;&gt;"Liquidação Cancelada",VLOOKUP(B1154,'BASE DE DADOS OPS'!$B$4:$P$9650,10,FALSE),"Liquidação Cancelada")</f>
        <v>#N/A</v>
      </c>
      <c r="W1154" s="13" t="e">
        <f>IF(X1154&lt;&gt;"Liquidação Cancelada",IF(ISBLANK(V1154),"AGUARDANDO PAGAMENTO",NETWORKDAYS(P1154,V1154)-1),"Liquidação Cancelada")</f>
        <v>#N/A</v>
      </c>
      <c r="X1154" s="10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>IF(X1154&lt;&gt;"Liquidação Cancelada",Y1154-Z1154,"Liquidação Cancelada")</f>
        <v>#N/A</v>
      </c>
      <c r="AC1154" s="3" t="e">
        <f>IF(X1154&lt;&gt;"Liquidação Cancelada",(AA1154-AB1154)+(U1154-Z1154-AB1154),"Liquidação Cancelada")</f>
        <v>#N/A</v>
      </c>
      <c r="AD1154" s="29"/>
    </row>
    <row r="1155" spans="1:30" ht="24.95" customHeight="1" x14ac:dyDescent="0.2">
      <c r="A1155" s="23" t="str">
        <f>D1155&amp;"|"&amp;E1155&amp;"|"&amp;G1155&amp;"|"&amp;H1155&amp;"|"&amp;L1155&amp;"|"&amp;N1155&amp;"|"&amp;U1155</f>
        <v>||||||0</v>
      </c>
      <c r="B1155" s="23" t="str">
        <f>D1155&amp;"|"&amp;E1155&amp;"|"&amp;G1155&amp;"|"&amp;H1155&amp;"|"&amp;X1155</f>
        <v>||||0</v>
      </c>
      <c r="C1155" s="28" t="str">
        <f>E1155&amp;"|"&amp;X1155</f>
        <v>|0</v>
      </c>
      <c r="D1155" s="10"/>
      <c r="E1155" s="10"/>
      <c r="F1155" s="36" t="str">
        <f>G1155&amp;"/"&amp;H1155</f>
        <v>/</v>
      </c>
      <c r="G1155" s="10"/>
      <c r="H1155" s="10"/>
      <c r="I1155" s="36" t="str">
        <f>J1155&amp;"."&amp;K1155</f>
        <v>.</v>
      </c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>
        <f>R1155-S1155-T1155</f>
        <v>0</v>
      </c>
      <c r="V1155" s="9" t="e">
        <f>IF(X1155&lt;&gt;"Liquidação Cancelada",VLOOKUP(B1155,'BASE DE DADOS OPS'!$B$4:$P$9650,10,FALSE),"Liquidação Cancelada")</f>
        <v>#N/A</v>
      </c>
      <c r="W1155" s="13" t="e">
        <f>IF(X1155&lt;&gt;"Liquidação Cancelada",IF(ISBLANK(V1155),"AGUARDANDO PAGAMENTO",NETWORKDAYS(P1155,V1155)-1),"Liquidação Cancelada")</f>
        <v>#N/A</v>
      </c>
      <c r="X1155" s="10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>IF(X1155&lt;&gt;"Liquidação Cancelada",Y1155-Z1155,"Liquidação Cancelada")</f>
        <v>#N/A</v>
      </c>
      <c r="AC1155" s="3" t="e">
        <f>IF(X1155&lt;&gt;"Liquidação Cancelada",(AA1155-AB1155)+(U1155-Z1155-AB1155),"Liquidação Cancelada")</f>
        <v>#N/A</v>
      </c>
      <c r="AD1155" s="29"/>
    </row>
    <row r="1156" spans="1:30" ht="24.95" customHeight="1" x14ac:dyDescent="0.2">
      <c r="A1156" s="23" t="str">
        <f>D1156&amp;"|"&amp;E1156&amp;"|"&amp;G1156&amp;"|"&amp;H1156&amp;"|"&amp;L1156&amp;"|"&amp;N1156&amp;"|"&amp;U1156</f>
        <v>||||||0</v>
      </c>
      <c r="B1156" s="23" t="str">
        <f>D1156&amp;"|"&amp;E1156&amp;"|"&amp;G1156&amp;"|"&amp;H1156&amp;"|"&amp;X1156</f>
        <v>||||0</v>
      </c>
      <c r="C1156" s="28" t="str">
        <f>E1156&amp;"|"&amp;X1156</f>
        <v>|0</v>
      </c>
      <c r="D1156" s="10"/>
      <c r="E1156" s="10"/>
      <c r="F1156" s="36" t="str">
        <f>G1156&amp;"/"&amp;H1156</f>
        <v>/</v>
      </c>
      <c r="G1156" s="10"/>
      <c r="H1156" s="10"/>
      <c r="I1156" s="36" t="str">
        <f>J1156&amp;"."&amp;K1156</f>
        <v>.</v>
      </c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>
        <f>R1156-S1156-T1156</f>
        <v>0</v>
      </c>
      <c r="V1156" s="9" t="e">
        <f>IF(X1156&lt;&gt;"Liquidação Cancelada",VLOOKUP(B1156,'BASE DE DADOS OPS'!$B$4:$P$9650,10,FALSE),"Liquidação Cancelada")</f>
        <v>#N/A</v>
      </c>
      <c r="W1156" s="13" t="e">
        <f>IF(X1156&lt;&gt;"Liquidação Cancelada",IF(ISBLANK(V1156),"AGUARDANDO PAGAMENTO",NETWORKDAYS(P1156,V1156)-1),"Liquidação Cancelada")</f>
        <v>#N/A</v>
      </c>
      <c r="X1156" s="10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>IF(X1156&lt;&gt;"Liquidação Cancelada",Y1156-Z1156,"Liquidação Cancelada")</f>
        <v>#N/A</v>
      </c>
      <c r="AC1156" s="3" t="e">
        <f>IF(X1156&lt;&gt;"Liquidação Cancelada",(AA1156-AB1156)+(U1156-Z1156-AB1156),"Liquidação Cancelada")</f>
        <v>#N/A</v>
      </c>
      <c r="AD1156" s="29"/>
    </row>
    <row r="1157" spans="1:30" ht="24.95" customHeight="1" x14ac:dyDescent="0.2">
      <c r="A1157" s="23" t="str">
        <f>D1157&amp;"|"&amp;E1157&amp;"|"&amp;G1157&amp;"|"&amp;H1157&amp;"|"&amp;L1157&amp;"|"&amp;N1157&amp;"|"&amp;U1157</f>
        <v>||||||0</v>
      </c>
      <c r="B1157" s="23" t="str">
        <f>D1157&amp;"|"&amp;E1157&amp;"|"&amp;G1157&amp;"|"&amp;H1157&amp;"|"&amp;X1157</f>
        <v>||||0</v>
      </c>
      <c r="C1157" s="28" t="str">
        <f>E1157&amp;"|"&amp;X1157</f>
        <v>|0</v>
      </c>
      <c r="D1157" s="10"/>
      <c r="E1157" s="10"/>
      <c r="F1157" s="36" t="str">
        <f>G1157&amp;"/"&amp;H1157</f>
        <v>/</v>
      </c>
      <c r="G1157" s="10"/>
      <c r="H1157" s="10"/>
      <c r="I1157" s="36" t="str">
        <f>J1157&amp;"."&amp;K1157</f>
        <v>.</v>
      </c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>
        <f>R1157-S1157-T1157</f>
        <v>0</v>
      </c>
      <c r="V1157" s="9" t="e">
        <f>IF(X1157&lt;&gt;"Liquidação Cancelada",VLOOKUP(B1157,'BASE DE DADOS OPS'!$B$4:$P$9650,10,FALSE),"Liquidação Cancelada")</f>
        <v>#N/A</v>
      </c>
      <c r="W1157" s="13" t="e">
        <f>IF(X1157&lt;&gt;"Liquidação Cancelada",IF(ISBLANK(V1157),"AGUARDANDO PAGAMENTO",NETWORKDAYS(P1157,V1157)-1),"Liquidação Cancelada")</f>
        <v>#N/A</v>
      </c>
      <c r="X1157" s="10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>IF(X1157&lt;&gt;"Liquidação Cancelada",Y1157-Z1157,"Liquidação Cancelada")</f>
        <v>#N/A</v>
      </c>
      <c r="AC1157" s="3" t="e">
        <f>IF(X1157&lt;&gt;"Liquidação Cancelada",(AA1157-AB1157)+(U1157-Z1157-AB1157),"Liquidação Cancelada")</f>
        <v>#N/A</v>
      </c>
      <c r="AD1157" s="29"/>
    </row>
    <row r="1158" spans="1:30" ht="24.95" customHeight="1" x14ac:dyDescent="0.2">
      <c r="A1158" s="23" t="str">
        <f>D1158&amp;"|"&amp;E1158&amp;"|"&amp;G1158&amp;"|"&amp;H1158&amp;"|"&amp;L1158&amp;"|"&amp;N1158&amp;"|"&amp;U1158</f>
        <v>||||||0</v>
      </c>
      <c r="B1158" s="23" t="str">
        <f>D1158&amp;"|"&amp;E1158&amp;"|"&amp;G1158&amp;"|"&amp;H1158&amp;"|"&amp;X1158</f>
        <v>||||0</v>
      </c>
      <c r="C1158" s="28" t="str">
        <f>E1158&amp;"|"&amp;X1158</f>
        <v>|0</v>
      </c>
      <c r="D1158" s="10"/>
      <c r="E1158" s="10"/>
      <c r="F1158" s="36" t="str">
        <f>G1158&amp;"/"&amp;H1158</f>
        <v>/</v>
      </c>
      <c r="G1158" s="10"/>
      <c r="H1158" s="10"/>
      <c r="I1158" s="36" t="str">
        <f>J1158&amp;"."&amp;K1158</f>
        <v>.</v>
      </c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>
        <f>R1158-S1158-T1158</f>
        <v>0</v>
      </c>
      <c r="V1158" s="9" t="e">
        <f>IF(X1158&lt;&gt;"Liquidação Cancelada",VLOOKUP(B1158,'BASE DE DADOS OPS'!$B$4:$P$9650,10,FALSE),"Liquidação Cancelada")</f>
        <v>#N/A</v>
      </c>
      <c r="W1158" s="13" t="e">
        <f>IF(X1158&lt;&gt;"Liquidação Cancelada",IF(ISBLANK(V1158),"AGUARDANDO PAGAMENTO",NETWORKDAYS(P1158,V1158)-1),"Liquidação Cancelada")</f>
        <v>#N/A</v>
      </c>
      <c r="X1158" s="10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>IF(X1158&lt;&gt;"Liquidação Cancelada",Y1158-Z1158,"Liquidação Cancelada")</f>
        <v>#N/A</v>
      </c>
      <c r="AC1158" s="3" t="e">
        <f>IF(X1158&lt;&gt;"Liquidação Cancelada",(AA1158-AB1158)+(U1158-Z1158-AB1158),"Liquidação Cancelada")</f>
        <v>#N/A</v>
      </c>
      <c r="AD1158" s="29"/>
    </row>
    <row r="1159" spans="1:30" ht="24.95" customHeight="1" x14ac:dyDescent="0.2">
      <c r="A1159" s="23" t="str">
        <f>D1159&amp;"|"&amp;E1159&amp;"|"&amp;G1159&amp;"|"&amp;H1159&amp;"|"&amp;L1159&amp;"|"&amp;N1159&amp;"|"&amp;U1159</f>
        <v>||||||0</v>
      </c>
      <c r="B1159" s="23" t="str">
        <f>D1159&amp;"|"&amp;E1159&amp;"|"&amp;G1159&amp;"|"&amp;H1159&amp;"|"&amp;X1159</f>
        <v>||||0</v>
      </c>
      <c r="C1159" s="28" t="str">
        <f>E1159&amp;"|"&amp;X1159</f>
        <v>|0</v>
      </c>
      <c r="D1159" s="10"/>
      <c r="E1159" s="10"/>
      <c r="F1159" s="36" t="str">
        <f>G1159&amp;"/"&amp;H1159</f>
        <v>/</v>
      </c>
      <c r="G1159" s="10"/>
      <c r="H1159" s="10"/>
      <c r="I1159" s="36" t="str">
        <f>J1159&amp;"."&amp;K1159</f>
        <v>.</v>
      </c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>
        <f>R1159-S1159-T1159</f>
        <v>0</v>
      </c>
      <c r="V1159" s="9" t="e">
        <f>IF(X1159&lt;&gt;"Liquidação Cancelada",VLOOKUP(B1159,'BASE DE DADOS OPS'!$B$4:$P$9650,10,FALSE),"Liquidação Cancelada")</f>
        <v>#N/A</v>
      </c>
      <c r="W1159" s="13" t="e">
        <f>IF(X1159&lt;&gt;"Liquidação Cancelada",IF(ISBLANK(V1159),"AGUARDANDO PAGAMENTO",NETWORKDAYS(P1159,V1159)-1),"Liquidação Cancelada")</f>
        <v>#N/A</v>
      </c>
      <c r="X1159" s="10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>IF(X1159&lt;&gt;"Liquidação Cancelada",Y1159-Z1159,"Liquidação Cancelada")</f>
        <v>#N/A</v>
      </c>
      <c r="AC1159" s="3" t="e">
        <f>IF(X1159&lt;&gt;"Liquidação Cancelada",(AA1159-AB1159)+(U1159-Z1159-AB1159),"Liquidação Cancelada")</f>
        <v>#N/A</v>
      </c>
      <c r="AD1159" s="29"/>
    </row>
    <row r="1160" spans="1:30" ht="24.95" customHeight="1" x14ac:dyDescent="0.2">
      <c r="A1160" s="23" t="str">
        <f>D1160&amp;"|"&amp;E1160&amp;"|"&amp;G1160&amp;"|"&amp;H1160&amp;"|"&amp;L1160&amp;"|"&amp;N1160&amp;"|"&amp;U1160</f>
        <v>||||||0</v>
      </c>
      <c r="B1160" s="23" t="str">
        <f>D1160&amp;"|"&amp;E1160&amp;"|"&amp;G1160&amp;"|"&amp;H1160&amp;"|"&amp;X1160</f>
        <v>||||0</v>
      </c>
      <c r="C1160" s="28" t="str">
        <f>E1160&amp;"|"&amp;X1160</f>
        <v>|0</v>
      </c>
      <c r="D1160" s="10"/>
      <c r="E1160" s="10"/>
      <c r="F1160" s="36" t="str">
        <f>G1160&amp;"/"&amp;H1160</f>
        <v>/</v>
      </c>
      <c r="G1160" s="10"/>
      <c r="H1160" s="10"/>
      <c r="I1160" s="36" t="str">
        <f>J1160&amp;"."&amp;K1160</f>
        <v>.</v>
      </c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>
        <f>R1160-S1160-T1160</f>
        <v>0</v>
      </c>
      <c r="V1160" s="9" t="e">
        <f>IF(X1160&lt;&gt;"Liquidação Cancelada",VLOOKUP(B1160,'BASE DE DADOS OPS'!$B$4:$P$9650,10,FALSE),"Liquidação Cancelada")</f>
        <v>#N/A</v>
      </c>
      <c r="W1160" s="13" t="e">
        <f>IF(X1160&lt;&gt;"Liquidação Cancelada",IF(ISBLANK(V1160),"AGUARDANDO PAGAMENTO",NETWORKDAYS(P1160,V1160)-1),"Liquidação Cancelada")</f>
        <v>#N/A</v>
      </c>
      <c r="X1160" s="10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>IF(X1160&lt;&gt;"Liquidação Cancelada",Y1160-Z1160,"Liquidação Cancelada")</f>
        <v>#N/A</v>
      </c>
      <c r="AC1160" s="3" t="e">
        <f>IF(X1160&lt;&gt;"Liquidação Cancelada",(AA1160-AB1160)+(U1160-Z1160-AB1160),"Liquidação Cancelada")</f>
        <v>#N/A</v>
      </c>
      <c r="AD1160" s="29"/>
    </row>
    <row r="1161" spans="1:30" ht="24.95" customHeight="1" x14ac:dyDescent="0.2">
      <c r="A1161" s="23" t="str">
        <f>D1161&amp;"|"&amp;E1161&amp;"|"&amp;G1161&amp;"|"&amp;H1161&amp;"|"&amp;L1161&amp;"|"&amp;N1161&amp;"|"&amp;U1161</f>
        <v>||||||0</v>
      </c>
      <c r="B1161" s="23" t="str">
        <f>D1161&amp;"|"&amp;E1161&amp;"|"&amp;G1161&amp;"|"&amp;H1161&amp;"|"&amp;X1161</f>
        <v>||||0</v>
      </c>
      <c r="C1161" s="28" t="str">
        <f>E1161&amp;"|"&amp;X1161</f>
        <v>|0</v>
      </c>
      <c r="D1161" s="10"/>
      <c r="E1161" s="10"/>
      <c r="F1161" s="36" t="str">
        <f>G1161&amp;"/"&amp;H1161</f>
        <v>/</v>
      </c>
      <c r="G1161" s="10"/>
      <c r="H1161" s="10"/>
      <c r="I1161" s="36" t="str">
        <f>J1161&amp;"."&amp;K1161</f>
        <v>.</v>
      </c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>
        <f>R1161-S1161-T1161</f>
        <v>0</v>
      </c>
      <c r="V1161" s="9" t="e">
        <f>IF(X1161&lt;&gt;"Liquidação Cancelada",VLOOKUP(B1161,'BASE DE DADOS OPS'!$B$4:$P$9650,10,FALSE),"Liquidação Cancelada")</f>
        <v>#N/A</v>
      </c>
      <c r="W1161" s="13" t="e">
        <f>IF(X1161&lt;&gt;"Liquidação Cancelada",IF(ISBLANK(V1161),"AGUARDANDO PAGAMENTO",NETWORKDAYS(P1161,V1161)-1),"Liquidação Cancelada")</f>
        <v>#N/A</v>
      </c>
      <c r="X1161" s="10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>IF(X1161&lt;&gt;"Liquidação Cancelada",Y1161-Z1161,"Liquidação Cancelada")</f>
        <v>#N/A</v>
      </c>
      <c r="AC1161" s="3" t="e">
        <f>IF(X1161&lt;&gt;"Liquidação Cancelada",(AA1161-AB1161)+(U1161-Z1161-AB1161),"Liquidação Cancelada")</f>
        <v>#N/A</v>
      </c>
      <c r="AD1161" s="29"/>
    </row>
    <row r="1162" spans="1:30" ht="24.95" customHeight="1" x14ac:dyDescent="0.2">
      <c r="A1162" s="23" t="str">
        <f>D1162&amp;"|"&amp;E1162&amp;"|"&amp;G1162&amp;"|"&amp;H1162&amp;"|"&amp;L1162&amp;"|"&amp;N1162&amp;"|"&amp;U1162</f>
        <v>||||||0</v>
      </c>
      <c r="B1162" s="23" t="str">
        <f>D1162&amp;"|"&amp;E1162&amp;"|"&amp;G1162&amp;"|"&amp;H1162&amp;"|"&amp;X1162</f>
        <v>||||0</v>
      </c>
      <c r="C1162" s="28" t="str">
        <f>E1162&amp;"|"&amp;X1162</f>
        <v>|0</v>
      </c>
      <c r="D1162" s="10"/>
      <c r="E1162" s="10"/>
      <c r="F1162" s="36" t="str">
        <f>G1162&amp;"/"&amp;H1162</f>
        <v>/</v>
      </c>
      <c r="G1162" s="10"/>
      <c r="H1162" s="10"/>
      <c r="I1162" s="36" t="str">
        <f>J1162&amp;"."&amp;K1162</f>
        <v>.</v>
      </c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>
        <f>R1162-S1162-T1162</f>
        <v>0</v>
      </c>
      <c r="V1162" s="9" t="e">
        <f>IF(X1162&lt;&gt;"Liquidação Cancelada",VLOOKUP(B1162,'BASE DE DADOS OPS'!$B$4:$P$9650,10,FALSE),"Liquidação Cancelada")</f>
        <v>#N/A</v>
      </c>
      <c r="W1162" s="13" t="e">
        <f>IF(X1162&lt;&gt;"Liquidação Cancelada",IF(ISBLANK(V1162),"AGUARDANDO PAGAMENTO",NETWORKDAYS(P1162,V1162)-1),"Liquidação Cancelada")</f>
        <v>#N/A</v>
      </c>
      <c r="X1162" s="10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>IF(X1162&lt;&gt;"Liquidação Cancelada",Y1162-Z1162,"Liquidação Cancelada")</f>
        <v>#N/A</v>
      </c>
      <c r="AC1162" s="3" t="e">
        <f>IF(X1162&lt;&gt;"Liquidação Cancelada",(AA1162-AB1162)+(U1162-Z1162-AB1162),"Liquidação Cancelada")</f>
        <v>#N/A</v>
      </c>
      <c r="AD1162" s="29"/>
    </row>
    <row r="1163" spans="1:30" ht="24.95" customHeight="1" x14ac:dyDescent="0.2">
      <c r="A1163" s="23" t="str">
        <f>D1163&amp;"|"&amp;E1163&amp;"|"&amp;G1163&amp;"|"&amp;H1163&amp;"|"&amp;L1163&amp;"|"&amp;N1163&amp;"|"&amp;U1163</f>
        <v>||||||0</v>
      </c>
      <c r="B1163" s="23" t="str">
        <f>D1163&amp;"|"&amp;E1163&amp;"|"&amp;G1163&amp;"|"&amp;H1163&amp;"|"&amp;X1163</f>
        <v>||||0</v>
      </c>
      <c r="C1163" s="28" t="str">
        <f>E1163&amp;"|"&amp;X1163</f>
        <v>|0</v>
      </c>
      <c r="D1163" s="10"/>
      <c r="E1163" s="10"/>
      <c r="F1163" s="36" t="str">
        <f>G1163&amp;"/"&amp;H1163</f>
        <v>/</v>
      </c>
      <c r="G1163" s="10"/>
      <c r="H1163" s="10"/>
      <c r="I1163" s="36" t="str">
        <f>J1163&amp;"."&amp;K1163</f>
        <v>.</v>
      </c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>
        <f>R1163-S1163-T1163</f>
        <v>0</v>
      </c>
      <c r="V1163" s="9" t="e">
        <f>IF(X1163&lt;&gt;"Liquidação Cancelada",VLOOKUP(B1163,'BASE DE DADOS OPS'!$B$4:$P$9650,10,FALSE),"Liquidação Cancelada")</f>
        <v>#N/A</v>
      </c>
      <c r="W1163" s="13" t="e">
        <f>IF(X1163&lt;&gt;"Liquidação Cancelada",IF(ISBLANK(V1163),"AGUARDANDO PAGAMENTO",NETWORKDAYS(P1163,V1163)-1),"Liquidação Cancelada")</f>
        <v>#N/A</v>
      </c>
      <c r="X1163" s="10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>IF(X1163&lt;&gt;"Liquidação Cancelada",Y1163-Z1163,"Liquidação Cancelada")</f>
        <v>#N/A</v>
      </c>
      <c r="AC1163" s="3" t="e">
        <f>IF(X1163&lt;&gt;"Liquidação Cancelada",(AA1163-AB1163)+(U1163-Z1163-AB1163),"Liquidação Cancelada")</f>
        <v>#N/A</v>
      </c>
      <c r="AD1163" s="29"/>
    </row>
    <row r="1164" spans="1:30" ht="24.95" customHeight="1" x14ac:dyDescent="0.2">
      <c r="A1164" s="23" t="str">
        <f>D1164&amp;"|"&amp;E1164&amp;"|"&amp;G1164&amp;"|"&amp;H1164&amp;"|"&amp;L1164&amp;"|"&amp;N1164&amp;"|"&amp;U1164</f>
        <v>||||||0</v>
      </c>
      <c r="B1164" s="23" t="str">
        <f>D1164&amp;"|"&amp;E1164&amp;"|"&amp;G1164&amp;"|"&amp;H1164&amp;"|"&amp;X1164</f>
        <v>||||0</v>
      </c>
      <c r="C1164" s="28" t="str">
        <f>E1164&amp;"|"&amp;X1164</f>
        <v>|0</v>
      </c>
      <c r="D1164" s="10"/>
      <c r="E1164" s="10"/>
      <c r="F1164" s="36" t="str">
        <f>G1164&amp;"/"&amp;H1164</f>
        <v>/</v>
      </c>
      <c r="G1164" s="10"/>
      <c r="H1164" s="10"/>
      <c r="I1164" s="36" t="str">
        <f>J1164&amp;"."&amp;K1164</f>
        <v>.</v>
      </c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>
        <f>R1164-S1164-T1164</f>
        <v>0</v>
      </c>
      <c r="V1164" s="9" t="e">
        <f>IF(X1164&lt;&gt;"Liquidação Cancelada",VLOOKUP(B1164,'BASE DE DADOS OPS'!$B$4:$P$9650,10,FALSE),"Liquidação Cancelada")</f>
        <v>#N/A</v>
      </c>
      <c r="W1164" s="13" t="e">
        <f>IF(X1164&lt;&gt;"Liquidação Cancelada",IF(ISBLANK(V1164),"AGUARDANDO PAGAMENTO",NETWORKDAYS(P1164,V1164)-1),"Liquidação Cancelada")</f>
        <v>#N/A</v>
      </c>
      <c r="X1164" s="10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>IF(X1164&lt;&gt;"Liquidação Cancelada",Y1164-Z1164,"Liquidação Cancelada")</f>
        <v>#N/A</v>
      </c>
      <c r="AC1164" s="3" t="e">
        <f>IF(X1164&lt;&gt;"Liquidação Cancelada",(AA1164-AB1164)+(U1164-Z1164-AB1164),"Liquidação Cancelada")</f>
        <v>#N/A</v>
      </c>
      <c r="AD1164" s="29"/>
    </row>
    <row r="1165" spans="1:30" ht="24.95" customHeight="1" x14ac:dyDescent="0.2">
      <c r="A1165" s="23" t="str">
        <f>D1165&amp;"|"&amp;E1165&amp;"|"&amp;G1165&amp;"|"&amp;H1165&amp;"|"&amp;L1165&amp;"|"&amp;N1165&amp;"|"&amp;U1165</f>
        <v>||||||0</v>
      </c>
      <c r="B1165" s="23" t="str">
        <f>D1165&amp;"|"&amp;E1165&amp;"|"&amp;G1165&amp;"|"&amp;H1165&amp;"|"&amp;X1165</f>
        <v>||||0</v>
      </c>
      <c r="C1165" s="28" t="str">
        <f>E1165&amp;"|"&amp;X1165</f>
        <v>|0</v>
      </c>
      <c r="D1165" s="10"/>
      <c r="E1165" s="10"/>
      <c r="F1165" s="36" t="str">
        <f>G1165&amp;"/"&amp;H1165</f>
        <v>/</v>
      </c>
      <c r="G1165" s="10"/>
      <c r="H1165" s="10"/>
      <c r="I1165" s="36" t="str">
        <f>J1165&amp;"."&amp;K1165</f>
        <v>.</v>
      </c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>
        <f>R1165-S1165-T1165</f>
        <v>0</v>
      </c>
      <c r="V1165" s="9" t="e">
        <f>IF(X1165&lt;&gt;"Liquidação Cancelada",VLOOKUP(B1165,'BASE DE DADOS OPS'!$B$4:$P$9650,10,FALSE),"Liquidação Cancelada")</f>
        <v>#N/A</v>
      </c>
      <c r="W1165" s="13" t="e">
        <f>IF(X1165&lt;&gt;"Liquidação Cancelada",IF(ISBLANK(V1165),"AGUARDANDO PAGAMENTO",NETWORKDAYS(P1165,V1165)-1),"Liquidação Cancelada")</f>
        <v>#N/A</v>
      </c>
      <c r="X1165" s="10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>IF(X1165&lt;&gt;"Liquidação Cancelada",Y1165-Z1165,"Liquidação Cancelada")</f>
        <v>#N/A</v>
      </c>
      <c r="AC1165" s="3" t="e">
        <f>IF(X1165&lt;&gt;"Liquidação Cancelada",(AA1165-AB1165)+(U1165-Z1165-AB1165),"Liquidação Cancelada")</f>
        <v>#N/A</v>
      </c>
      <c r="AD1165" s="29"/>
    </row>
    <row r="1166" spans="1:30" ht="24.95" customHeight="1" x14ac:dyDescent="0.2">
      <c r="A1166" s="23" t="str">
        <f>D1166&amp;"|"&amp;E1166&amp;"|"&amp;G1166&amp;"|"&amp;H1166&amp;"|"&amp;L1166&amp;"|"&amp;N1166&amp;"|"&amp;U1166</f>
        <v>||||||0</v>
      </c>
      <c r="B1166" s="23" t="str">
        <f>D1166&amp;"|"&amp;E1166&amp;"|"&amp;G1166&amp;"|"&amp;H1166&amp;"|"&amp;X1166</f>
        <v>||||0</v>
      </c>
      <c r="C1166" s="28" t="str">
        <f>E1166&amp;"|"&amp;X1166</f>
        <v>|0</v>
      </c>
      <c r="D1166" s="10"/>
      <c r="E1166" s="10"/>
      <c r="F1166" s="36" t="str">
        <f>G1166&amp;"/"&amp;H1166</f>
        <v>/</v>
      </c>
      <c r="G1166" s="10"/>
      <c r="H1166" s="10"/>
      <c r="I1166" s="36" t="str">
        <f>J1166&amp;"."&amp;K1166</f>
        <v>.</v>
      </c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>
        <f>R1166-S1166-T1166</f>
        <v>0</v>
      </c>
      <c r="V1166" s="9" t="e">
        <f>IF(X1166&lt;&gt;"Liquidação Cancelada",VLOOKUP(B1166,'BASE DE DADOS OPS'!$B$4:$P$9650,10,FALSE),"Liquidação Cancelada")</f>
        <v>#N/A</v>
      </c>
      <c r="W1166" s="13" t="e">
        <f>IF(X1166&lt;&gt;"Liquidação Cancelada",IF(ISBLANK(V1166),"AGUARDANDO PAGAMENTO",NETWORKDAYS(P1166,V1166)-1),"Liquidação Cancelada")</f>
        <v>#N/A</v>
      </c>
      <c r="X1166" s="10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>IF(X1166&lt;&gt;"Liquidação Cancelada",Y1166-Z1166,"Liquidação Cancelada")</f>
        <v>#N/A</v>
      </c>
      <c r="AC1166" s="3" t="e">
        <f>IF(X1166&lt;&gt;"Liquidação Cancelada",(AA1166-AB1166)+(U1166-Z1166-AB1166),"Liquidação Cancelada")</f>
        <v>#N/A</v>
      </c>
      <c r="AD1166" s="29"/>
    </row>
    <row r="1167" spans="1:30" ht="24.95" customHeight="1" x14ac:dyDescent="0.2">
      <c r="A1167" s="23" t="str">
        <f>D1167&amp;"|"&amp;E1167&amp;"|"&amp;G1167&amp;"|"&amp;H1167&amp;"|"&amp;L1167&amp;"|"&amp;N1167&amp;"|"&amp;U1167</f>
        <v>||||||0</v>
      </c>
      <c r="B1167" s="23" t="str">
        <f>D1167&amp;"|"&amp;E1167&amp;"|"&amp;G1167&amp;"|"&amp;H1167&amp;"|"&amp;X1167</f>
        <v>||||0</v>
      </c>
      <c r="C1167" s="28" t="str">
        <f>E1167&amp;"|"&amp;X1167</f>
        <v>|0</v>
      </c>
      <c r="D1167" s="10"/>
      <c r="E1167" s="10"/>
      <c r="F1167" s="36" t="str">
        <f>G1167&amp;"/"&amp;H1167</f>
        <v>/</v>
      </c>
      <c r="G1167" s="10"/>
      <c r="H1167" s="10"/>
      <c r="I1167" s="36" t="str">
        <f>J1167&amp;"."&amp;K1167</f>
        <v>.</v>
      </c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>
        <f>R1167-S1167-T1167</f>
        <v>0</v>
      </c>
      <c r="V1167" s="9" t="e">
        <f>IF(X1167&lt;&gt;"Liquidação Cancelada",VLOOKUP(B1167,'BASE DE DADOS OPS'!$B$4:$P$9650,10,FALSE),"Liquidação Cancelada")</f>
        <v>#N/A</v>
      </c>
      <c r="W1167" s="13" t="e">
        <f>IF(X1167&lt;&gt;"Liquidação Cancelada",IF(ISBLANK(V1167),"AGUARDANDO PAGAMENTO",NETWORKDAYS(P1167,V1167)-1),"Liquidação Cancelada")</f>
        <v>#N/A</v>
      </c>
      <c r="X1167" s="10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>IF(X1167&lt;&gt;"Liquidação Cancelada",Y1167-Z1167,"Liquidação Cancelada")</f>
        <v>#N/A</v>
      </c>
      <c r="AC1167" s="3" t="e">
        <f>IF(X1167&lt;&gt;"Liquidação Cancelada",(AA1167-AB1167)+(U1167-Z1167-AB1167),"Liquidação Cancelada")</f>
        <v>#N/A</v>
      </c>
      <c r="AD1167" s="29"/>
    </row>
    <row r="1168" spans="1:30" ht="24.95" customHeight="1" x14ac:dyDescent="0.2">
      <c r="A1168" s="23" t="str">
        <f>D1168&amp;"|"&amp;E1168&amp;"|"&amp;G1168&amp;"|"&amp;H1168&amp;"|"&amp;L1168&amp;"|"&amp;N1168&amp;"|"&amp;U1168</f>
        <v>||||||0</v>
      </c>
      <c r="B1168" s="23" t="str">
        <f>D1168&amp;"|"&amp;E1168&amp;"|"&amp;G1168&amp;"|"&amp;H1168&amp;"|"&amp;X1168</f>
        <v>||||0</v>
      </c>
      <c r="C1168" s="28" t="str">
        <f>E1168&amp;"|"&amp;X1168</f>
        <v>|0</v>
      </c>
      <c r="D1168" s="10"/>
      <c r="E1168" s="10"/>
      <c r="F1168" s="36" t="str">
        <f>G1168&amp;"/"&amp;H1168</f>
        <v>/</v>
      </c>
      <c r="G1168" s="10"/>
      <c r="H1168" s="10"/>
      <c r="I1168" s="36" t="str">
        <f>J1168&amp;"."&amp;K1168</f>
        <v>.</v>
      </c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>
        <f>R1168-S1168-T1168</f>
        <v>0</v>
      </c>
      <c r="V1168" s="9" t="e">
        <f>IF(X1168&lt;&gt;"Liquidação Cancelada",VLOOKUP(B1168,'BASE DE DADOS OPS'!$B$4:$P$9650,10,FALSE),"Liquidação Cancelada")</f>
        <v>#N/A</v>
      </c>
      <c r="W1168" s="13" t="e">
        <f>IF(X1168&lt;&gt;"Liquidação Cancelada",IF(ISBLANK(V1168),"AGUARDANDO PAGAMENTO",NETWORKDAYS(P1168,V1168)-1),"Liquidação Cancelada")</f>
        <v>#N/A</v>
      </c>
      <c r="X1168" s="10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>IF(X1168&lt;&gt;"Liquidação Cancelada",Y1168-Z1168,"Liquidação Cancelada")</f>
        <v>#N/A</v>
      </c>
      <c r="AC1168" s="3" t="e">
        <f>IF(X1168&lt;&gt;"Liquidação Cancelada",(AA1168-AB1168)+(U1168-Z1168-AB1168),"Liquidação Cancelada")</f>
        <v>#N/A</v>
      </c>
      <c r="AD1168" s="29"/>
    </row>
    <row r="1169" spans="1:30" ht="24.95" customHeight="1" x14ac:dyDescent="0.2">
      <c r="A1169" s="23" t="str">
        <f>D1169&amp;"|"&amp;E1169&amp;"|"&amp;G1169&amp;"|"&amp;H1169&amp;"|"&amp;L1169&amp;"|"&amp;N1169&amp;"|"&amp;U1169</f>
        <v>||||||0</v>
      </c>
      <c r="B1169" s="23" t="str">
        <f>D1169&amp;"|"&amp;E1169&amp;"|"&amp;G1169&amp;"|"&amp;H1169&amp;"|"&amp;X1169</f>
        <v>||||0</v>
      </c>
      <c r="C1169" s="28" t="str">
        <f>E1169&amp;"|"&amp;X1169</f>
        <v>|0</v>
      </c>
      <c r="D1169" s="10"/>
      <c r="E1169" s="10"/>
      <c r="F1169" s="36" t="str">
        <f>G1169&amp;"/"&amp;H1169</f>
        <v>/</v>
      </c>
      <c r="G1169" s="10"/>
      <c r="H1169" s="10"/>
      <c r="I1169" s="36" t="str">
        <f>J1169&amp;"."&amp;K1169</f>
        <v>.</v>
      </c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>
        <f>R1169-S1169-T1169</f>
        <v>0</v>
      </c>
      <c r="V1169" s="9" t="e">
        <f>IF(X1169&lt;&gt;"Liquidação Cancelada",VLOOKUP(B1169,'BASE DE DADOS OPS'!$B$4:$P$9650,10,FALSE),"Liquidação Cancelada")</f>
        <v>#N/A</v>
      </c>
      <c r="W1169" s="13" t="e">
        <f>IF(X1169&lt;&gt;"Liquidação Cancelada",IF(ISBLANK(V1169),"AGUARDANDO PAGAMENTO",NETWORKDAYS(P1169,V1169)-1),"Liquidação Cancelada")</f>
        <v>#N/A</v>
      </c>
      <c r="X1169" s="10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>IF(X1169&lt;&gt;"Liquidação Cancelada",Y1169-Z1169,"Liquidação Cancelada")</f>
        <v>#N/A</v>
      </c>
      <c r="AC1169" s="3" t="e">
        <f>IF(X1169&lt;&gt;"Liquidação Cancelada",(AA1169-AB1169)+(U1169-Z1169-AB1169),"Liquidação Cancelada")</f>
        <v>#N/A</v>
      </c>
      <c r="AD1169" s="29"/>
    </row>
    <row r="1170" spans="1:30" ht="24.95" customHeight="1" x14ac:dyDescent="0.2">
      <c r="A1170" s="23" t="str">
        <f>D1170&amp;"|"&amp;E1170&amp;"|"&amp;G1170&amp;"|"&amp;H1170&amp;"|"&amp;L1170&amp;"|"&amp;N1170&amp;"|"&amp;U1170</f>
        <v>||||||0</v>
      </c>
      <c r="B1170" s="23" t="str">
        <f>D1170&amp;"|"&amp;E1170&amp;"|"&amp;G1170&amp;"|"&amp;H1170&amp;"|"&amp;X1170</f>
        <v>||||0</v>
      </c>
      <c r="C1170" s="28" t="str">
        <f>E1170&amp;"|"&amp;X1170</f>
        <v>|0</v>
      </c>
      <c r="D1170" s="10"/>
      <c r="E1170" s="10"/>
      <c r="F1170" s="36" t="str">
        <f>G1170&amp;"/"&amp;H1170</f>
        <v>/</v>
      </c>
      <c r="G1170" s="10"/>
      <c r="H1170" s="10"/>
      <c r="I1170" s="36" t="str">
        <f>J1170&amp;"."&amp;K1170</f>
        <v>.</v>
      </c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>
        <f>R1170-S1170-T1170</f>
        <v>0</v>
      </c>
      <c r="V1170" s="9" t="e">
        <f>IF(X1170&lt;&gt;"Liquidação Cancelada",VLOOKUP(B1170,'BASE DE DADOS OPS'!$B$4:$P$9650,10,FALSE),"Liquidação Cancelada")</f>
        <v>#N/A</v>
      </c>
      <c r="W1170" s="13" t="e">
        <f>IF(X1170&lt;&gt;"Liquidação Cancelada",IF(ISBLANK(V1170),"AGUARDANDO PAGAMENTO",NETWORKDAYS(P1170,V1170)-1),"Liquidação Cancelada")</f>
        <v>#N/A</v>
      </c>
      <c r="X1170" s="10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>IF(X1170&lt;&gt;"Liquidação Cancelada",Y1170-Z1170,"Liquidação Cancelada")</f>
        <v>#N/A</v>
      </c>
      <c r="AC1170" s="3" t="e">
        <f>IF(X1170&lt;&gt;"Liquidação Cancelada",(AA1170-AB1170)+(U1170-Z1170-AB1170),"Liquidação Cancelada")</f>
        <v>#N/A</v>
      </c>
      <c r="AD1170" s="29"/>
    </row>
    <row r="1171" spans="1:30" ht="24.95" customHeight="1" x14ac:dyDescent="0.2">
      <c r="A1171" s="23" t="str">
        <f>D1171&amp;"|"&amp;E1171&amp;"|"&amp;G1171&amp;"|"&amp;H1171&amp;"|"&amp;L1171&amp;"|"&amp;N1171&amp;"|"&amp;U1171</f>
        <v>||||||0</v>
      </c>
      <c r="B1171" s="23" t="str">
        <f>D1171&amp;"|"&amp;E1171&amp;"|"&amp;G1171&amp;"|"&amp;H1171&amp;"|"&amp;X1171</f>
        <v>||||0</v>
      </c>
      <c r="C1171" s="28" t="str">
        <f>E1171&amp;"|"&amp;X1171</f>
        <v>|0</v>
      </c>
      <c r="D1171" s="10"/>
      <c r="E1171" s="10"/>
      <c r="F1171" s="36" t="str">
        <f>G1171&amp;"/"&amp;H1171</f>
        <v>/</v>
      </c>
      <c r="G1171" s="10"/>
      <c r="H1171" s="10"/>
      <c r="I1171" s="36" t="str">
        <f>J1171&amp;"."&amp;K1171</f>
        <v>.</v>
      </c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>
        <f>R1171-S1171-T1171</f>
        <v>0</v>
      </c>
      <c r="V1171" s="9" t="e">
        <f>IF(X1171&lt;&gt;"Liquidação Cancelada",VLOOKUP(B1171,'BASE DE DADOS OPS'!$B$4:$P$9650,10,FALSE),"Liquidação Cancelada")</f>
        <v>#N/A</v>
      </c>
      <c r="W1171" s="13" t="e">
        <f>IF(X1171&lt;&gt;"Liquidação Cancelada",IF(ISBLANK(V1171),"AGUARDANDO PAGAMENTO",NETWORKDAYS(P1171,V1171)-1),"Liquidação Cancelada")</f>
        <v>#N/A</v>
      </c>
      <c r="X1171" s="10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>IF(X1171&lt;&gt;"Liquidação Cancelada",Y1171-Z1171,"Liquidação Cancelada")</f>
        <v>#N/A</v>
      </c>
      <c r="AC1171" s="3" t="e">
        <f>IF(X1171&lt;&gt;"Liquidação Cancelada",(AA1171-AB1171)+(U1171-Z1171-AB1171),"Liquidação Cancelada")</f>
        <v>#N/A</v>
      </c>
      <c r="AD1171" s="29"/>
    </row>
    <row r="1172" spans="1:30" ht="24.95" customHeight="1" x14ac:dyDescent="0.2">
      <c r="A1172" s="23" t="str">
        <f>D1172&amp;"|"&amp;E1172&amp;"|"&amp;G1172&amp;"|"&amp;H1172&amp;"|"&amp;L1172&amp;"|"&amp;N1172&amp;"|"&amp;U1172</f>
        <v>||||||0</v>
      </c>
      <c r="B1172" s="23" t="str">
        <f>D1172&amp;"|"&amp;E1172&amp;"|"&amp;G1172&amp;"|"&amp;H1172&amp;"|"&amp;X1172</f>
        <v>||||0</v>
      </c>
      <c r="C1172" s="28" t="str">
        <f>E1172&amp;"|"&amp;X1172</f>
        <v>|0</v>
      </c>
      <c r="D1172" s="10"/>
      <c r="E1172" s="10"/>
      <c r="F1172" s="36" t="str">
        <f>G1172&amp;"/"&amp;H1172</f>
        <v>/</v>
      </c>
      <c r="G1172" s="10"/>
      <c r="H1172" s="10"/>
      <c r="I1172" s="36" t="str">
        <f>J1172&amp;"."&amp;K1172</f>
        <v>.</v>
      </c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>
        <f>R1172-S1172-T1172</f>
        <v>0</v>
      </c>
      <c r="V1172" s="9" t="e">
        <f>IF(X1172&lt;&gt;"Liquidação Cancelada",VLOOKUP(B1172,'BASE DE DADOS OPS'!$B$4:$P$9650,10,FALSE),"Liquidação Cancelada")</f>
        <v>#N/A</v>
      </c>
      <c r="W1172" s="13" t="e">
        <f>IF(X1172&lt;&gt;"Liquidação Cancelada",IF(ISBLANK(V1172),"AGUARDANDO PAGAMENTO",NETWORKDAYS(P1172,V1172)-1),"Liquidação Cancelada")</f>
        <v>#N/A</v>
      </c>
      <c r="X1172" s="10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>IF(X1172&lt;&gt;"Liquidação Cancelada",Y1172-Z1172,"Liquidação Cancelada")</f>
        <v>#N/A</v>
      </c>
      <c r="AC1172" s="3" t="e">
        <f>IF(X1172&lt;&gt;"Liquidação Cancelada",(AA1172-AB1172)+(U1172-Z1172-AB1172),"Liquidação Cancelada")</f>
        <v>#N/A</v>
      </c>
      <c r="AD1172" s="29"/>
    </row>
    <row r="1173" spans="1:30" ht="24.95" customHeight="1" x14ac:dyDescent="0.2">
      <c r="A1173" s="23" t="str">
        <f>D1173&amp;"|"&amp;E1173&amp;"|"&amp;G1173&amp;"|"&amp;H1173&amp;"|"&amp;L1173&amp;"|"&amp;N1173&amp;"|"&amp;U1173</f>
        <v>||||||0</v>
      </c>
      <c r="B1173" s="23" t="str">
        <f>D1173&amp;"|"&amp;E1173&amp;"|"&amp;G1173&amp;"|"&amp;H1173&amp;"|"&amp;X1173</f>
        <v>||||0</v>
      </c>
      <c r="C1173" s="28" t="str">
        <f>E1173&amp;"|"&amp;X1173</f>
        <v>|0</v>
      </c>
      <c r="D1173" s="10"/>
      <c r="E1173" s="10"/>
      <c r="F1173" s="36" t="str">
        <f>G1173&amp;"/"&amp;H1173</f>
        <v>/</v>
      </c>
      <c r="G1173" s="10"/>
      <c r="H1173" s="10"/>
      <c r="I1173" s="36" t="str">
        <f>J1173&amp;"."&amp;K1173</f>
        <v>.</v>
      </c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>
        <f>R1173-S1173-T1173</f>
        <v>0</v>
      </c>
      <c r="V1173" s="9" t="e">
        <f>IF(X1173&lt;&gt;"Liquidação Cancelada",VLOOKUP(B1173,'BASE DE DADOS OPS'!$B$4:$P$9650,10,FALSE),"Liquidação Cancelada")</f>
        <v>#N/A</v>
      </c>
      <c r="W1173" s="13" t="e">
        <f>IF(X1173&lt;&gt;"Liquidação Cancelada",IF(ISBLANK(V1173),"AGUARDANDO PAGAMENTO",NETWORKDAYS(P1173,V1173)-1),"Liquidação Cancelada")</f>
        <v>#N/A</v>
      </c>
      <c r="X1173" s="10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>IF(X1173&lt;&gt;"Liquidação Cancelada",Y1173-Z1173,"Liquidação Cancelada")</f>
        <v>#N/A</v>
      </c>
      <c r="AC1173" s="3" t="e">
        <f>IF(X1173&lt;&gt;"Liquidação Cancelada",(AA1173-AB1173)+(U1173-Z1173-AB1173),"Liquidação Cancelada")</f>
        <v>#N/A</v>
      </c>
      <c r="AD1173" s="29"/>
    </row>
    <row r="1174" spans="1:30" ht="24.95" customHeight="1" x14ac:dyDescent="0.2">
      <c r="A1174" s="23" t="str">
        <f>D1174&amp;"|"&amp;E1174&amp;"|"&amp;G1174&amp;"|"&amp;H1174&amp;"|"&amp;L1174&amp;"|"&amp;N1174&amp;"|"&amp;U1174</f>
        <v>||||||0</v>
      </c>
      <c r="B1174" s="23" t="str">
        <f>D1174&amp;"|"&amp;E1174&amp;"|"&amp;G1174&amp;"|"&amp;H1174&amp;"|"&amp;X1174</f>
        <v>||||0</v>
      </c>
      <c r="C1174" s="28" t="str">
        <f>E1174&amp;"|"&amp;X1174</f>
        <v>|0</v>
      </c>
      <c r="D1174" s="10"/>
      <c r="E1174" s="10"/>
      <c r="F1174" s="36" t="str">
        <f>G1174&amp;"/"&amp;H1174</f>
        <v>/</v>
      </c>
      <c r="G1174" s="10"/>
      <c r="H1174" s="10"/>
      <c r="I1174" s="36" t="str">
        <f>J1174&amp;"."&amp;K1174</f>
        <v>.</v>
      </c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>
        <f>R1174-S1174-T1174</f>
        <v>0</v>
      </c>
      <c r="V1174" s="9" t="e">
        <f>IF(X1174&lt;&gt;"Liquidação Cancelada",VLOOKUP(B1174,'BASE DE DADOS OPS'!$B$4:$P$9650,10,FALSE),"Liquidação Cancelada")</f>
        <v>#N/A</v>
      </c>
      <c r="W1174" s="13" t="e">
        <f>IF(X1174&lt;&gt;"Liquidação Cancelada",IF(ISBLANK(V1174),"AGUARDANDO PAGAMENTO",NETWORKDAYS(P1174,V1174)-1),"Liquidação Cancelada")</f>
        <v>#N/A</v>
      </c>
      <c r="X1174" s="10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>IF(X1174&lt;&gt;"Liquidação Cancelada",Y1174-Z1174,"Liquidação Cancelada")</f>
        <v>#N/A</v>
      </c>
      <c r="AC1174" s="3" t="e">
        <f>IF(X1174&lt;&gt;"Liquidação Cancelada",(AA1174-AB1174)+(U1174-Z1174-AB1174),"Liquidação Cancelada")</f>
        <v>#N/A</v>
      </c>
      <c r="AD1174" s="29"/>
    </row>
    <row r="1175" spans="1:30" ht="24.95" customHeight="1" x14ac:dyDescent="0.2">
      <c r="A1175" s="23" t="str">
        <f>D1175&amp;"|"&amp;E1175&amp;"|"&amp;G1175&amp;"|"&amp;H1175&amp;"|"&amp;L1175&amp;"|"&amp;N1175&amp;"|"&amp;U1175</f>
        <v>||||||0</v>
      </c>
      <c r="B1175" s="23" t="str">
        <f>D1175&amp;"|"&amp;E1175&amp;"|"&amp;G1175&amp;"|"&amp;H1175&amp;"|"&amp;X1175</f>
        <v>||||0</v>
      </c>
      <c r="C1175" s="28" t="str">
        <f>E1175&amp;"|"&amp;X1175</f>
        <v>|0</v>
      </c>
      <c r="D1175" s="10"/>
      <c r="E1175" s="10"/>
      <c r="F1175" s="36" t="str">
        <f>G1175&amp;"/"&amp;H1175</f>
        <v>/</v>
      </c>
      <c r="G1175" s="10"/>
      <c r="H1175" s="10"/>
      <c r="I1175" s="36" t="str">
        <f>J1175&amp;"."&amp;K1175</f>
        <v>.</v>
      </c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>
        <f>R1175-S1175-T1175</f>
        <v>0</v>
      </c>
      <c r="V1175" s="9" t="e">
        <f>IF(X1175&lt;&gt;"Liquidação Cancelada",VLOOKUP(B1175,'BASE DE DADOS OPS'!$B$4:$P$9650,10,FALSE),"Liquidação Cancelada")</f>
        <v>#N/A</v>
      </c>
      <c r="W1175" s="13" t="e">
        <f>IF(X1175&lt;&gt;"Liquidação Cancelada",IF(ISBLANK(V1175),"AGUARDANDO PAGAMENTO",NETWORKDAYS(P1175,V1175)-1),"Liquidação Cancelada")</f>
        <v>#N/A</v>
      </c>
      <c r="X1175" s="10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>IF(X1175&lt;&gt;"Liquidação Cancelada",Y1175-Z1175,"Liquidação Cancelada")</f>
        <v>#N/A</v>
      </c>
      <c r="AC1175" s="3" t="e">
        <f>IF(X1175&lt;&gt;"Liquidação Cancelada",(AA1175-AB1175)+(U1175-Z1175-AB1175),"Liquidação Cancelada")</f>
        <v>#N/A</v>
      </c>
      <c r="AD1175" s="29"/>
    </row>
    <row r="1176" spans="1:30" ht="24.95" customHeight="1" x14ac:dyDescent="0.2">
      <c r="A1176" s="23" t="str">
        <f>D1176&amp;"|"&amp;E1176&amp;"|"&amp;G1176&amp;"|"&amp;H1176&amp;"|"&amp;L1176&amp;"|"&amp;N1176&amp;"|"&amp;U1176</f>
        <v>||||||0</v>
      </c>
      <c r="B1176" s="23" t="str">
        <f>D1176&amp;"|"&amp;E1176&amp;"|"&amp;G1176&amp;"|"&amp;H1176&amp;"|"&amp;X1176</f>
        <v>||||0</v>
      </c>
      <c r="C1176" s="28" t="str">
        <f>E1176&amp;"|"&amp;X1176</f>
        <v>|0</v>
      </c>
      <c r="D1176" s="10"/>
      <c r="E1176" s="10"/>
      <c r="F1176" s="36" t="str">
        <f>G1176&amp;"/"&amp;H1176</f>
        <v>/</v>
      </c>
      <c r="G1176" s="10"/>
      <c r="H1176" s="10"/>
      <c r="I1176" s="36" t="str">
        <f>J1176&amp;"."&amp;K1176</f>
        <v>.</v>
      </c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>
        <f>R1176-S1176-T1176</f>
        <v>0</v>
      </c>
      <c r="V1176" s="9" t="e">
        <f>IF(X1176&lt;&gt;"Liquidação Cancelada",VLOOKUP(B1176,'BASE DE DADOS OPS'!$B$4:$P$9650,10,FALSE),"Liquidação Cancelada")</f>
        <v>#N/A</v>
      </c>
      <c r="W1176" s="13" t="e">
        <f>IF(X1176&lt;&gt;"Liquidação Cancelada",IF(ISBLANK(V1176),"AGUARDANDO PAGAMENTO",NETWORKDAYS(P1176,V1176)-1),"Liquidação Cancelada")</f>
        <v>#N/A</v>
      </c>
      <c r="X1176" s="10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>IF(X1176&lt;&gt;"Liquidação Cancelada",Y1176-Z1176,"Liquidação Cancelada")</f>
        <v>#N/A</v>
      </c>
      <c r="AC1176" s="3" t="e">
        <f>IF(X1176&lt;&gt;"Liquidação Cancelada",(AA1176-AB1176)+(U1176-Z1176-AB1176),"Liquidação Cancelada")</f>
        <v>#N/A</v>
      </c>
      <c r="AD1176" s="29"/>
    </row>
    <row r="1177" spans="1:30" ht="24.95" customHeight="1" x14ac:dyDescent="0.2">
      <c r="A1177" s="23" t="str">
        <f>D1177&amp;"|"&amp;E1177&amp;"|"&amp;G1177&amp;"|"&amp;H1177&amp;"|"&amp;L1177&amp;"|"&amp;N1177&amp;"|"&amp;U1177</f>
        <v>||||||0</v>
      </c>
      <c r="B1177" s="23" t="str">
        <f>D1177&amp;"|"&amp;E1177&amp;"|"&amp;G1177&amp;"|"&amp;H1177&amp;"|"&amp;X1177</f>
        <v>||||0</v>
      </c>
      <c r="C1177" s="28" t="str">
        <f>E1177&amp;"|"&amp;X1177</f>
        <v>|0</v>
      </c>
      <c r="D1177" s="10"/>
      <c r="E1177" s="10"/>
      <c r="F1177" s="36" t="str">
        <f>G1177&amp;"/"&amp;H1177</f>
        <v>/</v>
      </c>
      <c r="G1177" s="10"/>
      <c r="H1177" s="10"/>
      <c r="I1177" s="36" t="str">
        <f>J1177&amp;"."&amp;K1177</f>
        <v>.</v>
      </c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>
        <f>R1177-S1177-T1177</f>
        <v>0</v>
      </c>
      <c r="V1177" s="9" t="e">
        <f>IF(X1177&lt;&gt;"Liquidação Cancelada",VLOOKUP(B1177,'BASE DE DADOS OPS'!$B$4:$P$9650,10,FALSE),"Liquidação Cancelada")</f>
        <v>#N/A</v>
      </c>
      <c r="W1177" s="13" t="e">
        <f>IF(X1177&lt;&gt;"Liquidação Cancelada",IF(ISBLANK(V1177),"AGUARDANDO PAGAMENTO",NETWORKDAYS(P1177,V1177)-1),"Liquidação Cancelada")</f>
        <v>#N/A</v>
      </c>
      <c r="X1177" s="10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>IF(X1177&lt;&gt;"Liquidação Cancelada",Y1177-Z1177,"Liquidação Cancelada")</f>
        <v>#N/A</v>
      </c>
      <c r="AC1177" s="3" t="e">
        <f>IF(X1177&lt;&gt;"Liquidação Cancelada",(AA1177-AB1177)+(U1177-Z1177-AB1177),"Liquidação Cancelada")</f>
        <v>#N/A</v>
      </c>
      <c r="AD1177" s="29"/>
    </row>
    <row r="1178" spans="1:30" ht="24.95" customHeight="1" x14ac:dyDescent="0.2">
      <c r="A1178" s="23" t="str">
        <f>D1178&amp;"|"&amp;E1178&amp;"|"&amp;G1178&amp;"|"&amp;H1178&amp;"|"&amp;L1178&amp;"|"&amp;N1178&amp;"|"&amp;U1178</f>
        <v>||||||0</v>
      </c>
      <c r="B1178" s="23" t="str">
        <f>D1178&amp;"|"&amp;E1178&amp;"|"&amp;G1178&amp;"|"&amp;H1178&amp;"|"&amp;X1178</f>
        <v>||||0</v>
      </c>
      <c r="C1178" s="28" t="str">
        <f>E1178&amp;"|"&amp;X1178</f>
        <v>|0</v>
      </c>
      <c r="D1178" s="10"/>
      <c r="E1178" s="10"/>
      <c r="F1178" s="36" t="str">
        <f>G1178&amp;"/"&amp;H1178</f>
        <v>/</v>
      </c>
      <c r="G1178" s="10"/>
      <c r="H1178" s="10"/>
      <c r="I1178" s="36" t="str">
        <f>J1178&amp;"."&amp;K1178</f>
        <v>.</v>
      </c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>
        <f>R1178-S1178-T1178</f>
        <v>0</v>
      </c>
      <c r="V1178" s="9" t="e">
        <f>IF(X1178&lt;&gt;"Liquidação Cancelada",VLOOKUP(B1178,'BASE DE DADOS OPS'!$B$4:$P$9650,10,FALSE),"Liquidação Cancelada")</f>
        <v>#N/A</v>
      </c>
      <c r="W1178" s="13" t="e">
        <f>IF(X1178&lt;&gt;"Liquidação Cancelada",IF(ISBLANK(V1178),"AGUARDANDO PAGAMENTO",NETWORKDAYS(P1178,V1178)-1),"Liquidação Cancelada")</f>
        <v>#N/A</v>
      </c>
      <c r="X1178" s="10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>IF(X1178&lt;&gt;"Liquidação Cancelada",Y1178-Z1178,"Liquidação Cancelada")</f>
        <v>#N/A</v>
      </c>
      <c r="AC1178" s="3" t="e">
        <f>IF(X1178&lt;&gt;"Liquidação Cancelada",(AA1178-AB1178)+(U1178-Z1178-AB1178),"Liquidação Cancelada")</f>
        <v>#N/A</v>
      </c>
      <c r="AD1178" s="29"/>
    </row>
    <row r="1179" spans="1:30" ht="24.95" customHeight="1" x14ac:dyDescent="0.2">
      <c r="A1179" s="23" t="str">
        <f>D1179&amp;"|"&amp;E1179&amp;"|"&amp;G1179&amp;"|"&amp;H1179&amp;"|"&amp;L1179&amp;"|"&amp;N1179&amp;"|"&amp;U1179</f>
        <v>||||||0</v>
      </c>
      <c r="B1179" s="23" t="str">
        <f>D1179&amp;"|"&amp;E1179&amp;"|"&amp;G1179&amp;"|"&amp;H1179&amp;"|"&amp;X1179</f>
        <v>||||0</v>
      </c>
      <c r="C1179" s="28" t="str">
        <f>E1179&amp;"|"&amp;X1179</f>
        <v>|0</v>
      </c>
      <c r="D1179" s="10"/>
      <c r="E1179" s="10"/>
      <c r="F1179" s="36" t="str">
        <f>G1179&amp;"/"&amp;H1179</f>
        <v>/</v>
      </c>
      <c r="G1179" s="10"/>
      <c r="H1179" s="10"/>
      <c r="I1179" s="36" t="str">
        <f>J1179&amp;"."&amp;K1179</f>
        <v>.</v>
      </c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>
        <f>R1179-S1179-T1179</f>
        <v>0</v>
      </c>
      <c r="V1179" s="9" t="e">
        <f>IF(X1179&lt;&gt;"Liquidação Cancelada",VLOOKUP(B1179,'BASE DE DADOS OPS'!$B$4:$P$9650,10,FALSE),"Liquidação Cancelada")</f>
        <v>#N/A</v>
      </c>
      <c r="W1179" s="13" t="e">
        <f>IF(X1179&lt;&gt;"Liquidação Cancelada",IF(ISBLANK(V1179),"AGUARDANDO PAGAMENTO",NETWORKDAYS(P1179,V1179)-1),"Liquidação Cancelada")</f>
        <v>#N/A</v>
      </c>
      <c r="X1179" s="10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>IF(X1179&lt;&gt;"Liquidação Cancelada",Y1179-Z1179,"Liquidação Cancelada")</f>
        <v>#N/A</v>
      </c>
      <c r="AC1179" s="3" t="e">
        <f>IF(X1179&lt;&gt;"Liquidação Cancelada",(AA1179-AB1179)+(U1179-Z1179-AB1179),"Liquidação Cancelada")</f>
        <v>#N/A</v>
      </c>
      <c r="AD1179" s="29"/>
    </row>
    <row r="1180" spans="1:30" ht="24.95" customHeight="1" x14ac:dyDescent="0.2">
      <c r="A1180" s="23" t="str">
        <f>D1180&amp;"|"&amp;E1180&amp;"|"&amp;G1180&amp;"|"&amp;H1180&amp;"|"&amp;L1180&amp;"|"&amp;N1180&amp;"|"&amp;U1180</f>
        <v>||||||0</v>
      </c>
      <c r="B1180" s="23" t="str">
        <f>D1180&amp;"|"&amp;E1180&amp;"|"&amp;G1180&amp;"|"&amp;H1180&amp;"|"&amp;X1180</f>
        <v>||||0</v>
      </c>
      <c r="C1180" s="28" t="str">
        <f>E1180&amp;"|"&amp;X1180</f>
        <v>|0</v>
      </c>
      <c r="D1180" s="10"/>
      <c r="E1180" s="10"/>
      <c r="F1180" s="36" t="str">
        <f>G1180&amp;"/"&amp;H1180</f>
        <v>/</v>
      </c>
      <c r="G1180" s="10"/>
      <c r="H1180" s="10"/>
      <c r="I1180" s="36" t="str">
        <f>J1180&amp;"."&amp;K1180</f>
        <v>.</v>
      </c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>
        <f>R1180-S1180-T1180</f>
        <v>0</v>
      </c>
      <c r="V1180" s="9" t="e">
        <f>IF(X1180&lt;&gt;"Liquidação Cancelada",VLOOKUP(B1180,'BASE DE DADOS OPS'!$B$4:$P$9650,10,FALSE),"Liquidação Cancelada")</f>
        <v>#N/A</v>
      </c>
      <c r="W1180" s="13" t="e">
        <f>IF(X1180&lt;&gt;"Liquidação Cancelada",IF(ISBLANK(V1180),"AGUARDANDO PAGAMENTO",NETWORKDAYS(P1180,V1180)-1),"Liquidação Cancelada")</f>
        <v>#N/A</v>
      </c>
      <c r="X1180" s="10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>IF(X1180&lt;&gt;"Liquidação Cancelada",Y1180-Z1180,"Liquidação Cancelada")</f>
        <v>#N/A</v>
      </c>
      <c r="AC1180" s="3" t="e">
        <f>IF(X1180&lt;&gt;"Liquidação Cancelada",(AA1180-AB1180)+(U1180-Z1180-AB1180),"Liquidação Cancelada")</f>
        <v>#N/A</v>
      </c>
      <c r="AD1180" s="29"/>
    </row>
    <row r="1181" spans="1:30" ht="24.95" customHeight="1" x14ac:dyDescent="0.2">
      <c r="A1181" s="23" t="str">
        <f>D1181&amp;"|"&amp;E1181&amp;"|"&amp;G1181&amp;"|"&amp;H1181&amp;"|"&amp;L1181&amp;"|"&amp;N1181&amp;"|"&amp;U1181</f>
        <v>||||||0</v>
      </c>
      <c r="B1181" s="23" t="str">
        <f>D1181&amp;"|"&amp;E1181&amp;"|"&amp;G1181&amp;"|"&amp;H1181&amp;"|"&amp;X1181</f>
        <v>||||0</v>
      </c>
      <c r="C1181" s="28" t="str">
        <f>E1181&amp;"|"&amp;X1181</f>
        <v>|0</v>
      </c>
      <c r="D1181" s="10"/>
      <c r="E1181" s="10"/>
      <c r="F1181" s="36" t="str">
        <f>G1181&amp;"/"&amp;H1181</f>
        <v>/</v>
      </c>
      <c r="G1181" s="10"/>
      <c r="H1181" s="10"/>
      <c r="I1181" s="36" t="str">
        <f>J1181&amp;"."&amp;K1181</f>
        <v>.</v>
      </c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>
        <f>R1181-S1181-T1181</f>
        <v>0</v>
      </c>
      <c r="V1181" s="9" t="e">
        <f>IF(X1181&lt;&gt;"Liquidação Cancelada",VLOOKUP(B1181,'BASE DE DADOS OPS'!$B$4:$P$9650,10,FALSE),"Liquidação Cancelada")</f>
        <v>#N/A</v>
      </c>
      <c r="W1181" s="13" t="e">
        <f>IF(X1181&lt;&gt;"Liquidação Cancelada",IF(ISBLANK(V1181),"AGUARDANDO PAGAMENTO",NETWORKDAYS(P1181,V1181)-1),"Liquidação Cancelada")</f>
        <v>#N/A</v>
      </c>
      <c r="X1181" s="10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>IF(X1181&lt;&gt;"Liquidação Cancelada",Y1181-Z1181,"Liquidação Cancelada")</f>
        <v>#N/A</v>
      </c>
      <c r="AC1181" s="3" t="e">
        <f>IF(X1181&lt;&gt;"Liquidação Cancelada",(AA1181-AB1181)+(U1181-Z1181-AB1181),"Liquidação Cancelada")</f>
        <v>#N/A</v>
      </c>
      <c r="AD1181" s="29"/>
    </row>
    <row r="1182" spans="1:30" ht="24.95" customHeight="1" x14ac:dyDescent="0.2">
      <c r="A1182" s="23" t="str">
        <f>D1182&amp;"|"&amp;E1182&amp;"|"&amp;G1182&amp;"|"&amp;H1182&amp;"|"&amp;L1182&amp;"|"&amp;N1182&amp;"|"&amp;U1182</f>
        <v>||||||0</v>
      </c>
      <c r="B1182" s="23" t="str">
        <f>D1182&amp;"|"&amp;E1182&amp;"|"&amp;G1182&amp;"|"&amp;H1182&amp;"|"&amp;X1182</f>
        <v>||||0</v>
      </c>
      <c r="C1182" s="28" t="str">
        <f>E1182&amp;"|"&amp;X1182</f>
        <v>|0</v>
      </c>
      <c r="D1182" s="10"/>
      <c r="E1182" s="10"/>
      <c r="F1182" s="36" t="str">
        <f>G1182&amp;"/"&amp;H1182</f>
        <v>/</v>
      </c>
      <c r="G1182" s="10"/>
      <c r="H1182" s="10"/>
      <c r="I1182" s="36" t="str">
        <f>J1182&amp;"."&amp;K1182</f>
        <v>.</v>
      </c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>
        <f>R1182-S1182-T1182</f>
        <v>0</v>
      </c>
      <c r="V1182" s="9" t="e">
        <f>IF(X1182&lt;&gt;"Liquidação Cancelada",VLOOKUP(B1182,'BASE DE DADOS OPS'!$B$4:$P$9650,10,FALSE),"Liquidação Cancelada")</f>
        <v>#N/A</v>
      </c>
      <c r="W1182" s="13" t="e">
        <f>IF(X1182&lt;&gt;"Liquidação Cancelada",IF(ISBLANK(V1182),"AGUARDANDO PAGAMENTO",NETWORKDAYS(P1182,V1182)-1),"Liquidação Cancelada")</f>
        <v>#N/A</v>
      </c>
      <c r="X1182" s="10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>IF(X1182&lt;&gt;"Liquidação Cancelada",Y1182-Z1182,"Liquidação Cancelada")</f>
        <v>#N/A</v>
      </c>
      <c r="AC1182" s="3" t="e">
        <f>IF(X1182&lt;&gt;"Liquidação Cancelada",(AA1182-AB1182)+(U1182-Z1182-AB1182),"Liquidação Cancelada")</f>
        <v>#N/A</v>
      </c>
      <c r="AD1182" s="29"/>
    </row>
    <row r="1183" spans="1:30" ht="24.95" customHeight="1" x14ac:dyDescent="0.2">
      <c r="A1183" s="23" t="str">
        <f>D1183&amp;"|"&amp;E1183&amp;"|"&amp;G1183&amp;"|"&amp;H1183&amp;"|"&amp;L1183&amp;"|"&amp;N1183&amp;"|"&amp;U1183</f>
        <v>||||||0</v>
      </c>
      <c r="B1183" s="23" t="str">
        <f>D1183&amp;"|"&amp;E1183&amp;"|"&amp;G1183&amp;"|"&amp;H1183&amp;"|"&amp;X1183</f>
        <v>||||0</v>
      </c>
      <c r="C1183" s="28" t="str">
        <f>E1183&amp;"|"&amp;X1183</f>
        <v>|0</v>
      </c>
      <c r="D1183" s="10"/>
      <c r="E1183" s="10"/>
      <c r="F1183" s="36" t="str">
        <f>G1183&amp;"/"&amp;H1183</f>
        <v>/</v>
      </c>
      <c r="G1183" s="10"/>
      <c r="H1183" s="10"/>
      <c r="I1183" s="36" t="str">
        <f>J1183&amp;"."&amp;K1183</f>
        <v>.</v>
      </c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>
        <f>R1183-S1183-T1183</f>
        <v>0</v>
      </c>
      <c r="V1183" s="9" t="e">
        <f>IF(X1183&lt;&gt;"Liquidação Cancelada",VLOOKUP(B1183,'BASE DE DADOS OPS'!$B$4:$P$9650,10,FALSE),"Liquidação Cancelada")</f>
        <v>#N/A</v>
      </c>
      <c r="W1183" s="13" t="e">
        <f>IF(X1183&lt;&gt;"Liquidação Cancelada",IF(ISBLANK(V1183),"AGUARDANDO PAGAMENTO",NETWORKDAYS(P1183,V1183)-1),"Liquidação Cancelada")</f>
        <v>#N/A</v>
      </c>
      <c r="X1183" s="10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>IF(X1183&lt;&gt;"Liquidação Cancelada",Y1183-Z1183,"Liquidação Cancelada")</f>
        <v>#N/A</v>
      </c>
      <c r="AC1183" s="3" t="e">
        <f>IF(X1183&lt;&gt;"Liquidação Cancelada",(AA1183-AB1183)+(U1183-Z1183-AB1183),"Liquidação Cancelada")</f>
        <v>#N/A</v>
      </c>
      <c r="AD1183" s="29"/>
    </row>
    <row r="1184" spans="1:30" ht="24.95" customHeight="1" x14ac:dyDescent="0.2">
      <c r="A1184" s="23" t="str">
        <f>D1184&amp;"|"&amp;E1184&amp;"|"&amp;G1184&amp;"|"&amp;H1184&amp;"|"&amp;L1184&amp;"|"&amp;N1184&amp;"|"&amp;U1184</f>
        <v>||||||0</v>
      </c>
      <c r="B1184" s="23" t="str">
        <f>D1184&amp;"|"&amp;E1184&amp;"|"&amp;G1184&amp;"|"&amp;H1184&amp;"|"&amp;X1184</f>
        <v>||||0</v>
      </c>
      <c r="C1184" s="28" t="str">
        <f>E1184&amp;"|"&amp;X1184</f>
        <v>|0</v>
      </c>
      <c r="D1184" s="10"/>
      <c r="E1184" s="10"/>
      <c r="F1184" s="36" t="str">
        <f>G1184&amp;"/"&amp;H1184</f>
        <v>/</v>
      </c>
      <c r="G1184" s="10"/>
      <c r="H1184" s="10"/>
      <c r="I1184" s="36" t="str">
        <f>J1184&amp;"."&amp;K1184</f>
        <v>.</v>
      </c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>
        <f>R1184-S1184-T1184</f>
        <v>0</v>
      </c>
      <c r="V1184" s="9" t="e">
        <f>IF(X1184&lt;&gt;"Liquidação Cancelada",VLOOKUP(B1184,'BASE DE DADOS OPS'!$B$4:$P$9650,10,FALSE),"Liquidação Cancelada")</f>
        <v>#N/A</v>
      </c>
      <c r="W1184" s="13" t="e">
        <f>IF(X1184&lt;&gt;"Liquidação Cancelada",IF(ISBLANK(V1184),"AGUARDANDO PAGAMENTO",NETWORKDAYS(P1184,V1184)-1),"Liquidação Cancelada")</f>
        <v>#N/A</v>
      </c>
      <c r="X1184" s="10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>IF(X1184&lt;&gt;"Liquidação Cancelada",Y1184-Z1184,"Liquidação Cancelada")</f>
        <v>#N/A</v>
      </c>
      <c r="AC1184" s="3" t="e">
        <f>IF(X1184&lt;&gt;"Liquidação Cancelada",(AA1184-AB1184)+(U1184-Z1184-AB1184),"Liquidação Cancelada")</f>
        <v>#N/A</v>
      </c>
      <c r="AD1184" s="29"/>
    </row>
    <row r="1185" spans="1:30" ht="24.95" customHeight="1" x14ac:dyDescent="0.2">
      <c r="A1185" s="23" t="str">
        <f>D1185&amp;"|"&amp;E1185&amp;"|"&amp;G1185&amp;"|"&amp;H1185&amp;"|"&amp;L1185&amp;"|"&amp;N1185&amp;"|"&amp;U1185</f>
        <v>||||||0</v>
      </c>
      <c r="B1185" s="23" t="str">
        <f>D1185&amp;"|"&amp;E1185&amp;"|"&amp;G1185&amp;"|"&amp;H1185&amp;"|"&amp;X1185</f>
        <v>||||0</v>
      </c>
      <c r="C1185" s="28" t="str">
        <f>E1185&amp;"|"&amp;X1185</f>
        <v>|0</v>
      </c>
      <c r="D1185" s="10"/>
      <c r="E1185" s="10"/>
      <c r="F1185" s="36" t="str">
        <f>G1185&amp;"/"&amp;H1185</f>
        <v>/</v>
      </c>
      <c r="G1185" s="10"/>
      <c r="H1185" s="10"/>
      <c r="I1185" s="36" t="str">
        <f>J1185&amp;"."&amp;K1185</f>
        <v>.</v>
      </c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>
        <f>R1185-S1185-T1185</f>
        <v>0</v>
      </c>
      <c r="V1185" s="9" t="e">
        <f>IF(X1185&lt;&gt;"Liquidação Cancelada",VLOOKUP(B1185,'BASE DE DADOS OPS'!$B$4:$P$9650,10,FALSE),"Liquidação Cancelada")</f>
        <v>#N/A</v>
      </c>
      <c r="W1185" s="13" t="e">
        <f>IF(X1185&lt;&gt;"Liquidação Cancelada",IF(ISBLANK(V1185),"AGUARDANDO PAGAMENTO",NETWORKDAYS(P1185,V1185)-1),"Liquidação Cancelada")</f>
        <v>#N/A</v>
      </c>
      <c r="X1185" s="10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>IF(X1185&lt;&gt;"Liquidação Cancelada",Y1185-Z1185,"Liquidação Cancelada")</f>
        <v>#N/A</v>
      </c>
      <c r="AC1185" s="3" t="e">
        <f>IF(X1185&lt;&gt;"Liquidação Cancelada",(AA1185-AB1185)+(U1185-Z1185-AB1185),"Liquidação Cancelada")</f>
        <v>#N/A</v>
      </c>
      <c r="AD1185" s="29"/>
    </row>
    <row r="1186" spans="1:30" ht="24.95" customHeight="1" x14ac:dyDescent="0.2">
      <c r="A1186" s="23" t="str">
        <f>D1186&amp;"|"&amp;E1186&amp;"|"&amp;G1186&amp;"|"&amp;H1186&amp;"|"&amp;L1186&amp;"|"&amp;N1186&amp;"|"&amp;U1186</f>
        <v>||||||0</v>
      </c>
      <c r="B1186" s="23" t="str">
        <f>D1186&amp;"|"&amp;E1186&amp;"|"&amp;G1186&amp;"|"&amp;H1186&amp;"|"&amp;X1186</f>
        <v>||||0</v>
      </c>
      <c r="C1186" s="28" t="str">
        <f>E1186&amp;"|"&amp;X1186</f>
        <v>|0</v>
      </c>
      <c r="D1186" s="10"/>
      <c r="E1186" s="10"/>
      <c r="F1186" s="36" t="str">
        <f>G1186&amp;"/"&amp;H1186</f>
        <v>/</v>
      </c>
      <c r="G1186" s="10"/>
      <c r="H1186" s="10"/>
      <c r="I1186" s="36" t="str">
        <f>J1186&amp;"."&amp;K1186</f>
        <v>.</v>
      </c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>
        <f>R1186-S1186-T1186</f>
        <v>0</v>
      </c>
      <c r="V1186" s="9" t="e">
        <f>IF(X1186&lt;&gt;"Liquidação Cancelada",VLOOKUP(B1186,'BASE DE DADOS OPS'!$B$4:$P$9650,10,FALSE),"Liquidação Cancelada")</f>
        <v>#N/A</v>
      </c>
      <c r="W1186" s="13" t="e">
        <f>IF(X1186&lt;&gt;"Liquidação Cancelada",IF(ISBLANK(V1186),"AGUARDANDO PAGAMENTO",NETWORKDAYS(P1186,V1186)-1),"Liquidação Cancelada")</f>
        <v>#N/A</v>
      </c>
      <c r="X1186" s="10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>IF(X1186&lt;&gt;"Liquidação Cancelada",Y1186-Z1186,"Liquidação Cancelada")</f>
        <v>#N/A</v>
      </c>
      <c r="AC1186" s="3" t="e">
        <f>IF(X1186&lt;&gt;"Liquidação Cancelada",(AA1186-AB1186)+(U1186-Z1186-AB1186),"Liquidação Cancelada")</f>
        <v>#N/A</v>
      </c>
      <c r="AD1186" s="29"/>
    </row>
    <row r="1187" spans="1:30" ht="24.95" customHeight="1" x14ac:dyDescent="0.2">
      <c r="A1187" s="23" t="str">
        <f>D1187&amp;"|"&amp;E1187&amp;"|"&amp;G1187&amp;"|"&amp;H1187&amp;"|"&amp;L1187&amp;"|"&amp;N1187&amp;"|"&amp;U1187</f>
        <v>||||||0</v>
      </c>
      <c r="B1187" s="23" t="str">
        <f>D1187&amp;"|"&amp;E1187&amp;"|"&amp;G1187&amp;"|"&amp;H1187&amp;"|"&amp;X1187</f>
        <v>||||0</v>
      </c>
      <c r="C1187" s="28" t="str">
        <f>E1187&amp;"|"&amp;X1187</f>
        <v>|0</v>
      </c>
      <c r="D1187" s="10"/>
      <c r="E1187" s="10"/>
      <c r="F1187" s="36" t="str">
        <f>G1187&amp;"/"&amp;H1187</f>
        <v>/</v>
      </c>
      <c r="G1187" s="10"/>
      <c r="H1187" s="10"/>
      <c r="I1187" s="36" t="str">
        <f>J1187&amp;"."&amp;K1187</f>
        <v>.</v>
      </c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>
        <f>R1187-S1187-T1187</f>
        <v>0</v>
      </c>
      <c r="V1187" s="9" t="e">
        <f>IF(X1187&lt;&gt;"Liquidação Cancelada",VLOOKUP(B1187,'BASE DE DADOS OPS'!$B$4:$P$9650,10,FALSE),"Liquidação Cancelada")</f>
        <v>#N/A</v>
      </c>
      <c r="W1187" s="13" t="e">
        <f>IF(X1187&lt;&gt;"Liquidação Cancelada",IF(ISBLANK(V1187),"AGUARDANDO PAGAMENTO",NETWORKDAYS(P1187,V1187)-1),"Liquidação Cancelada")</f>
        <v>#N/A</v>
      </c>
      <c r="X1187" s="10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>IF(X1187&lt;&gt;"Liquidação Cancelada",Y1187-Z1187,"Liquidação Cancelada")</f>
        <v>#N/A</v>
      </c>
      <c r="AC1187" s="3" t="e">
        <f>IF(X1187&lt;&gt;"Liquidação Cancelada",(AA1187-AB1187)+(U1187-Z1187-AB1187),"Liquidação Cancelada")</f>
        <v>#N/A</v>
      </c>
      <c r="AD1187" s="29"/>
    </row>
    <row r="1188" spans="1:30" ht="24.95" customHeight="1" x14ac:dyDescent="0.2">
      <c r="A1188" s="23" t="str">
        <f>D1188&amp;"|"&amp;E1188&amp;"|"&amp;G1188&amp;"|"&amp;H1188&amp;"|"&amp;L1188&amp;"|"&amp;N1188&amp;"|"&amp;U1188</f>
        <v>||||||0</v>
      </c>
      <c r="B1188" s="23" t="str">
        <f>D1188&amp;"|"&amp;E1188&amp;"|"&amp;G1188&amp;"|"&amp;H1188&amp;"|"&amp;X1188</f>
        <v>||||0</v>
      </c>
      <c r="C1188" s="28" t="str">
        <f>E1188&amp;"|"&amp;X1188</f>
        <v>|0</v>
      </c>
      <c r="D1188" s="10"/>
      <c r="E1188" s="10"/>
      <c r="F1188" s="36" t="str">
        <f>G1188&amp;"/"&amp;H1188</f>
        <v>/</v>
      </c>
      <c r="G1188" s="10"/>
      <c r="H1188" s="10"/>
      <c r="I1188" s="36" t="str">
        <f>J1188&amp;"."&amp;K1188</f>
        <v>.</v>
      </c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>
        <f>R1188-S1188-T1188</f>
        <v>0</v>
      </c>
      <c r="V1188" s="9" t="e">
        <f>IF(X1188&lt;&gt;"Liquidação Cancelada",VLOOKUP(B1188,'BASE DE DADOS OPS'!$B$4:$P$9650,10,FALSE),"Liquidação Cancelada")</f>
        <v>#N/A</v>
      </c>
      <c r="W1188" s="13" t="e">
        <f>IF(X1188&lt;&gt;"Liquidação Cancelada",IF(ISBLANK(V1188),"AGUARDANDO PAGAMENTO",NETWORKDAYS(P1188,V1188)-1),"Liquidação Cancelada")</f>
        <v>#N/A</v>
      </c>
      <c r="X1188" s="10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>IF(X1188&lt;&gt;"Liquidação Cancelada",Y1188-Z1188,"Liquidação Cancelada")</f>
        <v>#N/A</v>
      </c>
      <c r="AC1188" s="3" t="e">
        <f>IF(X1188&lt;&gt;"Liquidação Cancelada",(AA1188-AB1188)+(U1188-Z1188-AB1188),"Liquidação Cancelada")</f>
        <v>#N/A</v>
      </c>
      <c r="AD1188" s="29"/>
    </row>
    <row r="1189" spans="1:30" ht="24.95" customHeight="1" x14ac:dyDescent="0.2">
      <c r="A1189" s="23" t="str">
        <f>D1189&amp;"|"&amp;E1189&amp;"|"&amp;G1189&amp;"|"&amp;H1189&amp;"|"&amp;L1189&amp;"|"&amp;N1189&amp;"|"&amp;U1189</f>
        <v>||||||0</v>
      </c>
      <c r="B1189" s="23" t="str">
        <f>D1189&amp;"|"&amp;E1189&amp;"|"&amp;G1189&amp;"|"&amp;H1189&amp;"|"&amp;X1189</f>
        <v>||||0</v>
      </c>
      <c r="C1189" s="28" t="str">
        <f>E1189&amp;"|"&amp;X1189</f>
        <v>|0</v>
      </c>
      <c r="D1189" s="10"/>
      <c r="E1189" s="10"/>
      <c r="F1189" s="36" t="str">
        <f>G1189&amp;"/"&amp;H1189</f>
        <v>/</v>
      </c>
      <c r="G1189" s="10"/>
      <c r="H1189" s="10"/>
      <c r="I1189" s="36" t="str">
        <f>J1189&amp;"."&amp;K1189</f>
        <v>.</v>
      </c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>
        <f>R1189-S1189-T1189</f>
        <v>0</v>
      </c>
      <c r="V1189" s="9" t="e">
        <f>IF(X1189&lt;&gt;"Liquidação Cancelada",VLOOKUP(B1189,'BASE DE DADOS OPS'!$B$4:$P$9650,10,FALSE),"Liquidação Cancelada")</f>
        <v>#N/A</v>
      </c>
      <c r="W1189" s="13" t="e">
        <f>IF(X1189&lt;&gt;"Liquidação Cancelada",IF(ISBLANK(V1189),"AGUARDANDO PAGAMENTO",NETWORKDAYS(P1189,V1189)-1),"Liquidação Cancelada")</f>
        <v>#N/A</v>
      </c>
      <c r="X1189" s="10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>IF(X1189&lt;&gt;"Liquidação Cancelada",Y1189-Z1189,"Liquidação Cancelada")</f>
        <v>#N/A</v>
      </c>
      <c r="AC1189" s="3" t="e">
        <f>IF(X1189&lt;&gt;"Liquidação Cancelada",(AA1189-AB1189)+(U1189-Z1189-AB1189),"Liquidação Cancelada")</f>
        <v>#N/A</v>
      </c>
      <c r="AD1189" s="29"/>
    </row>
    <row r="1190" spans="1:30" ht="24.95" customHeight="1" x14ac:dyDescent="0.2">
      <c r="A1190" s="23" t="str">
        <f>D1190&amp;"|"&amp;E1190&amp;"|"&amp;G1190&amp;"|"&amp;H1190&amp;"|"&amp;L1190&amp;"|"&amp;N1190&amp;"|"&amp;U1190</f>
        <v>||||||0</v>
      </c>
      <c r="B1190" s="23" t="str">
        <f>D1190&amp;"|"&amp;E1190&amp;"|"&amp;G1190&amp;"|"&amp;H1190&amp;"|"&amp;X1190</f>
        <v>||||0</v>
      </c>
      <c r="C1190" s="28" t="str">
        <f>E1190&amp;"|"&amp;X1190</f>
        <v>|0</v>
      </c>
      <c r="D1190" s="10"/>
      <c r="E1190" s="10"/>
      <c r="F1190" s="36" t="str">
        <f>G1190&amp;"/"&amp;H1190</f>
        <v>/</v>
      </c>
      <c r="G1190" s="10"/>
      <c r="H1190" s="10"/>
      <c r="I1190" s="36" t="str">
        <f>J1190&amp;"."&amp;K1190</f>
        <v>.</v>
      </c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>
        <f>R1190-S1190-T1190</f>
        <v>0</v>
      </c>
      <c r="V1190" s="9" t="e">
        <f>IF(X1190&lt;&gt;"Liquidação Cancelada",VLOOKUP(B1190,'BASE DE DADOS OPS'!$B$4:$P$9650,10,FALSE),"Liquidação Cancelada")</f>
        <v>#N/A</v>
      </c>
      <c r="W1190" s="13" t="e">
        <f>IF(X1190&lt;&gt;"Liquidação Cancelada",IF(ISBLANK(V1190),"AGUARDANDO PAGAMENTO",NETWORKDAYS(P1190,V1190)-1),"Liquidação Cancelada")</f>
        <v>#N/A</v>
      </c>
      <c r="X1190" s="10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>IF(X1190&lt;&gt;"Liquidação Cancelada",Y1190-Z1190,"Liquidação Cancelada")</f>
        <v>#N/A</v>
      </c>
      <c r="AC1190" s="3" t="e">
        <f>IF(X1190&lt;&gt;"Liquidação Cancelada",(AA1190-AB1190)+(U1190-Z1190-AB1190),"Liquidação Cancelada")</f>
        <v>#N/A</v>
      </c>
      <c r="AD1190" s="29"/>
    </row>
    <row r="1191" spans="1:30" ht="24.95" customHeight="1" x14ac:dyDescent="0.2">
      <c r="A1191" s="23" t="str">
        <f>D1191&amp;"|"&amp;E1191&amp;"|"&amp;G1191&amp;"|"&amp;H1191&amp;"|"&amp;L1191&amp;"|"&amp;N1191&amp;"|"&amp;U1191</f>
        <v>||||||0</v>
      </c>
      <c r="B1191" s="23" t="str">
        <f>D1191&amp;"|"&amp;E1191&amp;"|"&amp;G1191&amp;"|"&amp;H1191&amp;"|"&amp;X1191</f>
        <v>||||0</v>
      </c>
      <c r="C1191" s="28" t="str">
        <f>E1191&amp;"|"&amp;X1191</f>
        <v>|0</v>
      </c>
      <c r="D1191" s="10"/>
      <c r="E1191" s="10"/>
      <c r="F1191" s="36" t="str">
        <f>G1191&amp;"/"&amp;H1191</f>
        <v>/</v>
      </c>
      <c r="G1191" s="10"/>
      <c r="H1191" s="10"/>
      <c r="I1191" s="36" t="str">
        <f>J1191&amp;"."&amp;K1191</f>
        <v>.</v>
      </c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>
        <f>R1191-S1191-T1191</f>
        <v>0</v>
      </c>
      <c r="V1191" s="9" t="e">
        <f>IF(X1191&lt;&gt;"Liquidação Cancelada",VLOOKUP(B1191,'BASE DE DADOS OPS'!$B$4:$P$9650,10,FALSE),"Liquidação Cancelada")</f>
        <v>#N/A</v>
      </c>
      <c r="W1191" s="13" t="e">
        <f>IF(X1191&lt;&gt;"Liquidação Cancelada",IF(ISBLANK(V1191),"AGUARDANDO PAGAMENTO",NETWORKDAYS(P1191,V1191)-1),"Liquidação Cancelada")</f>
        <v>#N/A</v>
      </c>
      <c r="X1191" s="10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>IF(X1191&lt;&gt;"Liquidação Cancelada",Y1191-Z1191,"Liquidação Cancelada")</f>
        <v>#N/A</v>
      </c>
      <c r="AC1191" s="3" t="e">
        <f>IF(X1191&lt;&gt;"Liquidação Cancelada",(AA1191-AB1191)+(U1191-Z1191-AB1191),"Liquidação Cancelada")</f>
        <v>#N/A</v>
      </c>
      <c r="AD1191" s="29"/>
    </row>
    <row r="1192" spans="1:30" ht="24.95" customHeight="1" x14ac:dyDescent="0.2">
      <c r="A1192" s="23" t="str">
        <f>D1192&amp;"|"&amp;E1192&amp;"|"&amp;G1192&amp;"|"&amp;H1192&amp;"|"&amp;L1192&amp;"|"&amp;N1192&amp;"|"&amp;U1192</f>
        <v>||||||0</v>
      </c>
      <c r="B1192" s="23" t="str">
        <f>D1192&amp;"|"&amp;E1192&amp;"|"&amp;G1192&amp;"|"&amp;H1192&amp;"|"&amp;X1192</f>
        <v>||||0</v>
      </c>
      <c r="C1192" s="28" t="str">
        <f>E1192&amp;"|"&amp;X1192</f>
        <v>|0</v>
      </c>
      <c r="D1192" s="10"/>
      <c r="E1192" s="10"/>
      <c r="F1192" s="36" t="str">
        <f>G1192&amp;"/"&amp;H1192</f>
        <v>/</v>
      </c>
      <c r="G1192" s="10"/>
      <c r="H1192" s="10"/>
      <c r="I1192" s="36" t="str">
        <f>J1192&amp;"."&amp;K1192</f>
        <v>.</v>
      </c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>
        <f>R1192-S1192-T1192</f>
        <v>0</v>
      </c>
      <c r="V1192" s="9" t="e">
        <f>IF(X1192&lt;&gt;"Liquidação Cancelada",VLOOKUP(B1192,'BASE DE DADOS OPS'!$B$4:$P$9650,10,FALSE),"Liquidação Cancelada")</f>
        <v>#N/A</v>
      </c>
      <c r="W1192" s="13" t="e">
        <f>IF(X1192&lt;&gt;"Liquidação Cancelada",IF(ISBLANK(V1192),"AGUARDANDO PAGAMENTO",NETWORKDAYS(P1192,V1192)-1),"Liquidação Cancelada")</f>
        <v>#N/A</v>
      </c>
      <c r="X1192" s="10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>IF(X1192&lt;&gt;"Liquidação Cancelada",Y1192-Z1192,"Liquidação Cancelada")</f>
        <v>#N/A</v>
      </c>
      <c r="AC1192" s="3" t="e">
        <f>IF(X1192&lt;&gt;"Liquidação Cancelada",(AA1192-AB1192)+(U1192-Z1192-AB1192),"Liquidação Cancelada")</f>
        <v>#N/A</v>
      </c>
      <c r="AD1192" s="29"/>
    </row>
    <row r="1193" spans="1:30" ht="24.95" customHeight="1" x14ac:dyDescent="0.2">
      <c r="A1193" s="23" t="str">
        <f>D1193&amp;"|"&amp;E1193&amp;"|"&amp;G1193&amp;"|"&amp;H1193&amp;"|"&amp;L1193&amp;"|"&amp;N1193&amp;"|"&amp;U1193</f>
        <v>||||||0</v>
      </c>
      <c r="B1193" s="23" t="str">
        <f>D1193&amp;"|"&amp;E1193&amp;"|"&amp;G1193&amp;"|"&amp;H1193&amp;"|"&amp;X1193</f>
        <v>||||0</v>
      </c>
      <c r="C1193" s="28" t="str">
        <f>E1193&amp;"|"&amp;X1193</f>
        <v>|0</v>
      </c>
      <c r="D1193" s="10"/>
      <c r="E1193" s="10"/>
      <c r="F1193" s="36" t="str">
        <f>G1193&amp;"/"&amp;H1193</f>
        <v>/</v>
      </c>
      <c r="G1193" s="10"/>
      <c r="H1193" s="10"/>
      <c r="I1193" s="36" t="str">
        <f>J1193&amp;"."&amp;K1193</f>
        <v>.</v>
      </c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>
        <f>R1193-S1193-T1193</f>
        <v>0</v>
      </c>
      <c r="V1193" s="9" t="e">
        <f>IF(X1193&lt;&gt;"Liquidação Cancelada",VLOOKUP(B1193,'BASE DE DADOS OPS'!$B$4:$P$9650,10,FALSE),"Liquidação Cancelada")</f>
        <v>#N/A</v>
      </c>
      <c r="W1193" s="13" t="e">
        <f>IF(X1193&lt;&gt;"Liquidação Cancelada",IF(ISBLANK(V1193),"AGUARDANDO PAGAMENTO",NETWORKDAYS(P1193,V1193)-1),"Liquidação Cancelada")</f>
        <v>#N/A</v>
      </c>
      <c r="X1193" s="10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>IF(X1193&lt;&gt;"Liquidação Cancelada",Y1193-Z1193,"Liquidação Cancelada")</f>
        <v>#N/A</v>
      </c>
      <c r="AC1193" s="3" t="e">
        <f>IF(X1193&lt;&gt;"Liquidação Cancelada",(AA1193-AB1193)+(U1193-Z1193-AB1193),"Liquidação Cancelada")</f>
        <v>#N/A</v>
      </c>
      <c r="AD1193" s="29"/>
    </row>
    <row r="1194" spans="1:30" ht="24.95" customHeight="1" x14ac:dyDescent="0.2">
      <c r="A1194" s="23" t="str">
        <f>D1194&amp;"|"&amp;E1194&amp;"|"&amp;G1194&amp;"|"&amp;H1194&amp;"|"&amp;L1194&amp;"|"&amp;N1194&amp;"|"&amp;U1194</f>
        <v>||||||0</v>
      </c>
      <c r="B1194" s="23" t="str">
        <f>D1194&amp;"|"&amp;E1194&amp;"|"&amp;G1194&amp;"|"&amp;H1194&amp;"|"&amp;X1194</f>
        <v>||||0</v>
      </c>
      <c r="C1194" s="28" t="str">
        <f>E1194&amp;"|"&amp;X1194</f>
        <v>|0</v>
      </c>
      <c r="D1194" s="10"/>
      <c r="E1194" s="10"/>
      <c r="F1194" s="36" t="str">
        <f>G1194&amp;"/"&amp;H1194</f>
        <v>/</v>
      </c>
      <c r="G1194" s="10"/>
      <c r="H1194" s="10"/>
      <c r="I1194" s="36" t="str">
        <f>J1194&amp;"."&amp;K1194</f>
        <v>.</v>
      </c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>
        <f>R1194-S1194-T1194</f>
        <v>0</v>
      </c>
      <c r="V1194" s="9" t="e">
        <f>IF(X1194&lt;&gt;"Liquidação Cancelada",VLOOKUP(B1194,'BASE DE DADOS OPS'!$B$4:$P$9650,10,FALSE),"Liquidação Cancelada")</f>
        <v>#N/A</v>
      </c>
      <c r="W1194" s="13" t="e">
        <f>IF(X1194&lt;&gt;"Liquidação Cancelada",IF(ISBLANK(V1194),"AGUARDANDO PAGAMENTO",NETWORKDAYS(P1194,V1194)-1),"Liquidação Cancelada")</f>
        <v>#N/A</v>
      </c>
      <c r="X1194" s="10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>IF(X1194&lt;&gt;"Liquidação Cancelada",Y1194-Z1194,"Liquidação Cancelada")</f>
        <v>#N/A</v>
      </c>
      <c r="AC1194" s="3" t="e">
        <f>IF(X1194&lt;&gt;"Liquidação Cancelada",(AA1194-AB1194)+(U1194-Z1194-AB1194),"Liquidação Cancelada")</f>
        <v>#N/A</v>
      </c>
      <c r="AD1194" s="29"/>
    </row>
    <row r="1195" spans="1:30" ht="24.95" customHeight="1" x14ac:dyDescent="0.2">
      <c r="A1195" s="23" t="str">
        <f>D1195&amp;"|"&amp;E1195&amp;"|"&amp;G1195&amp;"|"&amp;H1195&amp;"|"&amp;L1195&amp;"|"&amp;N1195&amp;"|"&amp;U1195</f>
        <v>||||||0</v>
      </c>
      <c r="B1195" s="23" t="str">
        <f>D1195&amp;"|"&amp;E1195&amp;"|"&amp;G1195&amp;"|"&amp;H1195&amp;"|"&amp;X1195</f>
        <v>||||0</v>
      </c>
      <c r="C1195" s="28" t="str">
        <f>E1195&amp;"|"&amp;X1195</f>
        <v>|0</v>
      </c>
      <c r="D1195" s="10"/>
      <c r="E1195" s="10"/>
      <c r="F1195" s="36" t="str">
        <f>G1195&amp;"/"&amp;H1195</f>
        <v>/</v>
      </c>
      <c r="G1195" s="10"/>
      <c r="H1195" s="10"/>
      <c r="I1195" s="36" t="str">
        <f>J1195&amp;"."&amp;K1195</f>
        <v>.</v>
      </c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>
        <f>R1195-S1195-T1195</f>
        <v>0</v>
      </c>
      <c r="V1195" s="9" t="e">
        <f>IF(X1195&lt;&gt;"Liquidação Cancelada",VLOOKUP(B1195,'BASE DE DADOS OPS'!$B$4:$P$9650,10,FALSE),"Liquidação Cancelada")</f>
        <v>#N/A</v>
      </c>
      <c r="W1195" s="13" t="e">
        <f>IF(X1195&lt;&gt;"Liquidação Cancelada",IF(ISBLANK(V1195),"AGUARDANDO PAGAMENTO",NETWORKDAYS(P1195,V1195)-1),"Liquidação Cancelada")</f>
        <v>#N/A</v>
      </c>
      <c r="X1195" s="10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>IF(X1195&lt;&gt;"Liquidação Cancelada",Y1195-Z1195,"Liquidação Cancelada")</f>
        <v>#N/A</v>
      </c>
      <c r="AC1195" s="3" t="e">
        <f>IF(X1195&lt;&gt;"Liquidação Cancelada",(AA1195-AB1195)+(U1195-Z1195-AB1195),"Liquidação Cancelada")</f>
        <v>#N/A</v>
      </c>
      <c r="AD1195" s="29"/>
    </row>
    <row r="1196" spans="1:30" ht="24.95" customHeight="1" x14ac:dyDescent="0.2">
      <c r="A1196" s="23" t="str">
        <f>D1196&amp;"|"&amp;E1196&amp;"|"&amp;G1196&amp;"|"&amp;H1196&amp;"|"&amp;L1196&amp;"|"&amp;N1196&amp;"|"&amp;U1196</f>
        <v>||||||0</v>
      </c>
      <c r="B1196" s="23" t="str">
        <f>D1196&amp;"|"&amp;E1196&amp;"|"&amp;G1196&amp;"|"&amp;H1196&amp;"|"&amp;X1196</f>
        <v>||||0</v>
      </c>
      <c r="C1196" s="28" t="str">
        <f>E1196&amp;"|"&amp;X1196</f>
        <v>|0</v>
      </c>
      <c r="D1196" s="10"/>
      <c r="E1196" s="10"/>
      <c r="F1196" s="36" t="str">
        <f>G1196&amp;"/"&amp;H1196</f>
        <v>/</v>
      </c>
      <c r="G1196" s="10"/>
      <c r="H1196" s="10"/>
      <c r="I1196" s="36" t="str">
        <f>J1196&amp;"."&amp;K1196</f>
        <v>.</v>
      </c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>
        <f>R1196-S1196-T1196</f>
        <v>0</v>
      </c>
      <c r="V1196" s="9" t="e">
        <f>IF(X1196&lt;&gt;"Liquidação Cancelada",VLOOKUP(B1196,'BASE DE DADOS OPS'!$B$4:$P$9650,10,FALSE),"Liquidação Cancelada")</f>
        <v>#N/A</v>
      </c>
      <c r="W1196" s="13" t="e">
        <f>IF(X1196&lt;&gt;"Liquidação Cancelada",IF(ISBLANK(V1196),"AGUARDANDO PAGAMENTO",NETWORKDAYS(P1196,V1196)-1),"Liquidação Cancelada")</f>
        <v>#N/A</v>
      </c>
      <c r="X1196" s="10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>IF(X1196&lt;&gt;"Liquidação Cancelada",Y1196-Z1196,"Liquidação Cancelada")</f>
        <v>#N/A</v>
      </c>
      <c r="AC1196" s="3" t="e">
        <f>IF(X1196&lt;&gt;"Liquidação Cancelada",(AA1196-AB1196)+(U1196-Z1196-AB1196),"Liquidação Cancelada")</f>
        <v>#N/A</v>
      </c>
      <c r="AD1196" s="29"/>
    </row>
    <row r="1197" spans="1:30" ht="24.95" customHeight="1" x14ac:dyDescent="0.2">
      <c r="A1197" s="23" t="str">
        <f>D1197&amp;"|"&amp;E1197&amp;"|"&amp;G1197&amp;"|"&amp;H1197&amp;"|"&amp;L1197&amp;"|"&amp;N1197&amp;"|"&amp;U1197</f>
        <v>||||||0</v>
      </c>
      <c r="B1197" s="23" t="str">
        <f>D1197&amp;"|"&amp;E1197&amp;"|"&amp;G1197&amp;"|"&amp;H1197&amp;"|"&amp;X1197</f>
        <v>||||0</v>
      </c>
      <c r="C1197" s="28" t="str">
        <f>E1197&amp;"|"&amp;X1197</f>
        <v>|0</v>
      </c>
      <c r="D1197" s="10"/>
      <c r="E1197" s="10"/>
      <c r="F1197" s="36" t="str">
        <f>G1197&amp;"/"&amp;H1197</f>
        <v>/</v>
      </c>
      <c r="G1197" s="10"/>
      <c r="H1197" s="10"/>
      <c r="I1197" s="36" t="str">
        <f>J1197&amp;"."&amp;K1197</f>
        <v>.</v>
      </c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>
        <f>R1197-S1197-T1197</f>
        <v>0</v>
      </c>
      <c r="V1197" s="9" t="e">
        <f>IF(X1197&lt;&gt;"Liquidação Cancelada",VLOOKUP(B1197,'BASE DE DADOS OPS'!$B$4:$P$9650,10,FALSE),"Liquidação Cancelada")</f>
        <v>#N/A</v>
      </c>
      <c r="W1197" s="13" t="e">
        <f>IF(X1197&lt;&gt;"Liquidação Cancelada",IF(ISBLANK(V1197),"AGUARDANDO PAGAMENTO",NETWORKDAYS(P1197,V1197)-1),"Liquidação Cancelada")</f>
        <v>#N/A</v>
      </c>
      <c r="X1197" s="10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>IF(X1197&lt;&gt;"Liquidação Cancelada",Y1197-Z1197,"Liquidação Cancelada")</f>
        <v>#N/A</v>
      </c>
      <c r="AC1197" s="3" t="e">
        <f>IF(X1197&lt;&gt;"Liquidação Cancelada",(AA1197-AB1197)+(U1197-Z1197-AB1197),"Liquidação Cancelada")</f>
        <v>#N/A</v>
      </c>
      <c r="AD1197" s="29"/>
    </row>
    <row r="1198" spans="1:30" ht="24.95" customHeight="1" x14ac:dyDescent="0.2">
      <c r="A1198" s="23" t="str">
        <f>D1198&amp;"|"&amp;E1198&amp;"|"&amp;G1198&amp;"|"&amp;H1198&amp;"|"&amp;L1198&amp;"|"&amp;N1198&amp;"|"&amp;U1198</f>
        <v>||||||0</v>
      </c>
      <c r="B1198" s="23" t="str">
        <f>D1198&amp;"|"&amp;E1198&amp;"|"&amp;G1198&amp;"|"&amp;H1198&amp;"|"&amp;X1198</f>
        <v>||||0</v>
      </c>
      <c r="C1198" s="28" t="str">
        <f>E1198&amp;"|"&amp;X1198</f>
        <v>|0</v>
      </c>
      <c r="D1198" s="10"/>
      <c r="E1198" s="10"/>
      <c r="F1198" s="36" t="str">
        <f>G1198&amp;"/"&amp;H1198</f>
        <v>/</v>
      </c>
      <c r="G1198" s="10"/>
      <c r="H1198" s="10"/>
      <c r="I1198" s="36" t="str">
        <f>J1198&amp;"."&amp;K1198</f>
        <v>.</v>
      </c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>
        <f>R1198-S1198-T1198</f>
        <v>0</v>
      </c>
      <c r="V1198" s="9" t="e">
        <f>IF(X1198&lt;&gt;"Liquidação Cancelada",VLOOKUP(B1198,'BASE DE DADOS OPS'!$B$4:$P$9650,10,FALSE),"Liquidação Cancelada")</f>
        <v>#N/A</v>
      </c>
      <c r="W1198" s="13" t="e">
        <f>IF(X1198&lt;&gt;"Liquidação Cancelada",IF(ISBLANK(V1198),"AGUARDANDO PAGAMENTO",NETWORKDAYS(P1198,V1198)-1),"Liquidação Cancelada")</f>
        <v>#N/A</v>
      </c>
      <c r="X1198" s="10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>IF(X1198&lt;&gt;"Liquidação Cancelada",Y1198-Z1198,"Liquidação Cancelada")</f>
        <v>#N/A</v>
      </c>
      <c r="AC1198" s="3" t="e">
        <f>IF(X1198&lt;&gt;"Liquidação Cancelada",(AA1198-AB1198)+(U1198-Z1198-AB1198),"Liquidação Cancelada")</f>
        <v>#N/A</v>
      </c>
      <c r="AD1198" s="29"/>
    </row>
    <row r="1199" spans="1:30" ht="24.95" customHeight="1" x14ac:dyDescent="0.2">
      <c r="A1199" s="23" t="str">
        <f>D1199&amp;"|"&amp;E1199&amp;"|"&amp;G1199&amp;"|"&amp;H1199&amp;"|"&amp;L1199&amp;"|"&amp;N1199&amp;"|"&amp;U1199</f>
        <v>||||||0</v>
      </c>
      <c r="B1199" s="23" t="str">
        <f>D1199&amp;"|"&amp;E1199&amp;"|"&amp;G1199&amp;"|"&amp;H1199&amp;"|"&amp;X1199</f>
        <v>||||0</v>
      </c>
      <c r="C1199" s="28" t="str">
        <f>E1199&amp;"|"&amp;X1199</f>
        <v>|0</v>
      </c>
      <c r="D1199" s="10"/>
      <c r="E1199" s="10"/>
      <c r="F1199" s="36" t="str">
        <f>G1199&amp;"/"&amp;H1199</f>
        <v>/</v>
      </c>
      <c r="G1199" s="10"/>
      <c r="H1199" s="10"/>
      <c r="I1199" s="36" t="str">
        <f>J1199&amp;"."&amp;K1199</f>
        <v>.</v>
      </c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>
        <f>R1199-S1199-T1199</f>
        <v>0</v>
      </c>
      <c r="V1199" s="9" t="e">
        <f>IF(X1199&lt;&gt;"Liquidação Cancelada",VLOOKUP(B1199,'BASE DE DADOS OPS'!$B$4:$P$9650,10,FALSE),"Liquidação Cancelada")</f>
        <v>#N/A</v>
      </c>
      <c r="W1199" s="13" t="e">
        <f>IF(X1199&lt;&gt;"Liquidação Cancelada",IF(ISBLANK(V1199),"AGUARDANDO PAGAMENTO",NETWORKDAYS(P1199,V1199)-1),"Liquidação Cancelada")</f>
        <v>#N/A</v>
      </c>
      <c r="X1199" s="10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>IF(X1199&lt;&gt;"Liquidação Cancelada",Y1199-Z1199,"Liquidação Cancelada")</f>
        <v>#N/A</v>
      </c>
      <c r="AC1199" s="3" t="e">
        <f>IF(X1199&lt;&gt;"Liquidação Cancelada",(AA1199-AB1199)+(U1199-Z1199-AB1199),"Liquidação Cancelada")</f>
        <v>#N/A</v>
      </c>
      <c r="AD1199" s="29"/>
    </row>
    <row r="1200" spans="1:30" ht="24.95" customHeight="1" x14ac:dyDescent="0.2">
      <c r="A1200" s="23" t="str">
        <f>D1200&amp;"|"&amp;E1200&amp;"|"&amp;G1200&amp;"|"&amp;H1200&amp;"|"&amp;L1200&amp;"|"&amp;N1200&amp;"|"&amp;U1200</f>
        <v>||||||0</v>
      </c>
      <c r="B1200" s="23" t="str">
        <f>D1200&amp;"|"&amp;E1200&amp;"|"&amp;G1200&amp;"|"&amp;H1200&amp;"|"&amp;X1200</f>
        <v>||||0</v>
      </c>
      <c r="C1200" s="28" t="str">
        <f>E1200&amp;"|"&amp;X1200</f>
        <v>|0</v>
      </c>
      <c r="D1200" s="10"/>
      <c r="E1200" s="10"/>
      <c r="F1200" s="36" t="str">
        <f>G1200&amp;"/"&amp;H1200</f>
        <v>/</v>
      </c>
      <c r="G1200" s="10"/>
      <c r="H1200" s="10"/>
      <c r="I1200" s="36" t="str">
        <f>J1200&amp;"."&amp;K1200</f>
        <v>.</v>
      </c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>
        <f>R1200-S1200-T1200</f>
        <v>0</v>
      </c>
      <c r="V1200" s="9" t="e">
        <f>IF(X1200&lt;&gt;"Liquidação Cancelada",VLOOKUP(B1200,'BASE DE DADOS OPS'!$B$4:$P$9650,10,FALSE),"Liquidação Cancelada")</f>
        <v>#N/A</v>
      </c>
      <c r="W1200" s="13" t="e">
        <f>IF(X1200&lt;&gt;"Liquidação Cancelada",IF(ISBLANK(V1200),"AGUARDANDO PAGAMENTO",NETWORKDAYS(P1200,V1200)-1),"Liquidação Cancelada")</f>
        <v>#N/A</v>
      </c>
      <c r="X1200" s="10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>IF(X1200&lt;&gt;"Liquidação Cancelada",Y1200-Z1200,"Liquidação Cancelada")</f>
        <v>#N/A</v>
      </c>
      <c r="AC1200" s="3" t="e">
        <f>IF(X1200&lt;&gt;"Liquidação Cancelada",(AA1200-AB1200)+(U1200-Z1200-AB1200),"Liquidação Cancelada")</f>
        <v>#N/A</v>
      </c>
      <c r="AD1200" s="29"/>
    </row>
    <row r="1201" spans="1:30" ht="24.95" customHeight="1" x14ac:dyDescent="0.2">
      <c r="A1201" s="23" t="str">
        <f>D1201&amp;"|"&amp;E1201&amp;"|"&amp;G1201&amp;"|"&amp;H1201&amp;"|"&amp;L1201&amp;"|"&amp;N1201&amp;"|"&amp;U1201</f>
        <v>||||||0</v>
      </c>
      <c r="B1201" s="23" t="str">
        <f>D1201&amp;"|"&amp;E1201&amp;"|"&amp;G1201&amp;"|"&amp;H1201&amp;"|"&amp;X1201</f>
        <v>||||0</v>
      </c>
      <c r="C1201" s="28" t="str">
        <f>E1201&amp;"|"&amp;X1201</f>
        <v>|0</v>
      </c>
      <c r="D1201" s="10"/>
      <c r="E1201" s="10"/>
      <c r="F1201" s="36" t="str">
        <f>G1201&amp;"/"&amp;H1201</f>
        <v>/</v>
      </c>
      <c r="G1201" s="10"/>
      <c r="H1201" s="10"/>
      <c r="I1201" s="36" t="str">
        <f>J1201&amp;"."&amp;K1201</f>
        <v>.</v>
      </c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>
        <f>R1201-S1201-T1201</f>
        <v>0</v>
      </c>
      <c r="V1201" s="9" t="e">
        <f>IF(X1201&lt;&gt;"Liquidação Cancelada",VLOOKUP(B1201,'BASE DE DADOS OPS'!$B$4:$P$9650,10,FALSE),"Liquidação Cancelada")</f>
        <v>#N/A</v>
      </c>
      <c r="W1201" s="13" t="e">
        <f>IF(X1201&lt;&gt;"Liquidação Cancelada",IF(ISBLANK(V1201),"AGUARDANDO PAGAMENTO",NETWORKDAYS(P1201,V1201)-1),"Liquidação Cancelada")</f>
        <v>#N/A</v>
      </c>
      <c r="X1201" s="10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>IF(X1201&lt;&gt;"Liquidação Cancelada",Y1201-Z1201,"Liquidação Cancelada")</f>
        <v>#N/A</v>
      </c>
      <c r="AC1201" s="3" t="e">
        <f>IF(X1201&lt;&gt;"Liquidação Cancelada",(AA1201-AB1201)+(U1201-Z1201-AB1201),"Liquidação Cancelada")</f>
        <v>#N/A</v>
      </c>
      <c r="AD1201" s="29"/>
    </row>
    <row r="1202" spans="1:30" ht="24.95" customHeight="1" x14ac:dyDescent="0.2">
      <c r="A1202" s="23" t="str">
        <f>D1202&amp;"|"&amp;E1202&amp;"|"&amp;G1202&amp;"|"&amp;H1202&amp;"|"&amp;L1202&amp;"|"&amp;N1202&amp;"|"&amp;U1202</f>
        <v>||||||0</v>
      </c>
      <c r="B1202" s="23" t="str">
        <f>D1202&amp;"|"&amp;E1202&amp;"|"&amp;G1202&amp;"|"&amp;H1202&amp;"|"&amp;X1202</f>
        <v>||||0</v>
      </c>
      <c r="C1202" s="28" t="str">
        <f>E1202&amp;"|"&amp;X1202</f>
        <v>|0</v>
      </c>
      <c r="D1202" s="10"/>
      <c r="E1202" s="10"/>
      <c r="F1202" s="36" t="str">
        <f>G1202&amp;"/"&amp;H1202</f>
        <v>/</v>
      </c>
      <c r="G1202" s="10"/>
      <c r="H1202" s="10"/>
      <c r="I1202" s="36" t="str">
        <f>J1202&amp;"."&amp;K1202</f>
        <v>.</v>
      </c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>
        <f>R1202-S1202-T1202</f>
        <v>0</v>
      </c>
      <c r="V1202" s="9" t="e">
        <f>IF(X1202&lt;&gt;"Liquidação Cancelada",VLOOKUP(B1202,'BASE DE DADOS OPS'!$B$4:$P$9650,10,FALSE),"Liquidação Cancelada")</f>
        <v>#N/A</v>
      </c>
      <c r="W1202" s="13" t="e">
        <f>IF(X1202&lt;&gt;"Liquidação Cancelada",IF(ISBLANK(V1202),"AGUARDANDO PAGAMENTO",NETWORKDAYS(P1202,V1202)-1),"Liquidação Cancelada")</f>
        <v>#N/A</v>
      </c>
      <c r="X1202" s="10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>IF(X1202&lt;&gt;"Liquidação Cancelada",Y1202-Z1202,"Liquidação Cancelada")</f>
        <v>#N/A</v>
      </c>
      <c r="AC1202" s="3" t="e">
        <f>IF(X1202&lt;&gt;"Liquidação Cancelada",(AA1202-AB1202)+(U1202-Z1202-AB1202),"Liquidação Cancelada")</f>
        <v>#N/A</v>
      </c>
      <c r="AD1202" s="29"/>
    </row>
    <row r="1203" spans="1:30" ht="24.95" customHeight="1" x14ac:dyDescent="0.2">
      <c r="A1203" s="23" t="str">
        <f>D1203&amp;"|"&amp;E1203&amp;"|"&amp;G1203&amp;"|"&amp;H1203&amp;"|"&amp;L1203&amp;"|"&amp;N1203&amp;"|"&amp;U1203</f>
        <v>||||||0</v>
      </c>
      <c r="B1203" s="23" t="str">
        <f>D1203&amp;"|"&amp;E1203&amp;"|"&amp;G1203&amp;"|"&amp;H1203&amp;"|"&amp;X1203</f>
        <v>||||0</v>
      </c>
      <c r="C1203" s="28" t="str">
        <f>E1203&amp;"|"&amp;X1203</f>
        <v>|0</v>
      </c>
      <c r="D1203" s="10"/>
      <c r="E1203" s="10"/>
      <c r="F1203" s="36" t="str">
        <f>G1203&amp;"/"&amp;H1203</f>
        <v>/</v>
      </c>
      <c r="G1203" s="10"/>
      <c r="H1203" s="10"/>
      <c r="I1203" s="36" t="str">
        <f>J1203&amp;"."&amp;K1203</f>
        <v>.</v>
      </c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>
        <f>R1203-S1203-T1203</f>
        <v>0</v>
      </c>
      <c r="V1203" s="9" t="e">
        <f>IF(X1203&lt;&gt;"Liquidação Cancelada",VLOOKUP(B1203,'BASE DE DADOS OPS'!$B$4:$P$9650,10,FALSE),"Liquidação Cancelada")</f>
        <v>#N/A</v>
      </c>
      <c r="W1203" s="13" t="e">
        <f>IF(X1203&lt;&gt;"Liquidação Cancelada",IF(ISBLANK(V1203),"AGUARDANDO PAGAMENTO",NETWORKDAYS(P1203,V1203)-1),"Liquidação Cancelada")</f>
        <v>#N/A</v>
      </c>
      <c r="X1203" s="10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>IF(X1203&lt;&gt;"Liquidação Cancelada",Y1203-Z1203,"Liquidação Cancelada")</f>
        <v>#N/A</v>
      </c>
      <c r="AC1203" s="3" t="e">
        <f>IF(X1203&lt;&gt;"Liquidação Cancelada",(AA1203-AB1203)+(U1203-Z1203-AB1203),"Liquidação Cancelada")</f>
        <v>#N/A</v>
      </c>
      <c r="AD1203" s="29"/>
    </row>
    <row r="1204" spans="1:30" ht="24.95" customHeight="1" x14ac:dyDescent="0.2">
      <c r="A1204" s="23" t="str">
        <f>D1204&amp;"|"&amp;E1204&amp;"|"&amp;G1204&amp;"|"&amp;H1204&amp;"|"&amp;L1204&amp;"|"&amp;N1204&amp;"|"&amp;U1204</f>
        <v>||||||0</v>
      </c>
      <c r="B1204" s="23" t="str">
        <f>D1204&amp;"|"&amp;E1204&amp;"|"&amp;G1204&amp;"|"&amp;H1204&amp;"|"&amp;X1204</f>
        <v>||||0</v>
      </c>
      <c r="C1204" s="28" t="str">
        <f>E1204&amp;"|"&amp;X1204</f>
        <v>|0</v>
      </c>
      <c r="D1204" s="10"/>
      <c r="E1204" s="10"/>
      <c r="F1204" s="36" t="str">
        <f>G1204&amp;"/"&amp;H1204</f>
        <v>/</v>
      </c>
      <c r="G1204" s="10"/>
      <c r="H1204" s="10"/>
      <c r="I1204" s="36" t="str">
        <f>J1204&amp;"."&amp;K1204</f>
        <v>.</v>
      </c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>
        <f>R1204-S1204-T1204</f>
        <v>0</v>
      </c>
      <c r="V1204" s="9" t="e">
        <f>IF(X1204&lt;&gt;"Liquidação Cancelada",VLOOKUP(B1204,'BASE DE DADOS OPS'!$B$4:$P$9650,10,FALSE),"Liquidação Cancelada")</f>
        <v>#N/A</v>
      </c>
      <c r="W1204" s="13" t="e">
        <f>IF(X1204&lt;&gt;"Liquidação Cancelada",IF(ISBLANK(V1204),"AGUARDANDO PAGAMENTO",NETWORKDAYS(P1204,V1204)-1),"Liquidação Cancelada")</f>
        <v>#N/A</v>
      </c>
      <c r="X1204" s="10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>IF(X1204&lt;&gt;"Liquidação Cancelada",Y1204-Z1204,"Liquidação Cancelada")</f>
        <v>#N/A</v>
      </c>
      <c r="AC1204" s="3" t="e">
        <f>IF(X1204&lt;&gt;"Liquidação Cancelada",(AA1204-AB1204)+(U1204-Z1204-AB1204),"Liquidação Cancelada")</f>
        <v>#N/A</v>
      </c>
      <c r="AD1204" s="29"/>
    </row>
    <row r="1205" spans="1:30" ht="24.95" customHeight="1" x14ac:dyDescent="0.2">
      <c r="A1205" s="23" t="str">
        <f>D1205&amp;"|"&amp;E1205&amp;"|"&amp;G1205&amp;"|"&amp;H1205&amp;"|"&amp;L1205&amp;"|"&amp;N1205&amp;"|"&amp;U1205</f>
        <v>||||||0</v>
      </c>
      <c r="B1205" s="23" t="str">
        <f>D1205&amp;"|"&amp;E1205&amp;"|"&amp;G1205&amp;"|"&amp;H1205&amp;"|"&amp;X1205</f>
        <v>||||0</v>
      </c>
      <c r="C1205" s="28" t="str">
        <f>E1205&amp;"|"&amp;X1205</f>
        <v>|0</v>
      </c>
      <c r="D1205" s="10"/>
      <c r="E1205" s="10"/>
      <c r="F1205" s="36" t="str">
        <f>G1205&amp;"/"&amp;H1205</f>
        <v>/</v>
      </c>
      <c r="G1205" s="10"/>
      <c r="H1205" s="10"/>
      <c r="I1205" s="36" t="str">
        <f>J1205&amp;"."&amp;K1205</f>
        <v>.</v>
      </c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>
        <f>R1205-S1205-T1205</f>
        <v>0</v>
      </c>
      <c r="V1205" s="9" t="e">
        <f>IF(X1205&lt;&gt;"Liquidação Cancelada",VLOOKUP(B1205,'BASE DE DADOS OPS'!$B$4:$P$9650,10,FALSE),"Liquidação Cancelada")</f>
        <v>#N/A</v>
      </c>
      <c r="W1205" s="13" t="e">
        <f>IF(X1205&lt;&gt;"Liquidação Cancelada",IF(ISBLANK(V1205),"AGUARDANDO PAGAMENTO",NETWORKDAYS(P1205,V1205)-1),"Liquidação Cancelada")</f>
        <v>#N/A</v>
      </c>
      <c r="X1205" s="10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>IF(X1205&lt;&gt;"Liquidação Cancelada",Y1205-Z1205,"Liquidação Cancelada")</f>
        <v>#N/A</v>
      </c>
      <c r="AC1205" s="3" t="e">
        <f>IF(X1205&lt;&gt;"Liquidação Cancelada",(AA1205-AB1205)+(U1205-Z1205-AB1205),"Liquidação Cancelada")</f>
        <v>#N/A</v>
      </c>
      <c r="AD1205" s="29"/>
    </row>
    <row r="1206" spans="1:30" ht="24.95" customHeight="1" x14ac:dyDescent="0.2">
      <c r="A1206" s="23" t="str">
        <f>D1206&amp;"|"&amp;E1206&amp;"|"&amp;G1206&amp;"|"&amp;H1206&amp;"|"&amp;L1206&amp;"|"&amp;N1206&amp;"|"&amp;U1206</f>
        <v>||||||0</v>
      </c>
      <c r="B1206" s="23" t="str">
        <f>D1206&amp;"|"&amp;E1206&amp;"|"&amp;G1206&amp;"|"&amp;H1206&amp;"|"&amp;X1206</f>
        <v>||||0</v>
      </c>
      <c r="C1206" s="28" t="str">
        <f>E1206&amp;"|"&amp;X1206</f>
        <v>|0</v>
      </c>
      <c r="D1206" s="10"/>
      <c r="E1206" s="10"/>
      <c r="F1206" s="36" t="str">
        <f>G1206&amp;"/"&amp;H1206</f>
        <v>/</v>
      </c>
      <c r="G1206" s="10"/>
      <c r="H1206" s="10"/>
      <c r="I1206" s="36" t="str">
        <f>J1206&amp;"."&amp;K1206</f>
        <v>.</v>
      </c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>
        <f>R1206-S1206-T1206</f>
        <v>0</v>
      </c>
      <c r="V1206" s="9" t="e">
        <f>IF(X1206&lt;&gt;"Liquidação Cancelada",VLOOKUP(B1206,'BASE DE DADOS OPS'!$B$4:$P$9650,10,FALSE),"Liquidação Cancelada")</f>
        <v>#N/A</v>
      </c>
      <c r="W1206" s="13" t="e">
        <f>IF(X1206&lt;&gt;"Liquidação Cancelada",IF(ISBLANK(V1206),"AGUARDANDO PAGAMENTO",NETWORKDAYS(P1206,V1206)-1),"Liquidação Cancelada")</f>
        <v>#N/A</v>
      </c>
      <c r="X1206" s="10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>IF(X1206&lt;&gt;"Liquidação Cancelada",Y1206-Z1206,"Liquidação Cancelada")</f>
        <v>#N/A</v>
      </c>
      <c r="AC1206" s="3" t="e">
        <f>IF(X1206&lt;&gt;"Liquidação Cancelada",(AA1206-AB1206)+(U1206-Z1206-AB1206),"Liquidação Cancelada")</f>
        <v>#N/A</v>
      </c>
      <c r="AD1206" s="29"/>
    </row>
    <row r="1207" spans="1:30" ht="24.95" customHeight="1" x14ac:dyDescent="0.2">
      <c r="A1207" s="23" t="str">
        <f>D1207&amp;"|"&amp;E1207&amp;"|"&amp;G1207&amp;"|"&amp;H1207&amp;"|"&amp;L1207&amp;"|"&amp;N1207&amp;"|"&amp;U1207</f>
        <v>||||||0</v>
      </c>
      <c r="B1207" s="23" t="str">
        <f>D1207&amp;"|"&amp;E1207&amp;"|"&amp;G1207&amp;"|"&amp;H1207&amp;"|"&amp;X1207</f>
        <v>||||0</v>
      </c>
      <c r="C1207" s="28" t="str">
        <f>E1207&amp;"|"&amp;X1207</f>
        <v>|0</v>
      </c>
      <c r="D1207" s="10"/>
      <c r="E1207" s="10"/>
      <c r="F1207" s="36" t="str">
        <f>G1207&amp;"/"&amp;H1207</f>
        <v>/</v>
      </c>
      <c r="G1207" s="10"/>
      <c r="H1207" s="10"/>
      <c r="I1207" s="36" t="str">
        <f>J1207&amp;"."&amp;K1207</f>
        <v>.</v>
      </c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>
        <f>R1207-S1207-T1207</f>
        <v>0</v>
      </c>
      <c r="V1207" s="9" t="e">
        <f>IF(X1207&lt;&gt;"Liquidação Cancelada",VLOOKUP(B1207,'BASE DE DADOS OPS'!$B$4:$P$9650,10,FALSE),"Liquidação Cancelada")</f>
        <v>#N/A</v>
      </c>
      <c r="W1207" s="13" t="e">
        <f>IF(X1207&lt;&gt;"Liquidação Cancelada",IF(ISBLANK(V1207),"AGUARDANDO PAGAMENTO",NETWORKDAYS(P1207,V1207)-1),"Liquidação Cancelada")</f>
        <v>#N/A</v>
      </c>
      <c r="X1207" s="10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>IF(X1207&lt;&gt;"Liquidação Cancelada",Y1207-Z1207,"Liquidação Cancelada")</f>
        <v>#N/A</v>
      </c>
      <c r="AC1207" s="3" t="e">
        <f>IF(X1207&lt;&gt;"Liquidação Cancelada",(AA1207-AB1207)+(U1207-Z1207-AB1207),"Liquidação Cancelada")</f>
        <v>#N/A</v>
      </c>
      <c r="AD1207" s="29"/>
    </row>
    <row r="1208" spans="1:30" ht="24.95" customHeight="1" x14ac:dyDescent="0.2">
      <c r="A1208" s="23" t="str">
        <f>D1208&amp;"|"&amp;E1208&amp;"|"&amp;G1208&amp;"|"&amp;H1208&amp;"|"&amp;L1208&amp;"|"&amp;N1208&amp;"|"&amp;U1208</f>
        <v>||||||0</v>
      </c>
      <c r="B1208" s="23" t="str">
        <f>D1208&amp;"|"&amp;E1208&amp;"|"&amp;G1208&amp;"|"&amp;H1208&amp;"|"&amp;X1208</f>
        <v>||||0</v>
      </c>
      <c r="C1208" s="28" t="str">
        <f>E1208&amp;"|"&amp;X1208</f>
        <v>|0</v>
      </c>
      <c r="D1208" s="10"/>
      <c r="E1208" s="10"/>
      <c r="F1208" s="36" t="str">
        <f>G1208&amp;"/"&amp;H1208</f>
        <v>/</v>
      </c>
      <c r="G1208" s="10"/>
      <c r="H1208" s="10"/>
      <c r="I1208" s="36" t="str">
        <f>J1208&amp;"."&amp;K1208</f>
        <v>.</v>
      </c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>
        <f>R1208-S1208-T1208</f>
        <v>0</v>
      </c>
      <c r="V1208" s="9" t="e">
        <f>IF(X1208&lt;&gt;"Liquidação Cancelada",VLOOKUP(B1208,'BASE DE DADOS OPS'!$B$4:$P$9650,10,FALSE),"Liquidação Cancelada")</f>
        <v>#N/A</v>
      </c>
      <c r="W1208" s="13" t="e">
        <f>IF(X1208&lt;&gt;"Liquidação Cancelada",IF(ISBLANK(V1208),"AGUARDANDO PAGAMENTO",NETWORKDAYS(P1208,V1208)-1),"Liquidação Cancelada")</f>
        <v>#N/A</v>
      </c>
      <c r="X1208" s="10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>IF(X1208&lt;&gt;"Liquidação Cancelada",Y1208-Z1208,"Liquidação Cancelada")</f>
        <v>#N/A</v>
      </c>
      <c r="AC1208" s="3" t="e">
        <f>IF(X1208&lt;&gt;"Liquidação Cancelada",(AA1208-AB1208)+(U1208-Z1208-AB1208),"Liquidação Cancelada")</f>
        <v>#N/A</v>
      </c>
      <c r="AD1208" s="29"/>
    </row>
    <row r="1209" spans="1:30" ht="24.95" customHeight="1" x14ac:dyDescent="0.2">
      <c r="A1209" s="23" t="str">
        <f>D1209&amp;"|"&amp;E1209&amp;"|"&amp;G1209&amp;"|"&amp;H1209&amp;"|"&amp;L1209&amp;"|"&amp;N1209&amp;"|"&amp;U1209</f>
        <v>||||||0</v>
      </c>
      <c r="B1209" s="23" t="str">
        <f>D1209&amp;"|"&amp;E1209&amp;"|"&amp;G1209&amp;"|"&amp;H1209&amp;"|"&amp;X1209</f>
        <v>||||0</v>
      </c>
      <c r="C1209" s="28" t="str">
        <f>E1209&amp;"|"&amp;X1209</f>
        <v>|0</v>
      </c>
      <c r="D1209" s="10"/>
      <c r="E1209" s="10"/>
      <c r="F1209" s="36" t="str">
        <f>G1209&amp;"/"&amp;H1209</f>
        <v>/</v>
      </c>
      <c r="G1209" s="10"/>
      <c r="H1209" s="10"/>
      <c r="I1209" s="36" t="str">
        <f>J1209&amp;"."&amp;K1209</f>
        <v>.</v>
      </c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>
        <f>R1209-S1209-T1209</f>
        <v>0</v>
      </c>
      <c r="V1209" s="9" t="e">
        <f>IF(X1209&lt;&gt;"Liquidação Cancelada",VLOOKUP(B1209,'BASE DE DADOS OPS'!$B$4:$P$9650,10,FALSE),"Liquidação Cancelada")</f>
        <v>#N/A</v>
      </c>
      <c r="W1209" s="13" t="e">
        <f>IF(X1209&lt;&gt;"Liquidação Cancelada",IF(ISBLANK(V1209),"AGUARDANDO PAGAMENTO",NETWORKDAYS(P1209,V1209)-1),"Liquidação Cancelada")</f>
        <v>#N/A</v>
      </c>
      <c r="X1209" s="10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>IF(X1209&lt;&gt;"Liquidação Cancelada",Y1209-Z1209,"Liquidação Cancelada")</f>
        <v>#N/A</v>
      </c>
      <c r="AC1209" s="3" t="e">
        <f>IF(X1209&lt;&gt;"Liquidação Cancelada",(AA1209-AB1209)+(U1209-Z1209-AB1209),"Liquidação Cancelada")</f>
        <v>#N/A</v>
      </c>
      <c r="AD1209" s="29"/>
    </row>
    <row r="1210" spans="1:30" ht="24.95" customHeight="1" x14ac:dyDescent="0.2">
      <c r="A1210" s="23" t="str">
        <f>D1210&amp;"|"&amp;E1210&amp;"|"&amp;G1210&amp;"|"&amp;H1210&amp;"|"&amp;L1210&amp;"|"&amp;N1210&amp;"|"&amp;U1210</f>
        <v>||||||0</v>
      </c>
      <c r="B1210" s="23" t="str">
        <f>D1210&amp;"|"&amp;E1210&amp;"|"&amp;G1210&amp;"|"&amp;H1210&amp;"|"&amp;X1210</f>
        <v>||||0</v>
      </c>
      <c r="C1210" s="28" t="str">
        <f>E1210&amp;"|"&amp;X1210</f>
        <v>|0</v>
      </c>
      <c r="D1210" s="10"/>
      <c r="E1210" s="10"/>
      <c r="F1210" s="36" t="str">
        <f>G1210&amp;"/"&amp;H1210</f>
        <v>/</v>
      </c>
      <c r="G1210" s="10"/>
      <c r="H1210" s="10"/>
      <c r="I1210" s="36" t="str">
        <f>J1210&amp;"."&amp;K1210</f>
        <v>.</v>
      </c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>
        <f>R1210-S1210-T1210</f>
        <v>0</v>
      </c>
      <c r="V1210" s="9" t="e">
        <f>IF(X1210&lt;&gt;"Liquidação Cancelada",VLOOKUP(B1210,'BASE DE DADOS OPS'!$B$4:$P$9650,10,FALSE),"Liquidação Cancelada")</f>
        <v>#N/A</v>
      </c>
      <c r="W1210" s="13" t="e">
        <f>IF(X1210&lt;&gt;"Liquidação Cancelada",IF(ISBLANK(V1210),"AGUARDANDO PAGAMENTO",NETWORKDAYS(P1210,V1210)-1),"Liquidação Cancelada")</f>
        <v>#N/A</v>
      </c>
      <c r="X1210" s="10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>IF(X1210&lt;&gt;"Liquidação Cancelada",Y1210-Z1210,"Liquidação Cancelada")</f>
        <v>#N/A</v>
      </c>
      <c r="AC1210" s="3" t="e">
        <f>IF(X1210&lt;&gt;"Liquidação Cancelada",(AA1210-AB1210)+(U1210-Z1210-AB1210),"Liquidação Cancelada")</f>
        <v>#N/A</v>
      </c>
      <c r="AD1210" s="29"/>
    </row>
    <row r="1211" spans="1:30" ht="24.95" customHeight="1" x14ac:dyDescent="0.2">
      <c r="A1211" s="23" t="str">
        <f>D1211&amp;"|"&amp;E1211&amp;"|"&amp;G1211&amp;"|"&amp;H1211&amp;"|"&amp;L1211&amp;"|"&amp;N1211&amp;"|"&amp;U1211</f>
        <v>||||||0</v>
      </c>
      <c r="B1211" s="23" t="str">
        <f>D1211&amp;"|"&amp;E1211&amp;"|"&amp;G1211&amp;"|"&amp;H1211&amp;"|"&amp;X1211</f>
        <v>||||0</v>
      </c>
      <c r="C1211" s="28" t="str">
        <f>E1211&amp;"|"&amp;X1211</f>
        <v>|0</v>
      </c>
      <c r="D1211" s="10"/>
      <c r="E1211" s="10"/>
      <c r="F1211" s="36" t="str">
        <f>G1211&amp;"/"&amp;H1211</f>
        <v>/</v>
      </c>
      <c r="G1211" s="10"/>
      <c r="H1211" s="10"/>
      <c r="I1211" s="36" t="str">
        <f>J1211&amp;"."&amp;K1211</f>
        <v>.</v>
      </c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>
        <f>R1211-S1211-T1211</f>
        <v>0</v>
      </c>
      <c r="V1211" s="9" t="e">
        <f>IF(X1211&lt;&gt;"Liquidação Cancelada",VLOOKUP(B1211,'BASE DE DADOS OPS'!$B$4:$P$9650,10,FALSE),"Liquidação Cancelada")</f>
        <v>#N/A</v>
      </c>
      <c r="W1211" s="13" t="e">
        <f>IF(X1211&lt;&gt;"Liquidação Cancelada",IF(ISBLANK(V1211),"AGUARDANDO PAGAMENTO",NETWORKDAYS(P1211,V1211)-1),"Liquidação Cancelada")</f>
        <v>#N/A</v>
      </c>
      <c r="X1211" s="10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>IF(X1211&lt;&gt;"Liquidação Cancelada",Y1211-Z1211,"Liquidação Cancelada")</f>
        <v>#N/A</v>
      </c>
      <c r="AC1211" s="3" t="e">
        <f>IF(X1211&lt;&gt;"Liquidação Cancelada",(AA1211-AB1211)+(U1211-Z1211-AB1211),"Liquidação Cancelada")</f>
        <v>#N/A</v>
      </c>
      <c r="AD1211" s="29"/>
    </row>
    <row r="1212" spans="1:30" ht="24.95" customHeight="1" x14ac:dyDescent="0.2">
      <c r="A1212" s="23" t="str">
        <f>D1212&amp;"|"&amp;E1212&amp;"|"&amp;G1212&amp;"|"&amp;H1212&amp;"|"&amp;L1212&amp;"|"&amp;N1212&amp;"|"&amp;U1212</f>
        <v>||||||0</v>
      </c>
      <c r="B1212" s="23" t="str">
        <f>D1212&amp;"|"&amp;E1212&amp;"|"&amp;G1212&amp;"|"&amp;H1212&amp;"|"&amp;X1212</f>
        <v>||||0</v>
      </c>
      <c r="C1212" s="28" t="str">
        <f>E1212&amp;"|"&amp;X1212</f>
        <v>|0</v>
      </c>
      <c r="D1212" s="10"/>
      <c r="E1212" s="10"/>
      <c r="F1212" s="36" t="str">
        <f>G1212&amp;"/"&amp;H1212</f>
        <v>/</v>
      </c>
      <c r="G1212" s="10"/>
      <c r="H1212" s="10"/>
      <c r="I1212" s="36" t="str">
        <f>J1212&amp;"."&amp;K1212</f>
        <v>.</v>
      </c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>
        <f>R1212-S1212-T1212</f>
        <v>0</v>
      </c>
      <c r="V1212" s="9" t="e">
        <f>IF(X1212&lt;&gt;"Liquidação Cancelada",VLOOKUP(B1212,'BASE DE DADOS OPS'!$B$4:$P$9650,10,FALSE),"Liquidação Cancelada")</f>
        <v>#N/A</v>
      </c>
      <c r="W1212" s="13" t="e">
        <f>IF(X1212&lt;&gt;"Liquidação Cancelada",IF(ISBLANK(V1212),"AGUARDANDO PAGAMENTO",NETWORKDAYS(P1212,V1212)-1),"Liquidação Cancelada")</f>
        <v>#N/A</v>
      </c>
      <c r="X1212" s="10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>IF(X1212&lt;&gt;"Liquidação Cancelada",Y1212-Z1212,"Liquidação Cancelada")</f>
        <v>#N/A</v>
      </c>
      <c r="AC1212" s="3" t="e">
        <f>IF(X1212&lt;&gt;"Liquidação Cancelada",(AA1212-AB1212)+(U1212-Z1212-AB1212),"Liquidação Cancelada")</f>
        <v>#N/A</v>
      </c>
      <c r="AD1212" s="29"/>
    </row>
    <row r="1213" spans="1:30" ht="24.95" customHeight="1" x14ac:dyDescent="0.2">
      <c r="A1213" s="23" t="str">
        <f>D1213&amp;"|"&amp;E1213&amp;"|"&amp;G1213&amp;"|"&amp;H1213&amp;"|"&amp;L1213&amp;"|"&amp;N1213&amp;"|"&amp;U1213</f>
        <v>||||||0</v>
      </c>
      <c r="B1213" s="23" t="str">
        <f>D1213&amp;"|"&amp;E1213&amp;"|"&amp;G1213&amp;"|"&amp;H1213&amp;"|"&amp;X1213</f>
        <v>||||0</v>
      </c>
      <c r="C1213" s="28" t="str">
        <f>E1213&amp;"|"&amp;X1213</f>
        <v>|0</v>
      </c>
      <c r="D1213" s="10"/>
      <c r="E1213" s="10"/>
      <c r="F1213" s="36" t="str">
        <f>G1213&amp;"/"&amp;H1213</f>
        <v>/</v>
      </c>
      <c r="G1213" s="10"/>
      <c r="H1213" s="10"/>
      <c r="I1213" s="36" t="str">
        <f>J1213&amp;"."&amp;K1213</f>
        <v>.</v>
      </c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>
        <f>R1213-S1213-T1213</f>
        <v>0</v>
      </c>
      <c r="V1213" s="9" t="e">
        <f>IF(X1213&lt;&gt;"Liquidação Cancelada",VLOOKUP(B1213,'BASE DE DADOS OPS'!$B$4:$P$9650,10,FALSE),"Liquidação Cancelada")</f>
        <v>#N/A</v>
      </c>
      <c r="W1213" s="13" t="e">
        <f>IF(X1213&lt;&gt;"Liquidação Cancelada",IF(ISBLANK(V1213),"AGUARDANDO PAGAMENTO",NETWORKDAYS(P1213,V1213)-1),"Liquidação Cancelada")</f>
        <v>#N/A</v>
      </c>
      <c r="X1213" s="10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>IF(X1213&lt;&gt;"Liquidação Cancelada",Y1213-Z1213,"Liquidação Cancelada")</f>
        <v>#N/A</v>
      </c>
      <c r="AC1213" s="3" t="e">
        <f>IF(X1213&lt;&gt;"Liquidação Cancelada",(AA1213-AB1213)+(U1213-Z1213-AB1213),"Liquidação Cancelada")</f>
        <v>#N/A</v>
      </c>
      <c r="AD1213" s="29"/>
    </row>
    <row r="1214" spans="1:30" ht="24.95" customHeight="1" x14ac:dyDescent="0.2">
      <c r="A1214" s="23" t="str">
        <f>D1214&amp;"|"&amp;E1214&amp;"|"&amp;G1214&amp;"|"&amp;H1214&amp;"|"&amp;L1214&amp;"|"&amp;N1214&amp;"|"&amp;U1214</f>
        <v>||||||0</v>
      </c>
      <c r="B1214" s="23" t="str">
        <f>D1214&amp;"|"&amp;E1214&amp;"|"&amp;G1214&amp;"|"&amp;H1214&amp;"|"&amp;X1214</f>
        <v>||||0</v>
      </c>
      <c r="C1214" s="28" t="str">
        <f>E1214&amp;"|"&amp;X1214</f>
        <v>|0</v>
      </c>
      <c r="D1214" s="10"/>
      <c r="E1214" s="10"/>
      <c r="F1214" s="36" t="str">
        <f>G1214&amp;"/"&amp;H1214</f>
        <v>/</v>
      </c>
      <c r="G1214" s="10"/>
      <c r="H1214" s="10"/>
      <c r="I1214" s="36" t="str">
        <f>J1214&amp;"."&amp;K1214</f>
        <v>.</v>
      </c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>
        <f>R1214-S1214-T1214</f>
        <v>0</v>
      </c>
      <c r="V1214" s="9" t="e">
        <f>IF(X1214&lt;&gt;"Liquidação Cancelada",VLOOKUP(B1214,'BASE DE DADOS OPS'!$B$4:$P$9650,10,FALSE),"Liquidação Cancelada")</f>
        <v>#N/A</v>
      </c>
      <c r="W1214" s="13" t="e">
        <f>IF(X1214&lt;&gt;"Liquidação Cancelada",IF(ISBLANK(V1214),"AGUARDANDO PAGAMENTO",NETWORKDAYS(P1214,V1214)-1),"Liquidação Cancelada")</f>
        <v>#N/A</v>
      </c>
      <c r="X1214" s="10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>IF(X1214&lt;&gt;"Liquidação Cancelada",Y1214-Z1214,"Liquidação Cancelada")</f>
        <v>#N/A</v>
      </c>
      <c r="AC1214" s="3" t="e">
        <f>IF(X1214&lt;&gt;"Liquidação Cancelada",(AA1214-AB1214)+(U1214-Z1214-AB1214),"Liquidação Cancelada")</f>
        <v>#N/A</v>
      </c>
      <c r="AD1214" s="29"/>
    </row>
    <row r="1215" spans="1:30" ht="24.95" customHeight="1" x14ac:dyDescent="0.2">
      <c r="A1215" s="23" t="str">
        <f>D1215&amp;"|"&amp;E1215&amp;"|"&amp;G1215&amp;"|"&amp;H1215&amp;"|"&amp;L1215&amp;"|"&amp;N1215&amp;"|"&amp;U1215</f>
        <v>||||||0</v>
      </c>
      <c r="B1215" s="23" t="str">
        <f>D1215&amp;"|"&amp;E1215&amp;"|"&amp;G1215&amp;"|"&amp;H1215&amp;"|"&amp;X1215</f>
        <v>||||0</v>
      </c>
      <c r="C1215" s="28" t="str">
        <f>E1215&amp;"|"&amp;X1215</f>
        <v>|0</v>
      </c>
      <c r="D1215" s="10"/>
      <c r="E1215" s="10"/>
      <c r="F1215" s="36" t="str">
        <f>G1215&amp;"/"&amp;H1215</f>
        <v>/</v>
      </c>
      <c r="G1215" s="10"/>
      <c r="H1215" s="10"/>
      <c r="I1215" s="36" t="str">
        <f>J1215&amp;"."&amp;K1215</f>
        <v>.</v>
      </c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>
        <f>R1215-S1215-T1215</f>
        <v>0</v>
      </c>
      <c r="V1215" s="9" t="e">
        <f>IF(X1215&lt;&gt;"Liquidação Cancelada",VLOOKUP(B1215,'BASE DE DADOS OPS'!$B$4:$P$9650,10,FALSE),"Liquidação Cancelada")</f>
        <v>#N/A</v>
      </c>
      <c r="W1215" s="13" t="e">
        <f>IF(X1215&lt;&gt;"Liquidação Cancelada",IF(ISBLANK(V1215),"AGUARDANDO PAGAMENTO",NETWORKDAYS(P1215,V1215)-1),"Liquidação Cancelada")</f>
        <v>#N/A</v>
      </c>
      <c r="X1215" s="10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>IF(X1215&lt;&gt;"Liquidação Cancelada",Y1215-Z1215,"Liquidação Cancelada")</f>
        <v>#N/A</v>
      </c>
      <c r="AC1215" s="3" t="e">
        <f>IF(X1215&lt;&gt;"Liquidação Cancelada",(AA1215-AB1215)+(U1215-Z1215-AB1215),"Liquidação Cancelada")</f>
        <v>#N/A</v>
      </c>
      <c r="AD1215" s="29"/>
    </row>
    <row r="1216" spans="1:30" ht="24.95" customHeight="1" x14ac:dyDescent="0.2">
      <c r="A1216" s="23" t="str">
        <f>D1216&amp;"|"&amp;E1216&amp;"|"&amp;G1216&amp;"|"&amp;H1216&amp;"|"&amp;L1216&amp;"|"&amp;N1216&amp;"|"&amp;U1216</f>
        <v>||||||0</v>
      </c>
      <c r="B1216" s="23" t="str">
        <f>D1216&amp;"|"&amp;E1216&amp;"|"&amp;G1216&amp;"|"&amp;H1216&amp;"|"&amp;X1216</f>
        <v>||||0</v>
      </c>
      <c r="C1216" s="28" t="str">
        <f>E1216&amp;"|"&amp;X1216</f>
        <v>|0</v>
      </c>
      <c r="D1216" s="10"/>
      <c r="E1216" s="10"/>
      <c r="F1216" s="36" t="str">
        <f>G1216&amp;"/"&amp;H1216</f>
        <v>/</v>
      </c>
      <c r="G1216" s="10"/>
      <c r="H1216" s="10"/>
      <c r="I1216" s="36" t="str">
        <f>J1216&amp;"."&amp;K1216</f>
        <v>.</v>
      </c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>
        <f>R1216-S1216-T1216</f>
        <v>0</v>
      </c>
      <c r="V1216" s="9" t="e">
        <f>IF(X1216&lt;&gt;"Liquidação Cancelada",VLOOKUP(B1216,'BASE DE DADOS OPS'!$B$4:$P$9650,10,FALSE),"Liquidação Cancelada")</f>
        <v>#N/A</v>
      </c>
      <c r="W1216" s="13" t="e">
        <f>IF(X1216&lt;&gt;"Liquidação Cancelada",IF(ISBLANK(V1216),"AGUARDANDO PAGAMENTO",NETWORKDAYS(P1216,V1216)-1),"Liquidação Cancelada")</f>
        <v>#N/A</v>
      </c>
      <c r="X1216" s="10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>IF(X1216&lt;&gt;"Liquidação Cancelada",Y1216-Z1216,"Liquidação Cancelada")</f>
        <v>#N/A</v>
      </c>
      <c r="AC1216" s="3" t="e">
        <f>IF(X1216&lt;&gt;"Liquidação Cancelada",(AA1216-AB1216)+(U1216-Z1216-AB1216),"Liquidação Cancelada")</f>
        <v>#N/A</v>
      </c>
      <c r="AD1216" s="29"/>
    </row>
    <row r="1217" spans="1:30" ht="24.95" customHeight="1" x14ac:dyDescent="0.2">
      <c r="A1217" s="23" t="str">
        <f>D1217&amp;"|"&amp;E1217&amp;"|"&amp;G1217&amp;"|"&amp;H1217&amp;"|"&amp;L1217&amp;"|"&amp;N1217&amp;"|"&amp;U1217</f>
        <v>||||||0</v>
      </c>
      <c r="B1217" s="23" t="str">
        <f>D1217&amp;"|"&amp;E1217&amp;"|"&amp;G1217&amp;"|"&amp;H1217&amp;"|"&amp;X1217</f>
        <v>||||0</v>
      </c>
      <c r="C1217" s="28" t="str">
        <f>E1217&amp;"|"&amp;X1217</f>
        <v>|0</v>
      </c>
      <c r="D1217" s="10"/>
      <c r="E1217" s="10"/>
      <c r="F1217" s="36" t="str">
        <f>G1217&amp;"/"&amp;H1217</f>
        <v>/</v>
      </c>
      <c r="G1217" s="10"/>
      <c r="H1217" s="10"/>
      <c r="I1217" s="36" t="str">
        <f>J1217&amp;"."&amp;K1217</f>
        <v>.</v>
      </c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>
        <f>R1217-S1217-T1217</f>
        <v>0</v>
      </c>
      <c r="V1217" s="9" t="e">
        <f>IF(X1217&lt;&gt;"Liquidação Cancelada",VLOOKUP(B1217,'BASE DE DADOS OPS'!$B$4:$P$9650,10,FALSE),"Liquidação Cancelada")</f>
        <v>#N/A</v>
      </c>
      <c r="W1217" s="13" t="e">
        <f>IF(X1217&lt;&gt;"Liquidação Cancelada",IF(ISBLANK(V1217),"AGUARDANDO PAGAMENTO",NETWORKDAYS(P1217,V1217)-1),"Liquidação Cancelada")</f>
        <v>#N/A</v>
      </c>
      <c r="X1217" s="10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>IF(X1217&lt;&gt;"Liquidação Cancelada",Y1217-Z1217,"Liquidação Cancelada")</f>
        <v>#N/A</v>
      </c>
      <c r="AC1217" s="3" t="e">
        <f>IF(X1217&lt;&gt;"Liquidação Cancelada",(AA1217-AB1217)+(U1217-Z1217-AB1217),"Liquidação Cancelada")</f>
        <v>#N/A</v>
      </c>
      <c r="AD1217" s="29"/>
    </row>
    <row r="1218" spans="1:30" ht="24.95" customHeight="1" x14ac:dyDescent="0.2">
      <c r="A1218" s="23" t="str">
        <f>D1218&amp;"|"&amp;E1218&amp;"|"&amp;G1218&amp;"|"&amp;H1218&amp;"|"&amp;L1218&amp;"|"&amp;N1218&amp;"|"&amp;U1218</f>
        <v>||||||0</v>
      </c>
      <c r="B1218" s="23" t="str">
        <f>D1218&amp;"|"&amp;E1218&amp;"|"&amp;G1218&amp;"|"&amp;H1218&amp;"|"&amp;X1218</f>
        <v>||||0</v>
      </c>
      <c r="C1218" s="28" t="str">
        <f>E1218&amp;"|"&amp;X1218</f>
        <v>|0</v>
      </c>
      <c r="D1218" s="10"/>
      <c r="E1218" s="10"/>
      <c r="F1218" s="36" t="str">
        <f>G1218&amp;"/"&amp;H1218</f>
        <v>/</v>
      </c>
      <c r="G1218" s="10"/>
      <c r="H1218" s="10"/>
      <c r="I1218" s="36" t="str">
        <f>J1218&amp;"."&amp;K1218</f>
        <v>.</v>
      </c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>
        <f>R1218-S1218-T1218</f>
        <v>0</v>
      </c>
      <c r="V1218" s="9" t="e">
        <f>IF(X1218&lt;&gt;"Liquidação Cancelada",VLOOKUP(B1218,'BASE DE DADOS OPS'!$B$4:$P$9650,10,FALSE),"Liquidação Cancelada")</f>
        <v>#N/A</v>
      </c>
      <c r="W1218" s="13" t="e">
        <f>IF(X1218&lt;&gt;"Liquidação Cancelada",IF(ISBLANK(V1218),"AGUARDANDO PAGAMENTO",NETWORKDAYS(P1218,V1218)-1),"Liquidação Cancelada")</f>
        <v>#N/A</v>
      </c>
      <c r="X1218" s="10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>IF(X1218&lt;&gt;"Liquidação Cancelada",Y1218-Z1218,"Liquidação Cancelada")</f>
        <v>#N/A</v>
      </c>
      <c r="AC1218" s="3" t="e">
        <f>IF(X1218&lt;&gt;"Liquidação Cancelada",(AA1218-AB1218)+(U1218-Z1218-AB1218),"Liquidação Cancelada")</f>
        <v>#N/A</v>
      </c>
      <c r="AD1218" s="29"/>
    </row>
    <row r="1219" spans="1:30" ht="24.95" customHeight="1" x14ac:dyDescent="0.2">
      <c r="A1219" s="23" t="str">
        <f>D1219&amp;"|"&amp;E1219&amp;"|"&amp;G1219&amp;"|"&amp;H1219&amp;"|"&amp;L1219&amp;"|"&amp;N1219&amp;"|"&amp;U1219</f>
        <v>||||||0</v>
      </c>
      <c r="B1219" s="23" t="str">
        <f>D1219&amp;"|"&amp;E1219&amp;"|"&amp;G1219&amp;"|"&amp;H1219&amp;"|"&amp;X1219</f>
        <v>||||0</v>
      </c>
      <c r="C1219" s="28" t="str">
        <f>E1219&amp;"|"&amp;X1219</f>
        <v>|0</v>
      </c>
      <c r="D1219" s="10"/>
      <c r="E1219" s="10"/>
      <c r="F1219" s="36" t="str">
        <f>G1219&amp;"/"&amp;H1219</f>
        <v>/</v>
      </c>
      <c r="G1219" s="10"/>
      <c r="H1219" s="10"/>
      <c r="I1219" s="36" t="str">
        <f>J1219&amp;"."&amp;K1219</f>
        <v>.</v>
      </c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>
        <f>R1219-S1219-T1219</f>
        <v>0</v>
      </c>
      <c r="V1219" s="9" t="e">
        <f>IF(X1219&lt;&gt;"Liquidação Cancelada",VLOOKUP(B1219,'BASE DE DADOS OPS'!$B$4:$P$9650,10,FALSE),"Liquidação Cancelada")</f>
        <v>#N/A</v>
      </c>
      <c r="W1219" s="13" t="e">
        <f>IF(X1219&lt;&gt;"Liquidação Cancelada",IF(ISBLANK(V1219),"AGUARDANDO PAGAMENTO",NETWORKDAYS(P1219,V1219)-1),"Liquidação Cancelada")</f>
        <v>#N/A</v>
      </c>
      <c r="X1219" s="10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>IF(X1219&lt;&gt;"Liquidação Cancelada",Y1219-Z1219,"Liquidação Cancelada")</f>
        <v>#N/A</v>
      </c>
      <c r="AC1219" s="3" t="e">
        <f>IF(X1219&lt;&gt;"Liquidação Cancelada",(AA1219-AB1219)+(U1219-Z1219-AB1219),"Liquidação Cancelada")</f>
        <v>#N/A</v>
      </c>
      <c r="AD1219" s="29"/>
    </row>
    <row r="1220" spans="1:30" ht="24.95" customHeight="1" x14ac:dyDescent="0.2">
      <c r="A1220" s="23" t="str">
        <f>D1220&amp;"|"&amp;E1220&amp;"|"&amp;G1220&amp;"|"&amp;H1220&amp;"|"&amp;L1220&amp;"|"&amp;N1220&amp;"|"&amp;U1220</f>
        <v>||||||0</v>
      </c>
      <c r="B1220" s="23" t="str">
        <f>D1220&amp;"|"&amp;E1220&amp;"|"&amp;G1220&amp;"|"&amp;H1220&amp;"|"&amp;X1220</f>
        <v>||||0</v>
      </c>
      <c r="C1220" s="28" t="str">
        <f>E1220&amp;"|"&amp;X1220</f>
        <v>|0</v>
      </c>
      <c r="D1220" s="10"/>
      <c r="E1220" s="10"/>
      <c r="F1220" s="36" t="str">
        <f>G1220&amp;"/"&amp;H1220</f>
        <v>/</v>
      </c>
      <c r="G1220" s="10"/>
      <c r="H1220" s="10"/>
      <c r="I1220" s="36" t="str">
        <f>J1220&amp;"."&amp;K1220</f>
        <v>.</v>
      </c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>
        <f>R1220-S1220-T1220</f>
        <v>0</v>
      </c>
      <c r="V1220" s="9" t="e">
        <f>IF(X1220&lt;&gt;"Liquidação Cancelada",VLOOKUP(B1220,'BASE DE DADOS OPS'!$B$4:$P$9650,10,FALSE),"Liquidação Cancelada")</f>
        <v>#N/A</v>
      </c>
      <c r="W1220" s="13" t="e">
        <f>IF(X1220&lt;&gt;"Liquidação Cancelada",IF(ISBLANK(V1220),"AGUARDANDO PAGAMENTO",NETWORKDAYS(P1220,V1220)-1),"Liquidação Cancelada")</f>
        <v>#N/A</v>
      </c>
      <c r="X1220" s="10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>IF(X1220&lt;&gt;"Liquidação Cancelada",Y1220-Z1220,"Liquidação Cancelada")</f>
        <v>#N/A</v>
      </c>
      <c r="AC1220" s="3" t="e">
        <f>IF(X1220&lt;&gt;"Liquidação Cancelada",(AA1220-AB1220)+(U1220-Z1220-AB1220),"Liquidação Cancelada")</f>
        <v>#N/A</v>
      </c>
      <c r="AD1220" s="29"/>
    </row>
    <row r="1221" spans="1:30" ht="24.95" customHeight="1" x14ac:dyDescent="0.2">
      <c r="A1221" s="23" t="str">
        <f>D1221&amp;"|"&amp;E1221&amp;"|"&amp;G1221&amp;"|"&amp;H1221&amp;"|"&amp;L1221&amp;"|"&amp;N1221&amp;"|"&amp;U1221</f>
        <v>||||||0</v>
      </c>
      <c r="B1221" s="23" t="str">
        <f>D1221&amp;"|"&amp;E1221&amp;"|"&amp;G1221&amp;"|"&amp;H1221&amp;"|"&amp;X1221</f>
        <v>||||0</v>
      </c>
      <c r="C1221" s="28" t="str">
        <f>E1221&amp;"|"&amp;X1221</f>
        <v>|0</v>
      </c>
      <c r="D1221" s="10"/>
      <c r="E1221" s="10"/>
      <c r="F1221" s="36" t="str">
        <f>G1221&amp;"/"&amp;H1221</f>
        <v>/</v>
      </c>
      <c r="G1221" s="10"/>
      <c r="H1221" s="10"/>
      <c r="I1221" s="36" t="str">
        <f>J1221&amp;"."&amp;K1221</f>
        <v>.</v>
      </c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>
        <f>R1221-S1221-T1221</f>
        <v>0</v>
      </c>
      <c r="V1221" s="9" t="e">
        <f>IF(X1221&lt;&gt;"Liquidação Cancelada",VLOOKUP(B1221,'BASE DE DADOS OPS'!$B$4:$P$9650,10,FALSE),"Liquidação Cancelada")</f>
        <v>#N/A</v>
      </c>
      <c r="W1221" s="13" t="e">
        <f>IF(X1221&lt;&gt;"Liquidação Cancelada",IF(ISBLANK(V1221),"AGUARDANDO PAGAMENTO",NETWORKDAYS(P1221,V1221)-1),"Liquidação Cancelada")</f>
        <v>#N/A</v>
      </c>
      <c r="X1221" s="10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>IF(X1221&lt;&gt;"Liquidação Cancelada",Y1221-Z1221,"Liquidação Cancelada")</f>
        <v>#N/A</v>
      </c>
      <c r="AC1221" s="3" t="e">
        <f>IF(X1221&lt;&gt;"Liquidação Cancelada",(AA1221-AB1221)+(U1221-Z1221-AB1221),"Liquidação Cancelada")</f>
        <v>#N/A</v>
      </c>
      <c r="AD1221" s="29"/>
    </row>
    <row r="1222" spans="1:30" ht="24.95" customHeight="1" x14ac:dyDescent="0.2">
      <c r="A1222" s="23" t="str">
        <f>D1222&amp;"|"&amp;E1222&amp;"|"&amp;G1222&amp;"|"&amp;H1222&amp;"|"&amp;L1222&amp;"|"&amp;N1222&amp;"|"&amp;U1222</f>
        <v>||||||0</v>
      </c>
      <c r="B1222" s="23" t="str">
        <f>D1222&amp;"|"&amp;E1222&amp;"|"&amp;G1222&amp;"|"&amp;H1222&amp;"|"&amp;X1222</f>
        <v>||||0</v>
      </c>
      <c r="C1222" s="28" t="str">
        <f>E1222&amp;"|"&amp;X1222</f>
        <v>|0</v>
      </c>
      <c r="D1222" s="10"/>
      <c r="E1222" s="10"/>
      <c r="F1222" s="36" t="str">
        <f>G1222&amp;"/"&amp;H1222</f>
        <v>/</v>
      </c>
      <c r="G1222" s="10"/>
      <c r="H1222" s="10"/>
      <c r="I1222" s="36" t="str">
        <f>J1222&amp;"."&amp;K1222</f>
        <v>.</v>
      </c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>
        <f>R1222-S1222-T1222</f>
        <v>0</v>
      </c>
      <c r="V1222" s="9" t="e">
        <f>IF(X1222&lt;&gt;"Liquidação Cancelada",VLOOKUP(B1222,'BASE DE DADOS OPS'!$B$4:$P$9650,10,FALSE),"Liquidação Cancelada")</f>
        <v>#N/A</v>
      </c>
      <c r="W1222" s="13" t="e">
        <f>IF(X1222&lt;&gt;"Liquidação Cancelada",IF(ISBLANK(V1222),"AGUARDANDO PAGAMENTO",NETWORKDAYS(P1222,V1222)-1),"Liquidação Cancelada")</f>
        <v>#N/A</v>
      </c>
      <c r="X1222" s="10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>IF(X1222&lt;&gt;"Liquidação Cancelada",Y1222-Z1222,"Liquidação Cancelada")</f>
        <v>#N/A</v>
      </c>
      <c r="AC1222" s="3" t="e">
        <f>IF(X1222&lt;&gt;"Liquidação Cancelada",(AA1222-AB1222)+(U1222-Z1222-AB1222),"Liquidação Cancelada")</f>
        <v>#N/A</v>
      </c>
      <c r="AD1222" s="29"/>
    </row>
    <row r="1223" spans="1:30" ht="24.95" customHeight="1" x14ac:dyDescent="0.2">
      <c r="A1223" s="23" t="str">
        <f>D1223&amp;"|"&amp;E1223&amp;"|"&amp;G1223&amp;"|"&amp;H1223&amp;"|"&amp;L1223&amp;"|"&amp;N1223&amp;"|"&amp;U1223</f>
        <v>||||||0</v>
      </c>
      <c r="B1223" s="23" t="str">
        <f>D1223&amp;"|"&amp;E1223&amp;"|"&amp;G1223&amp;"|"&amp;H1223&amp;"|"&amp;X1223</f>
        <v>||||0</v>
      </c>
      <c r="C1223" s="28" t="str">
        <f>E1223&amp;"|"&amp;X1223</f>
        <v>|0</v>
      </c>
      <c r="D1223" s="10"/>
      <c r="E1223" s="10"/>
      <c r="F1223" s="36" t="str">
        <f>G1223&amp;"/"&amp;H1223</f>
        <v>/</v>
      </c>
      <c r="G1223" s="10"/>
      <c r="H1223" s="10"/>
      <c r="I1223" s="36" t="str">
        <f>J1223&amp;"."&amp;K1223</f>
        <v>.</v>
      </c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>
        <f>R1223-S1223-T1223</f>
        <v>0</v>
      </c>
      <c r="V1223" s="9" t="e">
        <f>IF(X1223&lt;&gt;"Liquidação Cancelada",VLOOKUP(B1223,'BASE DE DADOS OPS'!$B$4:$P$9650,10,FALSE),"Liquidação Cancelada")</f>
        <v>#N/A</v>
      </c>
      <c r="W1223" s="13" t="e">
        <f>IF(X1223&lt;&gt;"Liquidação Cancelada",IF(ISBLANK(V1223),"AGUARDANDO PAGAMENTO",NETWORKDAYS(P1223,V1223)-1),"Liquidação Cancelada")</f>
        <v>#N/A</v>
      </c>
      <c r="X1223" s="10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>IF(X1223&lt;&gt;"Liquidação Cancelada",Y1223-Z1223,"Liquidação Cancelada")</f>
        <v>#N/A</v>
      </c>
      <c r="AC1223" s="3" t="e">
        <f>IF(X1223&lt;&gt;"Liquidação Cancelada",(AA1223-AB1223)+(U1223-Z1223-AB1223),"Liquidação Cancelada")</f>
        <v>#N/A</v>
      </c>
      <c r="AD1223" s="29"/>
    </row>
    <row r="1224" spans="1:30" ht="24.95" customHeight="1" x14ac:dyDescent="0.2">
      <c r="A1224" s="23" t="str">
        <f>D1224&amp;"|"&amp;E1224&amp;"|"&amp;G1224&amp;"|"&amp;H1224&amp;"|"&amp;L1224&amp;"|"&amp;N1224&amp;"|"&amp;U1224</f>
        <v>||||||0</v>
      </c>
      <c r="B1224" s="23" t="str">
        <f>D1224&amp;"|"&amp;E1224&amp;"|"&amp;G1224&amp;"|"&amp;H1224&amp;"|"&amp;X1224</f>
        <v>||||0</v>
      </c>
      <c r="C1224" s="28" t="str">
        <f>E1224&amp;"|"&amp;X1224</f>
        <v>|0</v>
      </c>
      <c r="D1224" s="10"/>
      <c r="E1224" s="10"/>
      <c r="F1224" s="36" t="str">
        <f>G1224&amp;"/"&amp;H1224</f>
        <v>/</v>
      </c>
      <c r="G1224" s="10"/>
      <c r="H1224" s="10"/>
      <c r="I1224" s="36" t="str">
        <f>J1224&amp;"."&amp;K1224</f>
        <v>.</v>
      </c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>
        <f>R1224-S1224-T1224</f>
        <v>0</v>
      </c>
      <c r="V1224" s="9" t="e">
        <f>IF(X1224&lt;&gt;"Liquidação Cancelada",VLOOKUP(B1224,'BASE DE DADOS OPS'!$B$4:$P$9650,10,FALSE),"Liquidação Cancelada")</f>
        <v>#N/A</v>
      </c>
      <c r="W1224" s="13" t="e">
        <f>IF(X1224&lt;&gt;"Liquidação Cancelada",IF(ISBLANK(V1224),"AGUARDANDO PAGAMENTO",NETWORKDAYS(P1224,V1224)-1),"Liquidação Cancelada")</f>
        <v>#N/A</v>
      </c>
      <c r="X1224" s="10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>IF(X1224&lt;&gt;"Liquidação Cancelada",Y1224-Z1224,"Liquidação Cancelada")</f>
        <v>#N/A</v>
      </c>
      <c r="AC1224" s="3" t="e">
        <f>IF(X1224&lt;&gt;"Liquidação Cancelada",(AA1224-AB1224)+(U1224-Z1224-AB1224),"Liquidação Cancelada")</f>
        <v>#N/A</v>
      </c>
      <c r="AD1224" s="29"/>
    </row>
    <row r="1225" spans="1:30" ht="24.95" customHeight="1" x14ac:dyDescent="0.2">
      <c r="A1225" s="23" t="str">
        <f>D1225&amp;"|"&amp;E1225&amp;"|"&amp;G1225&amp;"|"&amp;H1225&amp;"|"&amp;L1225&amp;"|"&amp;N1225&amp;"|"&amp;U1225</f>
        <v>||||||0</v>
      </c>
      <c r="B1225" s="23" t="str">
        <f>D1225&amp;"|"&amp;E1225&amp;"|"&amp;G1225&amp;"|"&amp;H1225&amp;"|"&amp;X1225</f>
        <v>||||0</v>
      </c>
      <c r="C1225" s="28" t="str">
        <f>E1225&amp;"|"&amp;X1225</f>
        <v>|0</v>
      </c>
      <c r="D1225" s="10"/>
      <c r="E1225" s="10"/>
      <c r="F1225" s="36" t="str">
        <f>G1225&amp;"/"&amp;H1225</f>
        <v>/</v>
      </c>
      <c r="G1225" s="10"/>
      <c r="H1225" s="10"/>
      <c r="I1225" s="36" t="str">
        <f>J1225&amp;"."&amp;K1225</f>
        <v>.</v>
      </c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>
        <f>R1225-S1225-T1225</f>
        <v>0</v>
      </c>
      <c r="V1225" s="9" t="e">
        <f>IF(X1225&lt;&gt;"Liquidação Cancelada",VLOOKUP(B1225,'BASE DE DADOS OPS'!$B$4:$P$9650,10,FALSE),"Liquidação Cancelada")</f>
        <v>#N/A</v>
      </c>
      <c r="W1225" s="13" t="e">
        <f>IF(X1225&lt;&gt;"Liquidação Cancelada",IF(ISBLANK(V1225),"AGUARDANDO PAGAMENTO",NETWORKDAYS(P1225,V1225)-1),"Liquidação Cancelada")</f>
        <v>#N/A</v>
      </c>
      <c r="X1225" s="10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>IF(X1225&lt;&gt;"Liquidação Cancelada",Y1225-Z1225,"Liquidação Cancelada")</f>
        <v>#N/A</v>
      </c>
      <c r="AC1225" s="3" t="e">
        <f>IF(X1225&lt;&gt;"Liquidação Cancelada",(AA1225-AB1225)+(U1225-Z1225-AB1225),"Liquidação Cancelada")</f>
        <v>#N/A</v>
      </c>
      <c r="AD1225" s="29"/>
    </row>
    <row r="1226" spans="1:30" ht="24.95" customHeight="1" x14ac:dyDescent="0.2">
      <c r="A1226" s="23" t="str">
        <f>D1226&amp;"|"&amp;E1226&amp;"|"&amp;G1226&amp;"|"&amp;H1226&amp;"|"&amp;L1226&amp;"|"&amp;N1226&amp;"|"&amp;U1226</f>
        <v>||||||0</v>
      </c>
      <c r="B1226" s="23" t="str">
        <f>D1226&amp;"|"&amp;E1226&amp;"|"&amp;G1226&amp;"|"&amp;H1226&amp;"|"&amp;X1226</f>
        <v>||||0</v>
      </c>
      <c r="C1226" s="28" t="str">
        <f>E1226&amp;"|"&amp;X1226</f>
        <v>|0</v>
      </c>
      <c r="D1226" s="10"/>
      <c r="E1226" s="10"/>
      <c r="F1226" s="36" t="str">
        <f>G1226&amp;"/"&amp;H1226</f>
        <v>/</v>
      </c>
      <c r="G1226" s="10"/>
      <c r="H1226" s="10"/>
      <c r="I1226" s="36" t="str">
        <f>J1226&amp;"."&amp;K1226</f>
        <v>.</v>
      </c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>
        <f>R1226-S1226-T1226</f>
        <v>0</v>
      </c>
      <c r="V1226" s="9" t="e">
        <f>IF(X1226&lt;&gt;"Liquidação Cancelada",VLOOKUP(B1226,'BASE DE DADOS OPS'!$B$4:$P$9650,10,FALSE),"Liquidação Cancelada")</f>
        <v>#N/A</v>
      </c>
      <c r="W1226" s="13" t="e">
        <f>IF(X1226&lt;&gt;"Liquidação Cancelada",IF(ISBLANK(V1226),"AGUARDANDO PAGAMENTO",NETWORKDAYS(P1226,V1226)-1),"Liquidação Cancelada")</f>
        <v>#N/A</v>
      </c>
      <c r="X1226" s="10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>IF(X1226&lt;&gt;"Liquidação Cancelada",Y1226-Z1226,"Liquidação Cancelada")</f>
        <v>#N/A</v>
      </c>
      <c r="AC1226" s="3" t="e">
        <f>IF(X1226&lt;&gt;"Liquidação Cancelada",(AA1226-AB1226)+(U1226-Z1226-AB1226),"Liquidação Cancelada")</f>
        <v>#N/A</v>
      </c>
      <c r="AD1226" s="29"/>
    </row>
    <row r="1227" spans="1:30" ht="24.95" customHeight="1" x14ac:dyDescent="0.2">
      <c r="A1227" s="23" t="str">
        <f>D1227&amp;"|"&amp;E1227&amp;"|"&amp;G1227&amp;"|"&amp;H1227&amp;"|"&amp;L1227&amp;"|"&amp;N1227&amp;"|"&amp;U1227</f>
        <v>||||||0</v>
      </c>
      <c r="B1227" s="23" t="str">
        <f>D1227&amp;"|"&amp;E1227&amp;"|"&amp;G1227&amp;"|"&amp;H1227&amp;"|"&amp;X1227</f>
        <v>||||0</v>
      </c>
      <c r="C1227" s="28" t="str">
        <f>E1227&amp;"|"&amp;X1227</f>
        <v>|0</v>
      </c>
      <c r="D1227" s="10"/>
      <c r="E1227" s="10"/>
      <c r="F1227" s="36" t="str">
        <f>G1227&amp;"/"&amp;H1227</f>
        <v>/</v>
      </c>
      <c r="G1227" s="10"/>
      <c r="H1227" s="10"/>
      <c r="I1227" s="36" t="str">
        <f>J1227&amp;"."&amp;K1227</f>
        <v>.</v>
      </c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>
        <f>R1227-S1227-T1227</f>
        <v>0</v>
      </c>
      <c r="V1227" s="9" t="e">
        <f>IF(X1227&lt;&gt;"Liquidação Cancelada",VLOOKUP(B1227,'BASE DE DADOS OPS'!$B$4:$P$9650,10,FALSE),"Liquidação Cancelada")</f>
        <v>#N/A</v>
      </c>
      <c r="W1227" s="13" t="e">
        <f>IF(X1227&lt;&gt;"Liquidação Cancelada",IF(ISBLANK(V1227),"AGUARDANDO PAGAMENTO",NETWORKDAYS(P1227,V1227)-1),"Liquidação Cancelada")</f>
        <v>#N/A</v>
      </c>
      <c r="X1227" s="10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>IF(X1227&lt;&gt;"Liquidação Cancelada",Y1227-Z1227,"Liquidação Cancelada")</f>
        <v>#N/A</v>
      </c>
      <c r="AC1227" s="3" t="e">
        <f>IF(X1227&lt;&gt;"Liquidação Cancelada",(AA1227-AB1227)+(U1227-Z1227-AB1227),"Liquidação Cancelada")</f>
        <v>#N/A</v>
      </c>
      <c r="AD1227" s="29"/>
    </row>
    <row r="1228" spans="1:30" ht="24.95" customHeight="1" x14ac:dyDescent="0.2">
      <c r="A1228" s="23" t="str">
        <f>D1228&amp;"|"&amp;E1228&amp;"|"&amp;G1228&amp;"|"&amp;H1228&amp;"|"&amp;L1228&amp;"|"&amp;N1228&amp;"|"&amp;U1228</f>
        <v>||||||0</v>
      </c>
      <c r="B1228" s="23" t="str">
        <f>D1228&amp;"|"&amp;E1228&amp;"|"&amp;G1228&amp;"|"&amp;H1228&amp;"|"&amp;X1228</f>
        <v>||||0</v>
      </c>
      <c r="C1228" s="28" t="str">
        <f>E1228&amp;"|"&amp;X1228</f>
        <v>|0</v>
      </c>
      <c r="D1228" s="10"/>
      <c r="E1228" s="10"/>
      <c r="F1228" s="36" t="str">
        <f>G1228&amp;"/"&amp;H1228</f>
        <v>/</v>
      </c>
      <c r="G1228" s="10"/>
      <c r="H1228" s="10"/>
      <c r="I1228" s="36" t="str">
        <f>J1228&amp;"."&amp;K1228</f>
        <v>.</v>
      </c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>
        <f>R1228-S1228-T1228</f>
        <v>0</v>
      </c>
      <c r="V1228" s="9" t="e">
        <f>IF(X1228&lt;&gt;"Liquidação Cancelada",VLOOKUP(B1228,'BASE DE DADOS OPS'!$B$4:$P$9650,10,FALSE),"Liquidação Cancelada")</f>
        <v>#N/A</v>
      </c>
      <c r="W1228" s="13" t="e">
        <f>IF(X1228&lt;&gt;"Liquidação Cancelada",IF(ISBLANK(V1228),"AGUARDANDO PAGAMENTO",NETWORKDAYS(P1228,V1228)-1),"Liquidação Cancelada")</f>
        <v>#N/A</v>
      </c>
      <c r="X1228" s="10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>IF(X1228&lt;&gt;"Liquidação Cancelada",Y1228-Z1228,"Liquidação Cancelada")</f>
        <v>#N/A</v>
      </c>
      <c r="AC1228" s="3" t="e">
        <f>IF(X1228&lt;&gt;"Liquidação Cancelada",(AA1228-AB1228)+(U1228-Z1228-AB1228),"Liquidação Cancelada")</f>
        <v>#N/A</v>
      </c>
      <c r="AD1228" s="29"/>
    </row>
    <row r="1229" spans="1:30" ht="24.95" customHeight="1" x14ac:dyDescent="0.2">
      <c r="A1229" s="23" t="str">
        <f>D1229&amp;"|"&amp;E1229&amp;"|"&amp;G1229&amp;"|"&amp;H1229&amp;"|"&amp;L1229&amp;"|"&amp;N1229&amp;"|"&amp;U1229</f>
        <v>||||||0</v>
      </c>
      <c r="B1229" s="23" t="str">
        <f>D1229&amp;"|"&amp;E1229&amp;"|"&amp;G1229&amp;"|"&amp;H1229&amp;"|"&amp;X1229</f>
        <v>||||0</v>
      </c>
      <c r="C1229" s="28" t="str">
        <f>E1229&amp;"|"&amp;X1229</f>
        <v>|0</v>
      </c>
      <c r="D1229" s="10"/>
      <c r="E1229" s="10"/>
      <c r="F1229" s="36" t="str">
        <f>G1229&amp;"/"&amp;H1229</f>
        <v>/</v>
      </c>
      <c r="G1229" s="10"/>
      <c r="H1229" s="10"/>
      <c r="I1229" s="36" t="str">
        <f>J1229&amp;"."&amp;K1229</f>
        <v>.</v>
      </c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>
        <f>R1229-S1229-T1229</f>
        <v>0</v>
      </c>
      <c r="V1229" s="9" t="e">
        <f>IF(X1229&lt;&gt;"Liquidação Cancelada",VLOOKUP(B1229,'BASE DE DADOS OPS'!$B$4:$P$9650,10,FALSE),"Liquidação Cancelada")</f>
        <v>#N/A</v>
      </c>
      <c r="W1229" s="13" t="e">
        <f>IF(X1229&lt;&gt;"Liquidação Cancelada",IF(ISBLANK(V1229),"AGUARDANDO PAGAMENTO",NETWORKDAYS(P1229,V1229)-1),"Liquidação Cancelada")</f>
        <v>#N/A</v>
      </c>
      <c r="X1229" s="10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>IF(X1229&lt;&gt;"Liquidação Cancelada",Y1229-Z1229,"Liquidação Cancelada")</f>
        <v>#N/A</v>
      </c>
      <c r="AC1229" s="3" t="e">
        <f>IF(X1229&lt;&gt;"Liquidação Cancelada",(AA1229-AB1229)+(U1229-Z1229-AB1229),"Liquidação Cancelada")</f>
        <v>#N/A</v>
      </c>
      <c r="AD1229" s="29"/>
    </row>
    <row r="1230" spans="1:30" ht="24.95" customHeight="1" x14ac:dyDescent="0.2">
      <c r="A1230" s="23" t="str">
        <f>D1230&amp;"|"&amp;E1230&amp;"|"&amp;G1230&amp;"|"&amp;H1230&amp;"|"&amp;L1230&amp;"|"&amp;N1230&amp;"|"&amp;U1230</f>
        <v>||||||0</v>
      </c>
      <c r="B1230" s="23" t="str">
        <f>D1230&amp;"|"&amp;E1230&amp;"|"&amp;G1230&amp;"|"&amp;H1230&amp;"|"&amp;X1230</f>
        <v>||||0</v>
      </c>
      <c r="C1230" s="28" t="str">
        <f>E1230&amp;"|"&amp;X1230</f>
        <v>|0</v>
      </c>
      <c r="D1230" s="10"/>
      <c r="E1230" s="10"/>
      <c r="F1230" s="36" t="str">
        <f>G1230&amp;"/"&amp;H1230</f>
        <v>/</v>
      </c>
      <c r="G1230" s="10"/>
      <c r="H1230" s="10"/>
      <c r="I1230" s="36" t="str">
        <f>J1230&amp;"."&amp;K1230</f>
        <v>.</v>
      </c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>
        <f>R1230-S1230-T1230</f>
        <v>0</v>
      </c>
      <c r="V1230" s="9" t="e">
        <f>IF(X1230&lt;&gt;"Liquidação Cancelada",VLOOKUP(B1230,'BASE DE DADOS OPS'!$B$4:$P$9650,10,FALSE),"Liquidação Cancelada")</f>
        <v>#N/A</v>
      </c>
      <c r="W1230" s="13" t="e">
        <f>IF(X1230&lt;&gt;"Liquidação Cancelada",IF(ISBLANK(V1230),"AGUARDANDO PAGAMENTO",NETWORKDAYS(P1230,V1230)-1),"Liquidação Cancelada")</f>
        <v>#N/A</v>
      </c>
      <c r="X1230" s="10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>IF(X1230&lt;&gt;"Liquidação Cancelada",Y1230-Z1230,"Liquidação Cancelada")</f>
        <v>#N/A</v>
      </c>
      <c r="AC1230" s="3" t="e">
        <f>IF(X1230&lt;&gt;"Liquidação Cancelada",(AA1230-AB1230)+(U1230-Z1230-AB1230),"Liquidação Cancelada")</f>
        <v>#N/A</v>
      </c>
      <c r="AD1230" s="29"/>
    </row>
    <row r="1231" spans="1:30" ht="24.95" customHeight="1" x14ac:dyDescent="0.2">
      <c r="A1231" s="23" t="str">
        <f>D1231&amp;"|"&amp;E1231&amp;"|"&amp;G1231&amp;"|"&amp;H1231&amp;"|"&amp;L1231&amp;"|"&amp;N1231&amp;"|"&amp;U1231</f>
        <v>||||||0</v>
      </c>
      <c r="B1231" s="23" t="str">
        <f>D1231&amp;"|"&amp;E1231&amp;"|"&amp;G1231&amp;"|"&amp;H1231&amp;"|"&amp;X1231</f>
        <v>||||0</v>
      </c>
      <c r="C1231" s="28" t="str">
        <f>E1231&amp;"|"&amp;X1231</f>
        <v>|0</v>
      </c>
      <c r="D1231" s="10"/>
      <c r="E1231" s="10"/>
      <c r="F1231" s="36" t="str">
        <f>G1231&amp;"/"&amp;H1231</f>
        <v>/</v>
      </c>
      <c r="G1231" s="10"/>
      <c r="H1231" s="10"/>
      <c r="I1231" s="36" t="str">
        <f>J1231&amp;"."&amp;K1231</f>
        <v>.</v>
      </c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>
        <f>R1231-S1231-T1231</f>
        <v>0</v>
      </c>
      <c r="V1231" s="9" t="e">
        <f>IF(X1231&lt;&gt;"Liquidação Cancelada",VLOOKUP(B1231,'BASE DE DADOS OPS'!$B$4:$P$9650,10,FALSE),"Liquidação Cancelada")</f>
        <v>#N/A</v>
      </c>
      <c r="W1231" s="13" t="e">
        <f>IF(X1231&lt;&gt;"Liquidação Cancelada",IF(ISBLANK(V1231),"AGUARDANDO PAGAMENTO",NETWORKDAYS(P1231,V1231)-1),"Liquidação Cancelada")</f>
        <v>#N/A</v>
      </c>
      <c r="X1231" s="10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>IF(X1231&lt;&gt;"Liquidação Cancelada",Y1231-Z1231,"Liquidação Cancelada")</f>
        <v>#N/A</v>
      </c>
      <c r="AC1231" s="3" t="e">
        <f>IF(X1231&lt;&gt;"Liquidação Cancelada",(AA1231-AB1231)+(U1231-Z1231-AB1231),"Liquidação Cancelada")</f>
        <v>#N/A</v>
      </c>
      <c r="AD1231" s="29"/>
    </row>
    <row r="1232" spans="1:30" ht="24.95" customHeight="1" x14ac:dyDescent="0.2">
      <c r="A1232" s="23" t="str">
        <f>D1232&amp;"|"&amp;E1232&amp;"|"&amp;G1232&amp;"|"&amp;H1232&amp;"|"&amp;L1232&amp;"|"&amp;N1232&amp;"|"&amp;U1232</f>
        <v>||||||0</v>
      </c>
      <c r="B1232" s="23" t="str">
        <f>D1232&amp;"|"&amp;E1232&amp;"|"&amp;G1232&amp;"|"&amp;H1232&amp;"|"&amp;X1232</f>
        <v>||||0</v>
      </c>
      <c r="C1232" s="28" t="str">
        <f>E1232&amp;"|"&amp;X1232</f>
        <v>|0</v>
      </c>
      <c r="D1232" s="10"/>
      <c r="E1232" s="10"/>
      <c r="F1232" s="36" t="str">
        <f>G1232&amp;"/"&amp;H1232</f>
        <v>/</v>
      </c>
      <c r="G1232" s="10"/>
      <c r="H1232" s="10"/>
      <c r="I1232" s="36" t="str">
        <f>J1232&amp;"."&amp;K1232</f>
        <v>.</v>
      </c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>
        <f>R1232-S1232-T1232</f>
        <v>0</v>
      </c>
      <c r="V1232" s="9" t="e">
        <f>IF(X1232&lt;&gt;"Liquidação Cancelada",VLOOKUP(B1232,'BASE DE DADOS OPS'!$B$4:$P$9650,10,FALSE),"Liquidação Cancelada")</f>
        <v>#N/A</v>
      </c>
      <c r="W1232" s="13" t="e">
        <f>IF(X1232&lt;&gt;"Liquidação Cancelada",IF(ISBLANK(V1232),"AGUARDANDO PAGAMENTO",NETWORKDAYS(P1232,V1232)-1),"Liquidação Cancelada")</f>
        <v>#N/A</v>
      </c>
      <c r="X1232" s="10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>IF(X1232&lt;&gt;"Liquidação Cancelada",Y1232-Z1232,"Liquidação Cancelada")</f>
        <v>#N/A</v>
      </c>
      <c r="AC1232" s="3" t="e">
        <f>IF(X1232&lt;&gt;"Liquidação Cancelada",(AA1232-AB1232)+(U1232-Z1232-AB1232),"Liquidação Cancelada")</f>
        <v>#N/A</v>
      </c>
      <c r="AD1232" s="29"/>
    </row>
    <row r="1233" spans="1:30" ht="24.95" customHeight="1" x14ac:dyDescent="0.2">
      <c r="A1233" s="23" t="str">
        <f>D1233&amp;"|"&amp;E1233&amp;"|"&amp;G1233&amp;"|"&amp;H1233&amp;"|"&amp;L1233&amp;"|"&amp;N1233&amp;"|"&amp;U1233</f>
        <v>||||||0</v>
      </c>
      <c r="B1233" s="23" t="str">
        <f>D1233&amp;"|"&amp;E1233&amp;"|"&amp;G1233&amp;"|"&amp;H1233&amp;"|"&amp;X1233</f>
        <v>||||0</v>
      </c>
      <c r="C1233" s="28" t="str">
        <f>E1233&amp;"|"&amp;X1233</f>
        <v>|0</v>
      </c>
      <c r="D1233" s="10"/>
      <c r="E1233" s="10"/>
      <c r="F1233" s="36" t="str">
        <f>G1233&amp;"/"&amp;H1233</f>
        <v>/</v>
      </c>
      <c r="G1233" s="10"/>
      <c r="H1233" s="10"/>
      <c r="I1233" s="36" t="str">
        <f>J1233&amp;"."&amp;K1233</f>
        <v>.</v>
      </c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>
        <f>R1233-S1233-T1233</f>
        <v>0</v>
      </c>
      <c r="V1233" s="9" t="e">
        <f>IF(X1233&lt;&gt;"Liquidação Cancelada",VLOOKUP(B1233,'BASE DE DADOS OPS'!$B$4:$P$9650,10,FALSE),"Liquidação Cancelada")</f>
        <v>#N/A</v>
      </c>
      <c r="W1233" s="13" t="e">
        <f>IF(X1233&lt;&gt;"Liquidação Cancelada",IF(ISBLANK(V1233),"AGUARDANDO PAGAMENTO",NETWORKDAYS(P1233,V1233)-1),"Liquidação Cancelada")</f>
        <v>#N/A</v>
      </c>
      <c r="X1233" s="10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>IF(X1233&lt;&gt;"Liquidação Cancelada",Y1233-Z1233,"Liquidação Cancelada")</f>
        <v>#N/A</v>
      </c>
      <c r="AC1233" s="3" t="e">
        <f>IF(X1233&lt;&gt;"Liquidação Cancelada",(AA1233-AB1233)+(U1233-Z1233-AB1233),"Liquidação Cancelada")</f>
        <v>#N/A</v>
      </c>
      <c r="AD1233" s="29"/>
    </row>
    <row r="1234" spans="1:30" ht="24.95" customHeight="1" x14ac:dyDescent="0.2">
      <c r="A1234" s="23" t="str">
        <f>D1234&amp;"|"&amp;E1234&amp;"|"&amp;G1234&amp;"|"&amp;H1234&amp;"|"&amp;L1234&amp;"|"&amp;N1234&amp;"|"&amp;U1234</f>
        <v>||||||0</v>
      </c>
      <c r="B1234" s="23" t="str">
        <f>D1234&amp;"|"&amp;E1234&amp;"|"&amp;G1234&amp;"|"&amp;H1234&amp;"|"&amp;X1234</f>
        <v>||||0</v>
      </c>
      <c r="C1234" s="28" t="str">
        <f>E1234&amp;"|"&amp;X1234</f>
        <v>|0</v>
      </c>
      <c r="D1234" s="10"/>
      <c r="E1234" s="10"/>
      <c r="F1234" s="36" t="str">
        <f>G1234&amp;"/"&amp;H1234</f>
        <v>/</v>
      </c>
      <c r="G1234" s="10"/>
      <c r="H1234" s="10"/>
      <c r="I1234" s="36" t="str">
        <f>J1234&amp;"."&amp;K1234</f>
        <v>.</v>
      </c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>
        <f>R1234-S1234-T1234</f>
        <v>0</v>
      </c>
      <c r="V1234" s="9" t="e">
        <f>IF(X1234&lt;&gt;"Liquidação Cancelada",VLOOKUP(B1234,'BASE DE DADOS OPS'!$B$4:$P$9650,10,FALSE),"Liquidação Cancelada")</f>
        <v>#N/A</v>
      </c>
      <c r="W1234" s="13" t="e">
        <f>IF(X1234&lt;&gt;"Liquidação Cancelada",IF(ISBLANK(V1234),"AGUARDANDO PAGAMENTO",NETWORKDAYS(P1234,V1234)-1),"Liquidação Cancelada")</f>
        <v>#N/A</v>
      </c>
      <c r="X1234" s="10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>IF(X1234&lt;&gt;"Liquidação Cancelada",Y1234-Z1234,"Liquidação Cancelada")</f>
        <v>#N/A</v>
      </c>
      <c r="AC1234" s="3" t="e">
        <f>IF(X1234&lt;&gt;"Liquidação Cancelada",(AA1234-AB1234)+(U1234-Z1234-AB1234),"Liquidação Cancelada")</f>
        <v>#N/A</v>
      </c>
      <c r="AD1234" s="29"/>
    </row>
    <row r="1235" spans="1:30" ht="24.95" customHeight="1" x14ac:dyDescent="0.2">
      <c r="A1235" s="23" t="str">
        <f>D1235&amp;"|"&amp;E1235&amp;"|"&amp;G1235&amp;"|"&amp;H1235&amp;"|"&amp;L1235&amp;"|"&amp;N1235&amp;"|"&amp;U1235</f>
        <v>||||||0</v>
      </c>
      <c r="B1235" s="23" t="str">
        <f>D1235&amp;"|"&amp;E1235&amp;"|"&amp;G1235&amp;"|"&amp;H1235&amp;"|"&amp;X1235</f>
        <v>||||0</v>
      </c>
      <c r="C1235" s="28" t="str">
        <f>E1235&amp;"|"&amp;X1235</f>
        <v>|0</v>
      </c>
      <c r="D1235" s="10"/>
      <c r="E1235" s="10"/>
      <c r="F1235" s="36" t="str">
        <f>G1235&amp;"/"&amp;H1235</f>
        <v>/</v>
      </c>
      <c r="G1235" s="10"/>
      <c r="H1235" s="10"/>
      <c r="I1235" s="36" t="str">
        <f>J1235&amp;"."&amp;K1235</f>
        <v>.</v>
      </c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>
        <f>R1235-S1235-T1235</f>
        <v>0</v>
      </c>
      <c r="V1235" s="9" t="e">
        <f>IF(X1235&lt;&gt;"Liquidação Cancelada",VLOOKUP(B1235,'BASE DE DADOS OPS'!$B$4:$P$9650,10,FALSE),"Liquidação Cancelada")</f>
        <v>#N/A</v>
      </c>
      <c r="W1235" s="13" t="e">
        <f>IF(X1235&lt;&gt;"Liquidação Cancelada",IF(ISBLANK(V1235),"AGUARDANDO PAGAMENTO",NETWORKDAYS(P1235,V1235)-1),"Liquidação Cancelada")</f>
        <v>#N/A</v>
      </c>
      <c r="X1235" s="10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>IF(X1235&lt;&gt;"Liquidação Cancelada",Y1235-Z1235,"Liquidação Cancelada")</f>
        <v>#N/A</v>
      </c>
      <c r="AC1235" s="3" t="e">
        <f>IF(X1235&lt;&gt;"Liquidação Cancelada",(AA1235-AB1235)+(U1235-Z1235-AB1235),"Liquidação Cancelada")</f>
        <v>#N/A</v>
      </c>
      <c r="AD1235" s="29"/>
    </row>
    <row r="1236" spans="1:30" ht="24.95" customHeight="1" x14ac:dyDescent="0.2">
      <c r="A1236" s="23" t="str">
        <f>D1236&amp;"|"&amp;E1236&amp;"|"&amp;G1236&amp;"|"&amp;H1236&amp;"|"&amp;L1236&amp;"|"&amp;N1236&amp;"|"&amp;U1236</f>
        <v>||||||0</v>
      </c>
      <c r="B1236" s="23" t="str">
        <f>D1236&amp;"|"&amp;E1236&amp;"|"&amp;G1236&amp;"|"&amp;H1236&amp;"|"&amp;X1236</f>
        <v>||||0</v>
      </c>
      <c r="C1236" s="28" t="str">
        <f>E1236&amp;"|"&amp;X1236</f>
        <v>|0</v>
      </c>
      <c r="D1236" s="10"/>
      <c r="E1236" s="10"/>
      <c r="F1236" s="36" t="str">
        <f>G1236&amp;"/"&amp;H1236</f>
        <v>/</v>
      </c>
      <c r="G1236" s="10"/>
      <c r="H1236" s="10"/>
      <c r="I1236" s="36" t="str">
        <f>J1236&amp;"."&amp;K1236</f>
        <v>.</v>
      </c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>
        <f>R1236-S1236-T1236</f>
        <v>0</v>
      </c>
      <c r="V1236" s="9" t="e">
        <f>IF(X1236&lt;&gt;"Liquidação Cancelada",VLOOKUP(B1236,'BASE DE DADOS OPS'!$B$4:$P$9650,10,FALSE),"Liquidação Cancelada")</f>
        <v>#N/A</v>
      </c>
      <c r="W1236" s="13" t="e">
        <f>IF(X1236&lt;&gt;"Liquidação Cancelada",IF(ISBLANK(V1236),"AGUARDANDO PAGAMENTO",NETWORKDAYS(P1236,V1236)-1),"Liquidação Cancelada")</f>
        <v>#N/A</v>
      </c>
      <c r="X1236" s="10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>IF(X1236&lt;&gt;"Liquidação Cancelada",Y1236-Z1236,"Liquidação Cancelada")</f>
        <v>#N/A</v>
      </c>
      <c r="AC1236" s="3" t="e">
        <f>IF(X1236&lt;&gt;"Liquidação Cancelada",(AA1236-AB1236)+(U1236-Z1236-AB1236),"Liquidação Cancelada")</f>
        <v>#N/A</v>
      </c>
      <c r="AD1236" s="29"/>
    </row>
    <row r="1237" spans="1:30" ht="24.95" customHeight="1" x14ac:dyDescent="0.2">
      <c r="A1237" s="23" t="str">
        <f>D1237&amp;"|"&amp;E1237&amp;"|"&amp;G1237&amp;"|"&amp;H1237&amp;"|"&amp;L1237&amp;"|"&amp;N1237&amp;"|"&amp;U1237</f>
        <v>||||||0</v>
      </c>
      <c r="B1237" s="23" t="str">
        <f>D1237&amp;"|"&amp;E1237&amp;"|"&amp;G1237&amp;"|"&amp;H1237&amp;"|"&amp;X1237</f>
        <v>||||0</v>
      </c>
      <c r="C1237" s="28" t="str">
        <f>E1237&amp;"|"&amp;X1237</f>
        <v>|0</v>
      </c>
      <c r="D1237" s="10"/>
      <c r="E1237" s="10"/>
      <c r="F1237" s="36" t="str">
        <f>G1237&amp;"/"&amp;H1237</f>
        <v>/</v>
      </c>
      <c r="G1237" s="10"/>
      <c r="H1237" s="10"/>
      <c r="I1237" s="36" t="str">
        <f>J1237&amp;"."&amp;K1237</f>
        <v>.</v>
      </c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>
        <f>R1237-S1237-T1237</f>
        <v>0</v>
      </c>
      <c r="V1237" s="9" t="e">
        <f>IF(X1237&lt;&gt;"Liquidação Cancelada",VLOOKUP(B1237,'BASE DE DADOS OPS'!$B$4:$P$9650,10,FALSE),"Liquidação Cancelada")</f>
        <v>#N/A</v>
      </c>
      <c r="W1237" s="13" t="e">
        <f>IF(X1237&lt;&gt;"Liquidação Cancelada",IF(ISBLANK(V1237),"AGUARDANDO PAGAMENTO",NETWORKDAYS(P1237,V1237)-1),"Liquidação Cancelada")</f>
        <v>#N/A</v>
      </c>
      <c r="X1237" s="10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>IF(X1237&lt;&gt;"Liquidação Cancelada",Y1237-Z1237,"Liquidação Cancelada")</f>
        <v>#N/A</v>
      </c>
      <c r="AC1237" s="3" t="e">
        <f>IF(X1237&lt;&gt;"Liquidação Cancelada",(AA1237-AB1237)+(U1237-Z1237-AB1237),"Liquidação Cancelada")</f>
        <v>#N/A</v>
      </c>
      <c r="AD1237" s="29"/>
    </row>
    <row r="1238" spans="1:30" ht="24.95" customHeight="1" x14ac:dyDescent="0.2">
      <c r="A1238" s="23" t="str">
        <f>D1238&amp;"|"&amp;E1238&amp;"|"&amp;G1238&amp;"|"&amp;H1238&amp;"|"&amp;L1238&amp;"|"&amp;N1238&amp;"|"&amp;U1238</f>
        <v>||||||0</v>
      </c>
      <c r="B1238" s="23" t="str">
        <f>D1238&amp;"|"&amp;E1238&amp;"|"&amp;G1238&amp;"|"&amp;H1238&amp;"|"&amp;X1238</f>
        <v>||||0</v>
      </c>
      <c r="C1238" s="28" t="str">
        <f>E1238&amp;"|"&amp;X1238</f>
        <v>|0</v>
      </c>
      <c r="D1238" s="10"/>
      <c r="E1238" s="10"/>
      <c r="F1238" s="36" t="str">
        <f>G1238&amp;"/"&amp;H1238</f>
        <v>/</v>
      </c>
      <c r="G1238" s="10"/>
      <c r="H1238" s="10"/>
      <c r="I1238" s="36" t="str">
        <f>J1238&amp;"."&amp;K1238</f>
        <v>.</v>
      </c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>
        <f>R1238-S1238-T1238</f>
        <v>0</v>
      </c>
      <c r="V1238" s="9" t="e">
        <f>IF(X1238&lt;&gt;"Liquidação Cancelada",VLOOKUP(B1238,'BASE DE DADOS OPS'!$B$4:$P$9650,10,FALSE),"Liquidação Cancelada")</f>
        <v>#N/A</v>
      </c>
      <c r="W1238" s="13" t="e">
        <f>IF(X1238&lt;&gt;"Liquidação Cancelada",IF(ISBLANK(V1238),"AGUARDANDO PAGAMENTO",NETWORKDAYS(P1238,V1238)-1),"Liquidação Cancelada")</f>
        <v>#N/A</v>
      </c>
      <c r="X1238" s="10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>IF(X1238&lt;&gt;"Liquidação Cancelada",Y1238-Z1238,"Liquidação Cancelada")</f>
        <v>#N/A</v>
      </c>
      <c r="AC1238" s="3" t="e">
        <f>IF(X1238&lt;&gt;"Liquidação Cancelada",(AA1238-AB1238)+(U1238-Z1238-AB1238),"Liquidação Cancelada")</f>
        <v>#N/A</v>
      </c>
      <c r="AD1238" s="29"/>
    </row>
    <row r="1239" spans="1:30" ht="24.95" customHeight="1" x14ac:dyDescent="0.2">
      <c r="A1239" s="23" t="str">
        <f>D1239&amp;"|"&amp;E1239&amp;"|"&amp;G1239&amp;"|"&amp;H1239&amp;"|"&amp;L1239&amp;"|"&amp;N1239&amp;"|"&amp;U1239</f>
        <v>||||||0</v>
      </c>
      <c r="B1239" s="23" t="str">
        <f>D1239&amp;"|"&amp;E1239&amp;"|"&amp;G1239&amp;"|"&amp;H1239&amp;"|"&amp;X1239</f>
        <v>||||0</v>
      </c>
      <c r="C1239" s="28" t="str">
        <f>E1239&amp;"|"&amp;X1239</f>
        <v>|0</v>
      </c>
      <c r="D1239" s="10"/>
      <c r="E1239" s="10"/>
      <c r="F1239" s="36" t="str">
        <f>G1239&amp;"/"&amp;H1239</f>
        <v>/</v>
      </c>
      <c r="G1239" s="10"/>
      <c r="H1239" s="10"/>
      <c r="I1239" s="36" t="str">
        <f>J1239&amp;"."&amp;K1239</f>
        <v>.</v>
      </c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>
        <f>R1239-S1239-T1239</f>
        <v>0</v>
      </c>
      <c r="V1239" s="9" t="e">
        <f>IF(X1239&lt;&gt;"Liquidação Cancelada",VLOOKUP(B1239,'BASE DE DADOS OPS'!$B$4:$P$9650,10,FALSE),"Liquidação Cancelada")</f>
        <v>#N/A</v>
      </c>
      <c r="W1239" s="13" t="e">
        <f>IF(X1239&lt;&gt;"Liquidação Cancelada",IF(ISBLANK(V1239),"AGUARDANDO PAGAMENTO",NETWORKDAYS(P1239,V1239)-1),"Liquidação Cancelada")</f>
        <v>#N/A</v>
      </c>
      <c r="X1239" s="10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>IF(X1239&lt;&gt;"Liquidação Cancelada",Y1239-Z1239,"Liquidação Cancelada")</f>
        <v>#N/A</v>
      </c>
      <c r="AC1239" s="3" t="e">
        <f>IF(X1239&lt;&gt;"Liquidação Cancelada",(AA1239-AB1239)+(U1239-Z1239-AB1239),"Liquidação Cancelada")</f>
        <v>#N/A</v>
      </c>
      <c r="AD1239" s="29"/>
    </row>
    <row r="1240" spans="1:30" ht="24.95" customHeight="1" x14ac:dyDescent="0.2">
      <c r="A1240" s="23" t="str">
        <f>D1240&amp;"|"&amp;E1240&amp;"|"&amp;G1240&amp;"|"&amp;H1240&amp;"|"&amp;L1240&amp;"|"&amp;N1240&amp;"|"&amp;U1240</f>
        <v>||||||0</v>
      </c>
      <c r="B1240" s="23" t="str">
        <f>D1240&amp;"|"&amp;E1240&amp;"|"&amp;G1240&amp;"|"&amp;H1240&amp;"|"&amp;X1240</f>
        <v>||||0</v>
      </c>
      <c r="C1240" s="28" t="str">
        <f>E1240&amp;"|"&amp;X1240</f>
        <v>|0</v>
      </c>
      <c r="D1240" s="10"/>
      <c r="E1240" s="10"/>
      <c r="F1240" s="36" t="str">
        <f>G1240&amp;"/"&amp;H1240</f>
        <v>/</v>
      </c>
      <c r="G1240" s="10"/>
      <c r="H1240" s="10"/>
      <c r="I1240" s="36" t="str">
        <f>J1240&amp;"."&amp;K1240</f>
        <v>.</v>
      </c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>
        <f>R1240-S1240-T1240</f>
        <v>0</v>
      </c>
      <c r="V1240" s="9" t="e">
        <f>IF(X1240&lt;&gt;"Liquidação Cancelada",VLOOKUP(B1240,'BASE DE DADOS OPS'!$B$4:$P$9650,10,FALSE),"Liquidação Cancelada")</f>
        <v>#N/A</v>
      </c>
      <c r="W1240" s="13" t="e">
        <f>IF(X1240&lt;&gt;"Liquidação Cancelada",IF(ISBLANK(V1240),"AGUARDANDO PAGAMENTO",NETWORKDAYS(P1240,V1240)-1),"Liquidação Cancelada")</f>
        <v>#N/A</v>
      </c>
      <c r="X1240" s="10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>IF(X1240&lt;&gt;"Liquidação Cancelada",Y1240-Z1240,"Liquidação Cancelada")</f>
        <v>#N/A</v>
      </c>
      <c r="AC1240" s="3" t="e">
        <f>IF(X1240&lt;&gt;"Liquidação Cancelada",(AA1240-AB1240)+(U1240-Z1240-AB1240),"Liquidação Cancelada")</f>
        <v>#N/A</v>
      </c>
      <c r="AD1240" s="29"/>
    </row>
    <row r="1241" spans="1:30" ht="24.95" customHeight="1" x14ac:dyDescent="0.2">
      <c r="A1241" s="23" t="str">
        <f>D1241&amp;"|"&amp;E1241&amp;"|"&amp;G1241&amp;"|"&amp;H1241&amp;"|"&amp;L1241&amp;"|"&amp;N1241&amp;"|"&amp;U1241</f>
        <v>||||||0</v>
      </c>
      <c r="B1241" s="23" t="str">
        <f>D1241&amp;"|"&amp;E1241&amp;"|"&amp;G1241&amp;"|"&amp;H1241&amp;"|"&amp;X1241</f>
        <v>||||0</v>
      </c>
      <c r="C1241" s="28" t="str">
        <f>E1241&amp;"|"&amp;X1241</f>
        <v>|0</v>
      </c>
      <c r="D1241" s="10"/>
      <c r="E1241" s="10"/>
      <c r="F1241" s="36" t="str">
        <f>G1241&amp;"/"&amp;H1241</f>
        <v>/</v>
      </c>
      <c r="G1241" s="10"/>
      <c r="H1241" s="10"/>
      <c r="I1241" s="36" t="str">
        <f>J1241&amp;"."&amp;K1241</f>
        <v>.</v>
      </c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>
        <f>R1241-S1241-T1241</f>
        <v>0</v>
      </c>
      <c r="V1241" s="9" t="e">
        <f>IF(X1241&lt;&gt;"Liquidação Cancelada",VLOOKUP(B1241,'BASE DE DADOS OPS'!$B$4:$P$9650,10,FALSE),"Liquidação Cancelada")</f>
        <v>#N/A</v>
      </c>
      <c r="W1241" s="13" t="e">
        <f>IF(X1241&lt;&gt;"Liquidação Cancelada",IF(ISBLANK(V1241),"AGUARDANDO PAGAMENTO",NETWORKDAYS(P1241,V1241)-1),"Liquidação Cancelada")</f>
        <v>#N/A</v>
      </c>
      <c r="X1241" s="10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>IF(X1241&lt;&gt;"Liquidação Cancelada",Y1241-Z1241,"Liquidação Cancelada")</f>
        <v>#N/A</v>
      </c>
      <c r="AC1241" s="3" t="e">
        <f>IF(X1241&lt;&gt;"Liquidação Cancelada",(AA1241-AB1241)+(U1241-Z1241-AB1241),"Liquidação Cancelada")</f>
        <v>#N/A</v>
      </c>
      <c r="AD1241" s="29"/>
    </row>
    <row r="1242" spans="1:30" ht="24.95" customHeight="1" x14ac:dyDescent="0.2">
      <c r="A1242" s="23" t="str">
        <f>D1242&amp;"|"&amp;E1242&amp;"|"&amp;G1242&amp;"|"&amp;H1242&amp;"|"&amp;L1242&amp;"|"&amp;N1242&amp;"|"&amp;U1242</f>
        <v>||||||0</v>
      </c>
      <c r="B1242" s="23" t="str">
        <f>D1242&amp;"|"&amp;E1242&amp;"|"&amp;G1242&amp;"|"&amp;H1242&amp;"|"&amp;X1242</f>
        <v>||||0</v>
      </c>
      <c r="C1242" s="28" t="str">
        <f>E1242&amp;"|"&amp;X1242</f>
        <v>|0</v>
      </c>
      <c r="D1242" s="10"/>
      <c r="E1242" s="10"/>
      <c r="F1242" s="36" t="str">
        <f>G1242&amp;"/"&amp;H1242</f>
        <v>/</v>
      </c>
      <c r="G1242" s="10"/>
      <c r="H1242" s="10"/>
      <c r="I1242" s="36" t="str">
        <f>J1242&amp;"."&amp;K1242</f>
        <v>.</v>
      </c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>
        <f>R1242-S1242-T1242</f>
        <v>0</v>
      </c>
      <c r="V1242" s="9" t="e">
        <f>IF(X1242&lt;&gt;"Liquidação Cancelada",VLOOKUP(B1242,'BASE DE DADOS OPS'!$B$4:$P$9650,10,FALSE),"Liquidação Cancelada")</f>
        <v>#N/A</v>
      </c>
      <c r="W1242" s="13" t="e">
        <f>IF(X1242&lt;&gt;"Liquidação Cancelada",IF(ISBLANK(V1242),"AGUARDANDO PAGAMENTO",NETWORKDAYS(P1242,V1242)-1),"Liquidação Cancelada")</f>
        <v>#N/A</v>
      </c>
      <c r="X1242" s="10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>IF(X1242&lt;&gt;"Liquidação Cancelada",Y1242-Z1242,"Liquidação Cancelada")</f>
        <v>#N/A</v>
      </c>
      <c r="AC1242" s="3" t="e">
        <f>IF(X1242&lt;&gt;"Liquidação Cancelada",(AA1242-AB1242)+(U1242-Z1242-AB1242),"Liquidação Cancelada")</f>
        <v>#N/A</v>
      </c>
      <c r="AD1242" s="29"/>
    </row>
    <row r="1243" spans="1:30" ht="24.95" customHeight="1" x14ac:dyDescent="0.2">
      <c r="A1243" s="23" t="str">
        <f>D1243&amp;"|"&amp;E1243&amp;"|"&amp;G1243&amp;"|"&amp;H1243&amp;"|"&amp;L1243&amp;"|"&amp;N1243&amp;"|"&amp;U1243</f>
        <v>||||||0</v>
      </c>
      <c r="B1243" s="23" t="str">
        <f>D1243&amp;"|"&amp;E1243&amp;"|"&amp;G1243&amp;"|"&amp;H1243&amp;"|"&amp;X1243</f>
        <v>||||0</v>
      </c>
      <c r="C1243" s="28" t="str">
        <f>E1243&amp;"|"&amp;X1243</f>
        <v>|0</v>
      </c>
      <c r="D1243" s="10"/>
      <c r="E1243" s="10"/>
      <c r="F1243" s="36" t="str">
        <f>G1243&amp;"/"&amp;H1243</f>
        <v>/</v>
      </c>
      <c r="G1243" s="10"/>
      <c r="H1243" s="10"/>
      <c r="I1243" s="36" t="str">
        <f>J1243&amp;"."&amp;K1243</f>
        <v>.</v>
      </c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>
        <f>R1243-S1243-T1243</f>
        <v>0</v>
      </c>
      <c r="V1243" s="9" t="e">
        <f>IF(X1243&lt;&gt;"Liquidação Cancelada",VLOOKUP(B1243,'BASE DE DADOS OPS'!$B$4:$P$9650,10,FALSE),"Liquidação Cancelada")</f>
        <v>#N/A</v>
      </c>
      <c r="W1243" s="13" t="e">
        <f>IF(X1243&lt;&gt;"Liquidação Cancelada",IF(ISBLANK(V1243),"AGUARDANDO PAGAMENTO",NETWORKDAYS(P1243,V1243)-1),"Liquidação Cancelada")</f>
        <v>#N/A</v>
      </c>
      <c r="X1243" s="10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>IF(X1243&lt;&gt;"Liquidação Cancelada",Y1243-Z1243,"Liquidação Cancelada")</f>
        <v>#N/A</v>
      </c>
      <c r="AC1243" s="3" t="e">
        <f>IF(X1243&lt;&gt;"Liquidação Cancelada",(AA1243-AB1243)+(U1243-Z1243-AB1243),"Liquidação Cancelada")</f>
        <v>#N/A</v>
      </c>
      <c r="AD1243" s="29"/>
    </row>
    <row r="1244" spans="1:30" ht="24.95" customHeight="1" x14ac:dyDescent="0.2">
      <c r="A1244" s="23" t="str">
        <f>D1244&amp;"|"&amp;E1244&amp;"|"&amp;G1244&amp;"|"&amp;H1244&amp;"|"&amp;L1244&amp;"|"&amp;N1244&amp;"|"&amp;U1244</f>
        <v>||||||0</v>
      </c>
      <c r="B1244" s="23" t="str">
        <f>D1244&amp;"|"&amp;E1244&amp;"|"&amp;G1244&amp;"|"&amp;H1244&amp;"|"&amp;X1244</f>
        <v>||||0</v>
      </c>
      <c r="C1244" s="28" t="str">
        <f>E1244&amp;"|"&amp;X1244</f>
        <v>|0</v>
      </c>
      <c r="D1244" s="10"/>
      <c r="E1244" s="10"/>
      <c r="F1244" s="36" t="str">
        <f>G1244&amp;"/"&amp;H1244</f>
        <v>/</v>
      </c>
      <c r="G1244" s="10"/>
      <c r="H1244" s="10"/>
      <c r="I1244" s="36" t="str">
        <f>J1244&amp;"."&amp;K1244</f>
        <v>.</v>
      </c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>
        <f>R1244-S1244-T1244</f>
        <v>0</v>
      </c>
      <c r="V1244" s="9" t="e">
        <f>IF(X1244&lt;&gt;"Liquidação Cancelada",VLOOKUP(B1244,'BASE DE DADOS OPS'!$B$4:$P$9650,10,FALSE),"Liquidação Cancelada")</f>
        <v>#N/A</v>
      </c>
      <c r="W1244" s="13" t="e">
        <f>IF(X1244&lt;&gt;"Liquidação Cancelada",IF(ISBLANK(V1244),"AGUARDANDO PAGAMENTO",NETWORKDAYS(P1244,V1244)-1),"Liquidação Cancelada")</f>
        <v>#N/A</v>
      </c>
      <c r="X1244" s="10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>IF(X1244&lt;&gt;"Liquidação Cancelada",Y1244-Z1244,"Liquidação Cancelada")</f>
        <v>#N/A</v>
      </c>
      <c r="AC1244" s="3" t="e">
        <f>IF(X1244&lt;&gt;"Liquidação Cancelada",(AA1244-AB1244)+(U1244-Z1244-AB1244),"Liquidação Cancelada")</f>
        <v>#N/A</v>
      </c>
      <c r="AD1244" s="29"/>
    </row>
    <row r="1245" spans="1:30" ht="24.95" customHeight="1" x14ac:dyDescent="0.2">
      <c r="A1245" s="23" t="str">
        <f>D1245&amp;"|"&amp;E1245&amp;"|"&amp;G1245&amp;"|"&amp;H1245&amp;"|"&amp;L1245&amp;"|"&amp;N1245&amp;"|"&amp;U1245</f>
        <v>||||||0</v>
      </c>
      <c r="B1245" s="23" t="str">
        <f>D1245&amp;"|"&amp;E1245&amp;"|"&amp;G1245&amp;"|"&amp;H1245&amp;"|"&amp;X1245</f>
        <v>||||0</v>
      </c>
      <c r="C1245" s="28" t="str">
        <f>E1245&amp;"|"&amp;X1245</f>
        <v>|0</v>
      </c>
      <c r="D1245" s="10"/>
      <c r="E1245" s="10"/>
      <c r="F1245" s="36" t="str">
        <f>G1245&amp;"/"&amp;H1245</f>
        <v>/</v>
      </c>
      <c r="G1245" s="10"/>
      <c r="H1245" s="10"/>
      <c r="I1245" s="36" t="str">
        <f>J1245&amp;"."&amp;K1245</f>
        <v>.</v>
      </c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>
        <f>R1245-S1245-T1245</f>
        <v>0</v>
      </c>
      <c r="V1245" s="9" t="e">
        <f>IF(X1245&lt;&gt;"Liquidação Cancelada",VLOOKUP(B1245,'BASE DE DADOS OPS'!$B$4:$P$9650,10,FALSE),"Liquidação Cancelada")</f>
        <v>#N/A</v>
      </c>
      <c r="W1245" s="13" t="e">
        <f>IF(X1245&lt;&gt;"Liquidação Cancelada",IF(ISBLANK(V1245),"AGUARDANDO PAGAMENTO",NETWORKDAYS(P1245,V1245)-1),"Liquidação Cancelada")</f>
        <v>#N/A</v>
      </c>
      <c r="X1245" s="10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>IF(X1245&lt;&gt;"Liquidação Cancelada",Y1245-Z1245,"Liquidação Cancelada")</f>
        <v>#N/A</v>
      </c>
      <c r="AC1245" s="3" t="e">
        <f>IF(X1245&lt;&gt;"Liquidação Cancelada",(AA1245-AB1245)+(U1245-Z1245-AB1245),"Liquidação Cancelada")</f>
        <v>#N/A</v>
      </c>
      <c r="AD1245" s="29"/>
    </row>
    <row r="1246" spans="1:30" ht="24.95" customHeight="1" x14ac:dyDescent="0.2">
      <c r="A1246" s="23" t="str">
        <f>D1246&amp;"|"&amp;E1246&amp;"|"&amp;G1246&amp;"|"&amp;H1246&amp;"|"&amp;L1246&amp;"|"&amp;N1246&amp;"|"&amp;U1246</f>
        <v>||||||0</v>
      </c>
      <c r="B1246" s="23" t="str">
        <f>D1246&amp;"|"&amp;E1246&amp;"|"&amp;G1246&amp;"|"&amp;H1246&amp;"|"&amp;X1246</f>
        <v>||||0</v>
      </c>
      <c r="C1246" s="28" t="str">
        <f>E1246&amp;"|"&amp;X1246</f>
        <v>|0</v>
      </c>
      <c r="D1246" s="10"/>
      <c r="E1246" s="10"/>
      <c r="F1246" s="36" t="str">
        <f>G1246&amp;"/"&amp;H1246</f>
        <v>/</v>
      </c>
      <c r="G1246" s="10"/>
      <c r="H1246" s="10"/>
      <c r="I1246" s="36" t="str">
        <f>J1246&amp;"."&amp;K1246</f>
        <v>.</v>
      </c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>
        <f>R1246-S1246-T1246</f>
        <v>0</v>
      </c>
      <c r="V1246" s="9" t="e">
        <f>IF(X1246&lt;&gt;"Liquidação Cancelada",VLOOKUP(B1246,'BASE DE DADOS OPS'!$B$4:$P$9650,10,FALSE),"Liquidação Cancelada")</f>
        <v>#N/A</v>
      </c>
      <c r="W1246" s="13" t="e">
        <f>IF(X1246&lt;&gt;"Liquidação Cancelada",IF(ISBLANK(V1246),"AGUARDANDO PAGAMENTO",NETWORKDAYS(P1246,V1246)-1),"Liquidação Cancelada")</f>
        <v>#N/A</v>
      </c>
      <c r="X1246" s="10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>IF(X1246&lt;&gt;"Liquidação Cancelada",Y1246-Z1246,"Liquidação Cancelada")</f>
        <v>#N/A</v>
      </c>
      <c r="AC1246" s="3" t="e">
        <f>IF(X1246&lt;&gt;"Liquidação Cancelada",(AA1246-AB1246)+(U1246-Z1246-AB1246),"Liquidação Cancelada")</f>
        <v>#N/A</v>
      </c>
      <c r="AD1246" s="29"/>
    </row>
    <row r="1247" spans="1:30" ht="24.95" customHeight="1" x14ac:dyDescent="0.2">
      <c r="A1247" s="23" t="str">
        <f>D1247&amp;"|"&amp;E1247&amp;"|"&amp;G1247&amp;"|"&amp;H1247&amp;"|"&amp;L1247&amp;"|"&amp;N1247&amp;"|"&amp;U1247</f>
        <v>||||||0</v>
      </c>
      <c r="B1247" s="23" t="str">
        <f>D1247&amp;"|"&amp;E1247&amp;"|"&amp;G1247&amp;"|"&amp;H1247&amp;"|"&amp;X1247</f>
        <v>||||0</v>
      </c>
      <c r="C1247" s="28" t="str">
        <f>E1247&amp;"|"&amp;X1247</f>
        <v>|0</v>
      </c>
      <c r="D1247" s="10"/>
      <c r="E1247" s="10"/>
      <c r="F1247" s="36" t="str">
        <f>G1247&amp;"/"&amp;H1247</f>
        <v>/</v>
      </c>
      <c r="G1247" s="10"/>
      <c r="H1247" s="10"/>
      <c r="I1247" s="36" t="str">
        <f>J1247&amp;"."&amp;K1247</f>
        <v>.</v>
      </c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>
        <f>R1247-S1247-T1247</f>
        <v>0</v>
      </c>
      <c r="V1247" s="9" t="e">
        <f>IF(X1247&lt;&gt;"Liquidação Cancelada",VLOOKUP(B1247,'BASE DE DADOS OPS'!$B$4:$P$9650,10,FALSE),"Liquidação Cancelada")</f>
        <v>#N/A</v>
      </c>
      <c r="W1247" s="13" t="e">
        <f>IF(X1247&lt;&gt;"Liquidação Cancelada",IF(ISBLANK(V1247),"AGUARDANDO PAGAMENTO",NETWORKDAYS(P1247,V1247)-1),"Liquidação Cancelada")</f>
        <v>#N/A</v>
      </c>
      <c r="X1247" s="10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>IF(X1247&lt;&gt;"Liquidação Cancelada",Y1247-Z1247,"Liquidação Cancelada")</f>
        <v>#N/A</v>
      </c>
      <c r="AC1247" s="3" t="e">
        <f>IF(X1247&lt;&gt;"Liquidação Cancelada",(AA1247-AB1247)+(U1247-Z1247-AB1247),"Liquidação Cancelada")</f>
        <v>#N/A</v>
      </c>
      <c r="AD1247" s="29"/>
    </row>
    <row r="1248" spans="1:30" ht="24.95" customHeight="1" x14ac:dyDescent="0.2">
      <c r="A1248" s="23" t="str">
        <f>D1248&amp;"|"&amp;E1248&amp;"|"&amp;G1248&amp;"|"&amp;H1248&amp;"|"&amp;L1248&amp;"|"&amp;N1248&amp;"|"&amp;U1248</f>
        <v>||||||0</v>
      </c>
      <c r="B1248" s="23" t="str">
        <f>D1248&amp;"|"&amp;E1248&amp;"|"&amp;G1248&amp;"|"&amp;H1248&amp;"|"&amp;X1248</f>
        <v>||||0</v>
      </c>
      <c r="C1248" s="28" t="str">
        <f>E1248&amp;"|"&amp;X1248</f>
        <v>|0</v>
      </c>
      <c r="D1248" s="10"/>
      <c r="E1248" s="10"/>
      <c r="F1248" s="36" t="str">
        <f>G1248&amp;"/"&amp;H1248</f>
        <v>/</v>
      </c>
      <c r="G1248" s="10"/>
      <c r="H1248" s="10"/>
      <c r="I1248" s="36" t="str">
        <f>J1248&amp;"."&amp;K1248</f>
        <v>.</v>
      </c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>
        <f>R1248-S1248-T1248</f>
        <v>0</v>
      </c>
      <c r="V1248" s="9" t="e">
        <f>IF(X1248&lt;&gt;"Liquidação Cancelada",VLOOKUP(B1248,'BASE DE DADOS OPS'!$B$4:$P$9650,10,FALSE),"Liquidação Cancelada")</f>
        <v>#N/A</v>
      </c>
      <c r="W1248" s="13" t="e">
        <f>IF(X1248&lt;&gt;"Liquidação Cancelada",IF(ISBLANK(V1248),"AGUARDANDO PAGAMENTO",NETWORKDAYS(P1248,V1248)-1),"Liquidação Cancelada")</f>
        <v>#N/A</v>
      </c>
      <c r="X1248" s="10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>IF(X1248&lt;&gt;"Liquidação Cancelada",Y1248-Z1248,"Liquidação Cancelada")</f>
        <v>#N/A</v>
      </c>
      <c r="AC1248" s="3" t="e">
        <f>IF(X1248&lt;&gt;"Liquidação Cancelada",(AA1248-AB1248)+(U1248-Z1248-AB1248),"Liquidação Cancelada")</f>
        <v>#N/A</v>
      </c>
      <c r="AD1248" s="29"/>
    </row>
    <row r="1249" spans="1:30" ht="24.95" customHeight="1" x14ac:dyDescent="0.2">
      <c r="A1249" s="23" t="str">
        <f>D1249&amp;"|"&amp;E1249&amp;"|"&amp;G1249&amp;"|"&amp;H1249&amp;"|"&amp;L1249&amp;"|"&amp;N1249&amp;"|"&amp;U1249</f>
        <v>||||||0</v>
      </c>
      <c r="B1249" s="23" t="str">
        <f>D1249&amp;"|"&amp;E1249&amp;"|"&amp;G1249&amp;"|"&amp;H1249&amp;"|"&amp;X1249</f>
        <v>||||0</v>
      </c>
      <c r="C1249" s="28" t="str">
        <f>E1249&amp;"|"&amp;X1249</f>
        <v>|0</v>
      </c>
      <c r="D1249" s="10"/>
      <c r="E1249" s="10"/>
      <c r="F1249" s="36" t="str">
        <f>G1249&amp;"/"&amp;H1249</f>
        <v>/</v>
      </c>
      <c r="G1249" s="10"/>
      <c r="H1249" s="10"/>
      <c r="I1249" s="36" t="str">
        <f>J1249&amp;"."&amp;K1249</f>
        <v>.</v>
      </c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>
        <f>R1249-S1249-T1249</f>
        <v>0</v>
      </c>
      <c r="V1249" s="9" t="e">
        <f>IF(X1249&lt;&gt;"Liquidação Cancelada",VLOOKUP(B1249,'BASE DE DADOS OPS'!$B$4:$P$9650,10,FALSE),"Liquidação Cancelada")</f>
        <v>#N/A</v>
      </c>
      <c r="W1249" s="13" t="e">
        <f>IF(X1249&lt;&gt;"Liquidação Cancelada",IF(ISBLANK(V1249),"AGUARDANDO PAGAMENTO",NETWORKDAYS(P1249,V1249)-1),"Liquidação Cancelada")</f>
        <v>#N/A</v>
      </c>
      <c r="X1249" s="10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>IF(X1249&lt;&gt;"Liquidação Cancelada",Y1249-Z1249,"Liquidação Cancelada")</f>
        <v>#N/A</v>
      </c>
      <c r="AC1249" s="3" t="e">
        <f>IF(X1249&lt;&gt;"Liquidação Cancelada",(AA1249-AB1249)+(U1249-Z1249-AB1249),"Liquidação Cancelada")</f>
        <v>#N/A</v>
      </c>
      <c r="AD1249" s="29"/>
    </row>
    <row r="1250" spans="1:30" ht="24.95" customHeight="1" x14ac:dyDescent="0.2">
      <c r="A1250" s="23" t="str">
        <f>D1250&amp;"|"&amp;E1250&amp;"|"&amp;G1250&amp;"|"&amp;H1250&amp;"|"&amp;L1250&amp;"|"&amp;N1250&amp;"|"&amp;U1250</f>
        <v>||||||0</v>
      </c>
      <c r="B1250" s="23" t="str">
        <f>D1250&amp;"|"&amp;E1250&amp;"|"&amp;G1250&amp;"|"&amp;H1250&amp;"|"&amp;X1250</f>
        <v>||||0</v>
      </c>
      <c r="C1250" s="28" t="str">
        <f>E1250&amp;"|"&amp;X1250</f>
        <v>|0</v>
      </c>
      <c r="D1250" s="10"/>
      <c r="E1250" s="10"/>
      <c r="F1250" s="36" t="str">
        <f>G1250&amp;"/"&amp;H1250</f>
        <v>/</v>
      </c>
      <c r="G1250" s="10"/>
      <c r="H1250" s="10"/>
      <c r="I1250" s="36" t="str">
        <f>J1250&amp;"."&amp;K1250</f>
        <v>.</v>
      </c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>
        <f>R1250-S1250-T1250</f>
        <v>0</v>
      </c>
      <c r="V1250" s="9" t="e">
        <f>IF(X1250&lt;&gt;"Liquidação Cancelada",VLOOKUP(B1250,'BASE DE DADOS OPS'!$B$4:$P$9650,10,FALSE),"Liquidação Cancelada")</f>
        <v>#N/A</v>
      </c>
      <c r="W1250" s="13" t="e">
        <f>IF(X1250&lt;&gt;"Liquidação Cancelada",IF(ISBLANK(V1250),"AGUARDANDO PAGAMENTO",NETWORKDAYS(P1250,V1250)-1),"Liquidação Cancelada")</f>
        <v>#N/A</v>
      </c>
      <c r="X1250" s="10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>IF(X1250&lt;&gt;"Liquidação Cancelada",Y1250-Z1250,"Liquidação Cancelada")</f>
        <v>#N/A</v>
      </c>
      <c r="AC1250" s="3" t="e">
        <f>IF(X1250&lt;&gt;"Liquidação Cancelada",(AA1250-AB1250)+(U1250-Z1250-AB1250),"Liquidação Cancelada")</f>
        <v>#N/A</v>
      </c>
      <c r="AD1250" s="29"/>
    </row>
    <row r="1251" spans="1:30" ht="24.95" customHeight="1" x14ac:dyDescent="0.2">
      <c r="A1251" s="23" t="str">
        <f>D1251&amp;"|"&amp;E1251&amp;"|"&amp;G1251&amp;"|"&amp;H1251&amp;"|"&amp;L1251&amp;"|"&amp;N1251&amp;"|"&amp;U1251</f>
        <v>||||||0</v>
      </c>
      <c r="B1251" s="23" t="str">
        <f>D1251&amp;"|"&amp;E1251&amp;"|"&amp;G1251&amp;"|"&amp;H1251&amp;"|"&amp;X1251</f>
        <v>||||0</v>
      </c>
      <c r="C1251" s="28" t="str">
        <f>E1251&amp;"|"&amp;X1251</f>
        <v>|0</v>
      </c>
      <c r="D1251" s="10"/>
      <c r="E1251" s="10"/>
      <c r="F1251" s="36" t="str">
        <f>G1251&amp;"/"&amp;H1251</f>
        <v>/</v>
      </c>
      <c r="G1251" s="10"/>
      <c r="H1251" s="10"/>
      <c r="I1251" s="36" t="str">
        <f>J1251&amp;"."&amp;K1251</f>
        <v>.</v>
      </c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>
        <f>R1251-S1251-T1251</f>
        <v>0</v>
      </c>
      <c r="V1251" s="9" t="e">
        <f>IF(X1251&lt;&gt;"Liquidação Cancelada",VLOOKUP(B1251,'BASE DE DADOS OPS'!$B$4:$P$9650,10,FALSE),"Liquidação Cancelada")</f>
        <v>#N/A</v>
      </c>
      <c r="W1251" s="13" t="e">
        <f>IF(X1251&lt;&gt;"Liquidação Cancelada",IF(ISBLANK(V1251),"AGUARDANDO PAGAMENTO",NETWORKDAYS(P1251,V1251)-1),"Liquidação Cancelada")</f>
        <v>#N/A</v>
      </c>
      <c r="X1251" s="10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>IF(X1251&lt;&gt;"Liquidação Cancelada",Y1251-Z1251,"Liquidação Cancelada")</f>
        <v>#N/A</v>
      </c>
      <c r="AC1251" s="3" t="e">
        <f>IF(X1251&lt;&gt;"Liquidação Cancelada",(AA1251-AB1251)+(U1251-Z1251-AB1251),"Liquidação Cancelada")</f>
        <v>#N/A</v>
      </c>
      <c r="AD1251" s="29"/>
    </row>
    <row r="1252" spans="1:30" ht="24.95" customHeight="1" x14ac:dyDescent="0.2">
      <c r="A1252" s="23" t="str">
        <f>D1252&amp;"|"&amp;E1252&amp;"|"&amp;G1252&amp;"|"&amp;H1252&amp;"|"&amp;L1252&amp;"|"&amp;N1252&amp;"|"&amp;U1252</f>
        <v>||||||0</v>
      </c>
      <c r="B1252" s="23" t="str">
        <f>D1252&amp;"|"&amp;E1252&amp;"|"&amp;G1252&amp;"|"&amp;H1252&amp;"|"&amp;X1252</f>
        <v>||||0</v>
      </c>
      <c r="C1252" s="28" t="str">
        <f>E1252&amp;"|"&amp;X1252</f>
        <v>|0</v>
      </c>
      <c r="D1252" s="10"/>
      <c r="E1252" s="10"/>
      <c r="F1252" s="36" t="str">
        <f>G1252&amp;"/"&amp;H1252</f>
        <v>/</v>
      </c>
      <c r="G1252" s="10"/>
      <c r="H1252" s="10"/>
      <c r="I1252" s="36" t="str">
        <f>J1252&amp;"."&amp;K1252</f>
        <v>.</v>
      </c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>
        <f>R1252-S1252-T1252</f>
        <v>0</v>
      </c>
      <c r="V1252" s="9" t="e">
        <f>IF(X1252&lt;&gt;"Liquidação Cancelada",VLOOKUP(B1252,'BASE DE DADOS OPS'!$B$4:$P$9650,10,FALSE),"Liquidação Cancelada")</f>
        <v>#N/A</v>
      </c>
      <c r="W1252" s="13" t="e">
        <f>IF(X1252&lt;&gt;"Liquidação Cancelada",IF(ISBLANK(V1252),"AGUARDANDO PAGAMENTO",NETWORKDAYS(P1252,V1252)-1),"Liquidação Cancelada")</f>
        <v>#N/A</v>
      </c>
      <c r="X1252" s="10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>IF(X1252&lt;&gt;"Liquidação Cancelada",Y1252-Z1252,"Liquidação Cancelada")</f>
        <v>#N/A</v>
      </c>
      <c r="AC1252" s="3" t="e">
        <f>IF(X1252&lt;&gt;"Liquidação Cancelada",(AA1252-AB1252)+(U1252-Z1252-AB1252),"Liquidação Cancelada")</f>
        <v>#N/A</v>
      </c>
      <c r="AD1252" s="29"/>
    </row>
    <row r="1253" spans="1:30" ht="24.95" customHeight="1" x14ac:dyDescent="0.2">
      <c r="A1253" s="23" t="str">
        <f>D1253&amp;"|"&amp;E1253&amp;"|"&amp;G1253&amp;"|"&amp;H1253&amp;"|"&amp;L1253&amp;"|"&amp;N1253&amp;"|"&amp;U1253</f>
        <v>||||||0</v>
      </c>
      <c r="B1253" s="23" t="str">
        <f>D1253&amp;"|"&amp;E1253&amp;"|"&amp;G1253&amp;"|"&amp;H1253&amp;"|"&amp;X1253</f>
        <v>||||0</v>
      </c>
      <c r="C1253" s="28" t="str">
        <f>E1253&amp;"|"&amp;X1253</f>
        <v>|0</v>
      </c>
      <c r="D1253" s="10"/>
      <c r="E1253" s="10"/>
      <c r="F1253" s="36" t="str">
        <f>G1253&amp;"/"&amp;H1253</f>
        <v>/</v>
      </c>
      <c r="G1253" s="10"/>
      <c r="H1253" s="10"/>
      <c r="I1253" s="36" t="str">
        <f>J1253&amp;"."&amp;K1253</f>
        <v>.</v>
      </c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>
        <f>R1253-S1253-T1253</f>
        <v>0</v>
      </c>
      <c r="V1253" s="9" t="e">
        <f>IF(X1253&lt;&gt;"Liquidação Cancelada",VLOOKUP(B1253,'BASE DE DADOS OPS'!$B$4:$P$9650,10,FALSE),"Liquidação Cancelada")</f>
        <v>#N/A</v>
      </c>
      <c r="W1253" s="13" t="e">
        <f>IF(X1253&lt;&gt;"Liquidação Cancelada",IF(ISBLANK(V1253),"AGUARDANDO PAGAMENTO",NETWORKDAYS(P1253,V1253)-1),"Liquidação Cancelada")</f>
        <v>#N/A</v>
      </c>
      <c r="X1253" s="10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>IF(X1253&lt;&gt;"Liquidação Cancelada",Y1253-Z1253,"Liquidação Cancelada")</f>
        <v>#N/A</v>
      </c>
      <c r="AC1253" s="3" t="e">
        <f>IF(X1253&lt;&gt;"Liquidação Cancelada",(AA1253-AB1253)+(U1253-Z1253-AB1253),"Liquidação Cancelada")</f>
        <v>#N/A</v>
      </c>
      <c r="AD1253" s="29"/>
    </row>
    <row r="1254" spans="1:30" ht="24.95" customHeight="1" x14ac:dyDescent="0.2">
      <c r="A1254" s="23" t="str">
        <f>D1254&amp;"|"&amp;E1254&amp;"|"&amp;G1254&amp;"|"&amp;H1254&amp;"|"&amp;L1254&amp;"|"&amp;N1254&amp;"|"&amp;U1254</f>
        <v>||||||0</v>
      </c>
      <c r="B1254" s="23" t="str">
        <f>D1254&amp;"|"&amp;E1254&amp;"|"&amp;G1254&amp;"|"&amp;H1254&amp;"|"&amp;X1254</f>
        <v>||||0</v>
      </c>
      <c r="C1254" s="28" t="str">
        <f>E1254&amp;"|"&amp;X1254</f>
        <v>|0</v>
      </c>
      <c r="D1254" s="10"/>
      <c r="E1254" s="10"/>
      <c r="F1254" s="36" t="str">
        <f>G1254&amp;"/"&amp;H1254</f>
        <v>/</v>
      </c>
      <c r="G1254" s="10"/>
      <c r="H1254" s="10"/>
      <c r="I1254" s="36" t="str">
        <f>J1254&amp;"."&amp;K1254</f>
        <v>.</v>
      </c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>
        <f>R1254-S1254-T1254</f>
        <v>0</v>
      </c>
      <c r="V1254" s="9" t="e">
        <f>IF(X1254&lt;&gt;"Liquidação Cancelada",VLOOKUP(B1254,'BASE DE DADOS OPS'!$B$4:$P$9650,10,FALSE),"Liquidação Cancelada")</f>
        <v>#N/A</v>
      </c>
      <c r="W1254" s="13" t="e">
        <f>IF(X1254&lt;&gt;"Liquidação Cancelada",IF(ISBLANK(V1254),"AGUARDANDO PAGAMENTO",NETWORKDAYS(P1254,V1254)-1),"Liquidação Cancelada")</f>
        <v>#N/A</v>
      </c>
      <c r="X1254" s="10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>IF(X1254&lt;&gt;"Liquidação Cancelada",Y1254-Z1254,"Liquidação Cancelada")</f>
        <v>#N/A</v>
      </c>
      <c r="AC1254" s="3" t="e">
        <f>IF(X1254&lt;&gt;"Liquidação Cancelada",(AA1254-AB1254)+(U1254-Z1254-AB1254),"Liquidação Cancelada")</f>
        <v>#N/A</v>
      </c>
      <c r="AD1254" s="29"/>
    </row>
    <row r="1255" spans="1:30" ht="24.95" customHeight="1" x14ac:dyDescent="0.2">
      <c r="A1255" s="23" t="str">
        <f>D1255&amp;"|"&amp;E1255&amp;"|"&amp;G1255&amp;"|"&amp;H1255&amp;"|"&amp;L1255&amp;"|"&amp;N1255&amp;"|"&amp;U1255</f>
        <v>||||||0</v>
      </c>
      <c r="B1255" s="23" t="str">
        <f>D1255&amp;"|"&amp;E1255&amp;"|"&amp;G1255&amp;"|"&amp;H1255&amp;"|"&amp;X1255</f>
        <v>||||0</v>
      </c>
      <c r="C1255" s="28" t="str">
        <f>E1255&amp;"|"&amp;X1255</f>
        <v>|0</v>
      </c>
      <c r="D1255" s="10"/>
      <c r="E1255" s="10"/>
      <c r="F1255" s="36" t="str">
        <f>G1255&amp;"/"&amp;H1255</f>
        <v>/</v>
      </c>
      <c r="G1255" s="10"/>
      <c r="H1255" s="10"/>
      <c r="I1255" s="36" t="str">
        <f>J1255&amp;"."&amp;K1255</f>
        <v>.</v>
      </c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>
        <f>R1255-S1255-T1255</f>
        <v>0</v>
      </c>
      <c r="V1255" s="9" t="e">
        <f>IF(X1255&lt;&gt;"Liquidação Cancelada",VLOOKUP(B1255,'BASE DE DADOS OPS'!$B$4:$P$9650,10,FALSE),"Liquidação Cancelada")</f>
        <v>#N/A</v>
      </c>
      <c r="W1255" s="13" t="e">
        <f>IF(X1255&lt;&gt;"Liquidação Cancelada",IF(ISBLANK(V1255),"AGUARDANDO PAGAMENTO",NETWORKDAYS(P1255,V1255)-1),"Liquidação Cancelada")</f>
        <v>#N/A</v>
      </c>
      <c r="X1255" s="10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>IF(X1255&lt;&gt;"Liquidação Cancelada",Y1255-Z1255,"Liquidação Cancelada")</f>
        <v>#N/A</v>
      </c>
      <c r="AC1255" s="3" t="e">
        <f>IF(X1255&lt;&gt;"Liquidação Cancelada",(AA1255-AB1255)+(U1255-Z1255-AB1255),"Liquidação Cancelada")</f>
        <v>#N/A</v>
      </c>
      <c r="AD1255" s="29"/>
    </row>
    <row r="1256" spans="1:30" ht="24.95" customHeight="1" x14ac:dyDescent="0.2">
      <c r="A1256" s="23" t="str">
        <f>D1256&amp;"|"&amp;E1256&amp;"|"&amp;G1256&amp;"|"&amp;H1256&amp;"|"&amp;L1256&amp;"|"&amp;N1256&amp;"|"&amp;U1256</f>
        <v>||||||0</v>
      </c>
      <c r="B1256" s="23" t="str">
        <f>D1256&amp;"|"&amp;E1256&amp;"|"&amp;G1256&amp;"|"&amp;H1256&amp;"|"&amp;X1256</f>
        <v>||||0</v>
      </c>
      <c r="C1256" s="28" t="str">
        <f>E1256&amp;"|"&amp;X1256</f>
        <v>|0</v>
      </c>
      <c r="D1256" s="10"/>
      <c r="E1256" s="10"/>
      <c r="F1256" s="36" t="str">
        <f>G1256&amp;"/"&amp;H1256</f>
        <v>/</v>
      </c>
      <c r="G1256" s="10"/>
      <c r="H1256" s="10"/>
      <c r="I1256" s="36" t="str">
        <f>J1256&amp;"."&amp;K1256</f>
        <v>.</v>
      </c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>
        <f>R1256-S1256-T1256</f>
        <v>0</v>
      </c>
      <c r="V1256" s="9" t="e">
        <f>IF(X1256&lt;&gt;"Liquidação Cancelada",VLOOKUP(B1256,'BASE DE DADOS OPS'!$B$4:$P$9650,10,FALSE),"Liquidação Cancelada")</f>
        <v>#N/A</v>
      </c>
      <c r="W1256" s="13" t="e">
        <f>IF(X1256&lt;&gt;"Liquidação Cancelada",IF(ISBLANK(V1256),"AGUARDANDO PAGAMENTO",NETWORKDAYS(P1256,V1256)-1),"Liquidação Cancelada")</f>
        <v>#N/A</v>
      </c>
      <c r="X1256" s="10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>IF(X1256&lt;&gt;"Liquidação Cancelada",Y1256-Z1256,"Liquidação Cancelada")</f>
        <v>#N/A</v>
      </c>
      <c r="AC1256" s="3" t="e">
        <f>IF(X1256&lt;&gt;"Liquidação Cancelada",(AA1256-AB1256)+(U1256-Z1256-AB1256),"Liquidação Cancelada")</f>
        <v>#N/A</v>
      </c>
      <c r="AD1256" s="29"/>
    </row>
    <row r="1257" spans="1:30" ht="24.95" customHeight="1" x14ac:dyDescent="0.2">
      <c r="A1257" s="23" t="str">
        <f>D1257&amp;"|"&amp;E1257&amp;"|"&amp;G1257&amp;"|"&amp;H1257&amp;"|"&amp;L1257&amp;"|"&amp;N1257&amp;"|"&amp;U1257</f>
        <v>||||||0</v>
      </c>
      <c r="B1257" s="23" t="str">
        <f>D1257&amp;"|"&amp;E1257&amp;"|"&amp;G1257&amp;"|"&amp;H1257&amp;"|"&amp;X1257</f>
        <v>||||0</v>
      </c>
      <c r="C1257" s="28" t="str">
        <f>E1257&amp;"|"&amp;X1257</f>
        <v>|0</v>
      </c>
      <c r="D1257" s="10"/>
      <c r="E1257" s="10"/>
      <c r="F1257" s="36" t="str">
        <f>G1257&amp;"/"&amp;H1257</f>
        <v>/</v>
      </c>
      <c r="G1257" s="10"/>
      <c r="H1257" s="10"/>
      <c r="I1257" s="36" t="str">
        <f>J1257&amp;"."&amp;K1257</f>
        <v>.</v>
      </c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>
        <f>R1257-S1257-T1257</f>
        <v>0</v>
      </c>
      <c r="V1257" s="9" t="e">
        <f>IF(X1257&lt;&gt;"Liquidação Cancelada",VLOOKUP(B1257,'BASE DE DADOS OPS'!$B$4:$P$9650,10,FALSE),"Liquidação Cancelada")</f>
        <v>#N/A</v>
      </c>
      <c r="W1257" s="13" t="e">
        <f>IF(X1257&lt;&gt;"Liquidação Cancelada",IF(ISBLANK(V1257),"AGUARDANDO PAGAMENTO",NETWORKDAYS(P1257,V1257)-1),"Liquidação Cancelada")</f>
        <v>#N/A</v>
      </c>
      <c r="X1257" s="10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>IF(X1257&lt;&gt;"Liquidação Cancelada",Y1257-Z1257,"Liquidação Cancelada")</f>
        <v>#N/A</v>
      </c>
      <c r="AC1257" s="3" t="e">
        <f>IF(X1257&lt;&gt;"Liquidação Cancelada",(AA1257-AB1257)+(U1257-Z1257-AB1257),"Liquidação Cancelada")</f>
        <v>#N/A</v>
      </c>
      <c r="AD1257" s="29"/>
    </row>
    <row r="1258" spans="1:30" ht="24.95" customHeight="1" x14ac:dyDescent="0.2">
      <c r="A1258" s="23" t="str">
        <f>D1258&amp;"|"&amp;E1258&amp;"|"&amp;G1258&amp;"|"&amp;H1258&amp;"|"&amp;L1258&amp;"|"&amp;N1258&amp;"|"&amp;U1258</f>
        <v>||||||0</v>
      </c>
      <c r="B1258" s="23" t="str">
        <f>D1258&amp;"|"&amp;E1258&amp;"|"&amp;G1258&amp;"|"&amp;H1258&amp;"|"&amp;X1258</f>
        <v>||||0</v>
      </c>
      <c r="C1258" s="28" t="str">
        <f>E1258&amp;"|"&amp;X1258</f>
        <v>|0</v>
      </c>
      <c r="D1258" s="10"/>
      <c r="E1258" s="10"/>
      <c r="F1258" s="36" t="str">
        <f>G1258&amp;"/"&amp;H1258</f>
        <v>/</v>
      </c>
      <c r="G1258" s="10"/>
      <c r="H1258" s="10"/>
      <c r="I1258" s="36" t="str">
        <f>J1258&amp;"."&amp;K1258</f>
        <v>.</v>
      </c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>
        <f>R1258-S1258-T1258</f>
        <v>0</v>
      </c>
      <c r="V1258" s="9" t="e">
        <f>IF(X1258&lt;&gt;"Liquidação Cancelada",VLOOKUP(B1258,'BASE DE DADOS OPS'!$B$4:$P$9650,10,FALSE),"Liquidação Cancelada")</f>
        <v>#N/A</v>
      </c>
      <c r="W1258" s="13" t="e">
        <f>IF(X1258&lt;&gt;"Liquidação Cancelada",IF(ISBLANK(V1258),"AGUARDANDO PAGAMENTO",NETWORKDAYS(P1258,V1258)-1),"Liquidação Cancelada")</f>
        <v>#N/A</v>
      </c>
      <c r="X1258" s="10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>IF(X1258&lt;&gt;"Liquidação Cancelada",Y1258-Z1258,"Liquidação Cancelada")</f>
        <v>#N/A</v>
      </c>
      <c r="AC1258" s="3" t="e">
        <f>IF(X1258&lt;&gt;"Liquidação Cancelada",(AA1258-AB1258)+(U1258-Z1258-AB1258),"Liquidação Cancelada")</f>
        <v>#N/A</v>
      </c>
      <c r="AD1258" s="29"/>
    </row>
    <row r="1259" spans="1:30" ht="24.95" customHeight="1" x14ac:dyDescent="0.2">
      <c r="A1259" s="23" t="str">
        <f>D1259&amp;"|"&amp;E1259&amp;"|"&amp;G1259&amp;"|"&amp;H1259&amp;"|"&amp;L1259&amp;"|"&amp;N1259&amp;"|"&amp;U1259</f>
        <v>||||||0</v>
      </c>
      <c r="B1259" s="23" t="str">
        <f>D1259&amp;"|"&amp;E1259&amp;"|"&amp;G1259&amp;"|"&amp;H1259&amp;"|"&amp;X1259</f>
        <v>||||0</v>
      </c>
      <c r="C1259" s="28" t="str">
        <f>E1259&amp;"|"&amp;X1259</f>
        <v>|0</v>
      </c>
      <c r="D1259" s="10"/>
      <c r="E1259" s="10"/>
      <c r="F1259" s="36" t="str">
        <f>G1259&amp;"/"&amp;H1259</f>
        <v>/</v>
      </c>
      <c r="G1259" s="10"/>
      <c r="H1259" s="10"/>
      <c r="I1259" s="36" t="str">
        <f>J1259&amp;"."&amp;K1259</f>
        <v>.</v>
      </c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>
        <f>R1259-S1259-T1259</f>
        <v>0</v>
      </c>
      <c r="V1259" s="9" t="e">
        <f>IF(X1259&lt;&gt;"Liquidação Cancelada",VLOOKUP(B1259,'BASE DE DADOS OPS'!$B$4:$P$9650,10,FALSE),"Liquidação Cancelada")</f>
        <v>#N/A</v>
      </c>
      <c r="W1259" s="13" t="e">
        <f>IF(X1259&lt;&gt;"Liquidação Cancelada",IF(ISBLANK(V1259),"AGUARDANDO PAGAMENTO",NETWORKDAYS(P1259,V1259)-1),"Liquidação Cancelada")</f>
        <v>#N/A</v>
      </c>
      <c r="X1259" s="10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>IF(X1259&lt;&gt;"Liquidação Cancelada",Y1259-Z1259,"Liquidação Cancelada")</f>
        <v>#N/A</v>
      </c>
      <c r="AC1259" s="3" t="e">
        <f>IF(X1259&lt;&gt;"Liquidação Cancelada",(AA1259-AB1259)+(U1259-Z1259-AB1259),"Liquidação Cancelada")</f>
        <v>#N/A</v>
      </c>
      <c r="AD1259" s="29"/>
    </row>
    <row r="1260" spans="1:30" ht="24.95" customHeight="1" x14ac:dyDescent="0.2">
      <c r="A1260" s="23" t="str">
        <f>D1260&amp;"|"&amp;E1260&amp;"|"&amp;G1260&amp;"|"&amp;H1260&amp;"|"&amp;L1260&amp;"|"&amp;N1260&amp;"|"&amp;U1260</f>
        <v>||||||0</v>
      </c>
      <c r="B1260" s="23" t="str">
        <f>D1260&amp;"|"&amp;E1260&amp;"|"&amp;G1260&amp;"|"&amp;H1260&amp;"|"&amp;X1260</f>
        <v>||||0</v>
      </c>
      <c r="C1260" s="28" t="str">
        <f>E1260&amp;"|"&amp;X1260</f>
        <v>|0</v>
      </c>
      <c r="D1260" s="10"/>
      <c r="E1260" s="10"/>
      <c r="F1260" s="36" t="str">
        <f>G1260&amp;"/"&amp;H1260</f>
        <v>/</v>
      </c>
      <c r="G1260" s="10"/>
      <c r="H1260" s="10"/>
      <c r="I1260" s="36" t="str">
        <f>J1260&amp;"."&amp;K1260</f>
        <v>.</v>
      </c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>
        <f>R1260-S1260-T1260</f>
        <v>0</v>
      </c>
      <c r="V1260" s="9" t="e">
        <f>IF(X1260&lt;&gt;"Liquidação Cancelada",VLOOKUP(B1260,'BASE DE DADOS OPS'!$B$4:$P$9650,10,FALSE),"Liquidação Cancelada")</f>
        <v>#N/A</v>
      </c>
      <c r="W1260" s="13" t="e">
        <f>IF(X1260&lt;&gt;"Liquidação Cancelada",IF(ISBLANK(V1260),"AGUARDANDO PAGAMENTO",NETWORKDAYS(P1260,V1260)-1),"Liquidação Cancelada")</f>
        <v>#N/A</v>
      </c>
      <c r="X1260" s="10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>IF(X1260&lt;&gt;"Liquidação Cancelada",Y1260-Z1260,"Liquidação Cancelada")</f>
        <v>#N/A</v>
      </c>
      <c r="AC1260" s="3" t="e">
        <f>IF(X1260&lt;&gt;"Liquidação Cancelada",(AA1260-AB1260)+(U1260-Z1260-AB1260),"Liquidação Cancelada")</f>
        <v>#N/A</v>
      </c>
      <c r="AD1260" s="29"/>
    </row>
    <row r="1261" spans="1:30" ht="24.95" customHeight="1" x14ac:dyDescent="0.2">
      <c r="A1261" s="23" t="str">
        <f>D1261&amp;"|"&amp;E1261&amp;"|"&amp;G1261&amp;"|"&amp;H1261&amp;"|"&amp;L1261&amp;"|"&amp;N1261&amp;"|"&amp;U1261</f>
        <v>||||||0</v>
      </c>
      <c r="B1261" s="23" t="str">
        <f>D1261&amp;"|"&amp;E1261&amp;"|"&amp;G1261&amp;"|"&amp;H1261&amp;"|"&amp;X1261</f>
        <v>||||0</v>
      </c>
      <c r="C1261" s="28" t="str">
        <f>E1261&amp;"|"&amp;X1261</f>
        <v>|0</v>
      </c>
      <c r="D1261" s="10"/>
      <c r="E1261" s="10"/>
      <c r="F1261" s="36" t="str">
        <f>G1261&amp;"/"&amp;H1261</f>
        <v>/</v>
      </c>
      <c r="G1261" s="10"/>
      <c r="H1261" s="10"/>
      <c r="I1261" s="36" t="str">
        <f>J1261&amp;"."&amp;K1261</f>
        <v>.</v>
      </c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>
        <f>R1261-S1261-T1261</f>
        <v>0</v>
      </c>
      <c r="V1261" s="9" t="e">
        <f>IF(X1261&lt;&gt;"Liquidação Cancelada",VLOOKUP(B1261,'BASE DE DADOS OPS'!$B$4:$P$9650,10,FALSE),"Liquidação Cancelada")</f>
        <v>#N/A</v>
      </c>
      <c r="W1261" s="13" t="e">
        <f>IF(X1261&lt;&gt;"Liquidação Cancelada",IF(ISBLANK(V1261),"AGUARDANDO PAGAMENTO",NETWORKDAYS(P1261,V1261)-1),"Liquidação Cancelada")</f>
        <v>#N/A</v>
      </c>
      <c r="X1261" s="10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>IF(X1261&lt;&gt;"Liquidação Cancelada",Y1261-Z1261,"Liquidação Cancelada")</f>
        <v>#N/A</v>
      </c>
      <c r="AC1261" s="3" t="e">
        <f>IF(X1261&lt;&gt;"Liquidação Cancelada",(AA1261-AB1261)+(U1261-Z1261-AB1261),"Liquidação Cancelada")</f>
        <v>#N/A</v>
      </c>
      <c r="AD1261" s="29"/>
    </row>
    <row r="1262" spans="1:30" ht="24.95" customHeight="1" x14ac:dyDescent="0.2">
      <c r="A1262" s="23" t="str">
        <f>D1262&amp;"|"&amp;E1262&amp;"|"&amp;G1262&amp;"|"&amp;H1262&amp;"|"&amp;L1262&amp;"|"&amp;N1262&amp;"|"&amp;U1262</f>
        <v>||||||0</v>
      </c>
      <c r="B1262" s="23" t="str">
        <f>D1262&amp;"|"&amp;E1262&amp;"|"&amp;G1262&amp;"|"&amp;H1262&amp;"|"&amp;X1262</f>
        <v>||||0</v>
      </c>
      <c r="C1262" s="28" t="str">
        <f>E1262&amp;"|"&amp;X1262</f>
        <v>|0</v>
      </c>
      <c r="D1262" s="10"/>
      <c r="E1262" s="10"/>
      <c r="F1262" s="36" t="str">
        <f>G1262&amp;"/"&amp;H1262</f>
        <v>/</v>
      </c>
      <c r="G1262" s="10"/>
      <c r="H1262" s="10"/>
      <c r="I1262" s="36" t="str">
        <f>J1262&amp;"."&amp;K1262</f>
        <v>.</v>
      </c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>
        <f>R1262-S1262-T1262</f>
        <v>0</v>
      </c>
      <c r="V1262" s="9" t="e">
        <f>IF(X1262&lt;&gt;"Liquidação Cancelada",VLOOKUP(B1262,'BASE DE DADOS OPS'!$B$4:$P$9650,10,FALSE),"Liquidação Cancelada")</f>
        <v>#N/A</v>
      </c>
      <c r="W1262" s="13" t="e">
        <f>IF(X1262&lt;&gt;"Liquidação Cancelada",IF(ISBLANK(V1262),"AGUARDANDO PAGAMENTO",NETWORKDAYS(P1262,V1262)-1),"Liquidação Cancelada")</f>
        <v>#N/A</v>
      </c>
      <c r="X1262" s="10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>IF(X1262&lt;&gt;"Liquidação Cancelada",Y1262-Z1262,"Liquidação Cancelada")</f>
        <v>#N/A</v>
      </c>
      <c r="AC1262" s="3" t="e">
        <f>IF(X1262&lt;&gt;"Liquidação Cancelada",(AA1262-AB1262)+(U1262-Z1262-AB1262),"Liquidação Cancelada")</f>
        <v>#N/A</v>
      </c>
      <c r="AD1262" s="29"/>
    </row>
    <row r="1263" spans="1:30" ht="24.95" customHeight="1" x14ac:dyDescent="0.2">
      <c r="A1263" s="23" t="str">
        <f>D1263&amp;"|"&amp;E1263&amp;"|"&amp;G1263&amp;"|"&amp;H1263&amp;"|"&amp;L1263&amp;"|"&amp;N1263&amp;"|"&amp;U1263</f>
        <v>||||||0</v>
      </c>
      <c r="B1263" s="23" t="str">
        <f>D1263&amp;"|"&amp;E1263&amp;"|"&amp;G1263&amp;"|"&amp;H1263&amp;"|"&amp;X1263</f>
        <v>||||0</v>
      </c>
      <c r="C1263" s="28" t="str">
        <f>E1263&amp;"|"&amp;X1263</f>
        <v>|0</v>
      </c>
      <c r="D1263" s="10"/>
      <c r="E1263" s="10"/>
      <c r="F1263" s="36" t="str">
        <f>G1263&amp;"/"&amp;H1263</f>
        <v>/</v>
      </c>
      <c r="G1263" s="10"/>
      <c r="H1263" s="10"/>
      <c r="I1263" s="36" t="str">
        <f>J1263&amp;"."&amp;K1263</f>
        <v>.</v>
      </c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>
        <f>R1263-S1263-T1263</f>
        <v>0</v>
      </c>
      <c r="V1263" s="9" t="e">
        <f>IF(X1263&lt;&gt;"Liquidação Cancelada",VLOOKUP(B1263,'BASE DE DADOS OPS'!$B$4:$P$9650,10,FALSE),"Liquidação Cancelada")</f>
        <v>#N/A</v>
      </c>
      <c r="W1263" s="13" t="e">
        <f>IF(X1263&lt;&gt;"Liquidação Cancelada",IF(ISBLANK(V1263),"AGUARDANDO PAGAMENTO",NETWORKDAYS(P1263,V1263)-1),"Liquidação Cancelada")</f>
        <v>#N/A</v>
      </c>
      <c r="X1263" s="10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>IF(X1263&lt;&gt;"Liquidação Cancelada",Y1263-Z1263,"Liquidação Cancelada")</f>
        <v>#N/A</v>
      </c>
      <c r="AC1263" s="3" t="e">
        <f>IF(X1263&lt;&gt;"Liquidação Cancelada",(AA1263-AB1263)+(U1263-Z1263-AB1263),"Liquidação Cancelada")</f>
        <v>#N/A</v>
      </c>
      <c r="AD1263" s="29"/>
    </row>
    <row r="1264" spans="1:30" ht="24.95" customHeight="1" x14ac:dyDescent="0.2">
      <c r="A1264" s="23" t="str">
        <f>D1264&amp;"|"&amp;E1264&amp;"|"&amp;G1264&amp;"|"&amp;H1264&amp;"|"&amp;L1264&amp;"|"&amp;N1264&amp;"|"&amp;U1264</f>
        <v>||||||0</v>
      </c>
      <c r="B1264" s="23" t="str">
        <f>D1264&amp;"|"&amp;E1264&amp;"|"&amp;G1264&amp;"|"&amp;H1264&amp;"|"&amp;X1264</f>
        <v>||||0</v>
      </c>
      <c r="C1264" s="28" t="str">
        <f>E1264&amp;"|"&amp;X1264</f>
        <v>|0</v>
      </c>
      <c r="D1264" s="10"/>
      <c r="E1264" s="10"/>
      <c r="F1264" s="36" t="str">
        <f>G1264&amp;"/"&amp;H1264</f>
        <v>/</v>
      </c>
      <c r="G1264" s="10"/>
      <c r="H1264" s="10"/>
      <c r="I1264" s="36" t="str">
        <f>J1264&amp;"."&amp;K1264</f>
        <v>.</v>
      </c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>
        <f>R1264-S1264-T1264</f>
        <v>0</v>
      </c>
      <c r="V1264" s="9" t="e">
        <f>IF(X1264&lt;&gt;"Liquidação Cancelada",VLOOKUP(B1264,'BASE DE DADOS OPS'!$B$4:$P$9650,10,FALSE),"Liquidação Cancelada")</f>
        <v>#N/A</v>
      </c>
      <c r="W1264" s="13" t="e">
        <f>IF(X1264&lt;&gt;"Liquidação Cancelada",IF(ISBLANK(V1264),"AGUARDANDO PAGAMENTO",NETWORKDAYS(P1264,V1264)-1),"Liquidação Cancelada")</f>
        <v>#N/A</v>
      </c>
      <c r="X1264" s="10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>IF(X1264&lt;&gt;"Liquidação Cancelada",Y1264-Z1264,"Liquidação Cancelada")</f>
        <v>#N/A</v>
      </c>
      <c r="AC1264" s="3" t="e">
        <f>IF(X1264&lt;&gt;"Liquidação Cancelada",(AA1264-AB1264)+(U1264-Z1264-AB1264),"Liquidação Cancelada")</f>
        <v>#N/A</v>
      </c>
      <c r="AD1264" s="29"/>
    </row>
    <row r="1265" spans="1:30" ht="24.95" customHeight="1" x14ac:dyDescent="0.2">
      <c r="A1265" s="23" t="str">
        <f>D1265&amp;"|"&amp;E1265&amp;"|"&amp;G1265&amp;"|"&amp;H1265&amp;"|"&amp;L1265&amp;"|"&amp;N1265&amp;"|"&amp;U1265</f>
        <v>||||||0</v>
      </c>
      <c r="B1265" s="23" t="str">
        <f>D1265&amp;"|"&amp;E1265&amp;"|"&amp;G1265&amp;"|"&amp;H1265&amp;"|"&amp;X1265</f>
        <v>||||0</v>
      </c>
      <c r="C1265" s="28" t="str">
        <f>E1265&amp;"|"&amp;X1265</f>
        <v>|0</v>
      </c>
      <c r="D1265" s="10"/>
      <c r="E1265" s="10"/>
      <c r="F1265" s="36" t="str">
        <f>G1265&amp;"/"&amp;H1265</f>
        <v>/</v>
      </c>
      <c r="G1265" s="10"/>
      <c r="H1265" s="10"/>
      <c r="I1265" s="36" t="str">
        <f>J1265&amp;"."&amp;K1265</f>
        <v>.</v>
      </c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>
        <f>R1265-S1265-T1265</f>
        <v>0</v>
      </c>
      <c r="V1265" s="9" t="e">
        <f>IF(X1265&lt;&gt;"Liquidação Cancelada",VLOOKUP(B1265,'BASE DE DADOS OPS'!$B$4:$P$9650,10,FALSE),"Liquidação Cancelada")</f>
        <v>#N/A</v>
      </c>
      <c r="W1265" s="13" t="e">
        <f>IF(X1265&lt;&gt;"Liquidação Cancelada",IF(ISBLANK(V1265),"AGUARDANDO PAGAMENTO",NETWORKDAYS(P1265,V1265)-1),"Liquidação Cancelada")</f>
        <v>#N/A</v>
      </c>
      <c r="X1265" s="10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>IF(X1265&lt;&gt;"Liquidação Cancelada",Y1265-Z1265,"Liquidação Cancelada")</f>
        <v>#N/A</v>
      </c>
      <c r="AC1265" s="3" t="e">
        <f>IF(X1265&lt;&gt;"Liquidação Cancelada",(AA1265-AB1265)+(U1265-Z1265-AB1265),"Liquidação Cancelada")</f>
        <v>#N/A</v>
      </c>
      <c r="AD1265" s="29"/>
    </row>
    <row r="1266" spans="1:30" ht="24.95" customHeight="1" x14ac:dyDescent="0.2">
      <c r="A1266" s="23" t="str">
        <f>D1266&amp;"|"&amp;E1266&amp;"|"&amp;G1266&amp;"|"&amp;H1266&amp;"|"&amp;L1266&amp;"|"&amp;N1266&amp;"|"&amp;U1266</f>
        <v>||||||0</v>
      </c>
      <c r="B1266" s="23" t="str">
        <f>D1266&amp;"|"&amp;E1266&amp;"|"&amp;G1266&amp;"|"&amp;H1266&amp;"|"&amp;X1266</f>
        <v>||||0</v>
      </c>
      <c r="C1266" s="28" t="str">
        <f>E1266&amp;"|"&amp;X1266</f>
        <v>|0</v>
      </c>
      <c r="D1266" s="10"/>
      <c r="E1266" s="10"/>
      <c r="F1266" s="36" t="str">
        <f>G1266&amp;"/"&amp;H1266</f>
        <v>/</v>
      </c>
      <c r="G1266" s="10"/>
      <c r="H1266" s="10"/>
      <c r="I1266" s="36" t="str">
        <f>J1266&amp;"."&amp;K1266</f>
        <v>.</v>
      </c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>
        <f>R1266-S1266-T1266</f>
        <v>0</v>
      </c>
      <c r="V1266" s="9" t="e">
        <f>IF(X1266&lt;&gt;"Liquidação Cancelada",VLOOKUP(B1266,'BASE DE DADOS OPS'!$B$4:$P$9650,10,FALSE),"Liquidação Cancelada")</f>
        <v>#N/A</v>
      </c>
      <c r="W1266" s="13" t="e">
        <f>IF(X1266&lt;&gt;"Liquidação Cancelada",IF(ISBLANK(V1266),"AGUARDANDO PAGAMENTO",NETWORKDAYS(P1266,V1266)-1),"Liquidação Cancelada")</f>
        <v>#N/A</v>
      </c>
      <c r="X1266" s="10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>IF(X1266&lt;&gt;"Liquidação Cancelada",Y1266-Z1266,"Liquidação Cancelada")</f>
        <v>#N/A</v>
      </c>
      <c r="AC1266" s="3" t="e">
        <f>IF(X1266&lt;&gt;"Liquidação Cancelada",(AA1266-AB1266)+(U1266-Z1266-AB1266),"Liquidação Cancelada")</f>
        <v>#N/A</v>
      </c>
      <c r="AD1266" s="29"/>
    </row>
    <row r="1267" spans="1:30" ht="24.95" customHeight="1" x14ac:dyDescent="0.2">
      <c r="A1267" s="23" t="str">
        <f>D1267&amp;"|"&amp;E1267&amp;"|"&amp;G1267&amp;"|"&amp;H1267&amp;"|"&amp;L1267&amp;"|"&amp;N1267&amp;"|"&amp;U1267</f>
        <v>||||||0</v>
      </c>
      <c r="B1267" s="23" t="str">
        <f>D1267&amp;"|"&amp;E1267&amp;"|"&amp;G1267&amp;"|"&amp;H1267&amp;"|"&amp;X1267</f>
        <v>||||0</v>
      </c>
      <c r="C1267" s="28" t="str">
        <f>E1267&amp;"|"&amp;X1267</f>
        <v>|0</v>
      </c>
      <c r="D1267" s="10"/>
      <c r="E1267" s="10"/>
      <c r="F1267" s="36" t="str">
        <f>G1267&amp;"/"&amp;H1267</f>
        <v>/</v>
      </c>
      <c r="G1267" s="10"/>
      <c r="H1267" s="10"/>
      <c r="I1267" s="36" t="str">
        <f>J1267&amp;"."&amp;K1267</f>
        <v>.</v>
      </c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>
        <f>R1267-S1267-T1267</f>
        <v>0</v>
      </c>
      <c r="V1267" s="9" t="e">
        <f>IF(X1267&lt;&gt;"Liquidação Cancelada",VLOOKUP(B1267,'BASE DE DADOS OPS'!$B$4:$P$9650,10,FALSE),"Liquidação Cancelada")</f>
        <v>#N/A</v>
      </c>
      <c r="W1267" s="13" t="e">
        <f>IF(X1267&lt;&gt;"Liquidação Cancelada",IF(ISBLANK(V1267),"AGUARDANDO PAGAMENTO",NETWORKDAYS(P1267,V1267)-1),"Liquidação Cancelada")</f>
        <v>#N/A</v>
      </c>
      <c r="X1267" s="10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>IF(X1267&lt;&gt;"Liquidação Cancelada",Y1267-Z1267,"Liquidação Cancelada")</f>
        <v>#N/A</v>
      </c>
      <c r="AC1267" s="3" t="e">
        <f>IF(X1267&lt;&gt;"Liquidação Cancelada",(AA1267-AB1267)+(U1267-Z1267-AB1267),"Liquidação Cancelada")</f>
        <v>#N/A</v>
      </c>
      <c r="AD1267" s="29"/>
    </row>
    <row r="1268" spans="1:30" ht="24.95" customHeight="1" x14ac:dyDescent="0.2">
      <c r="A1268" s="23" t="str">
        <f>D1268&amp;"|"&amp;E1268&amp;"|"&amp;G1268&amp;"|"&amp;H1268&amp;"|"&amp;L1268&amp;"|"&amp;N1268&amp;"|"&amp;U1268</f>
        <v>||||||0</v>
      </c>
      <c r="B1268" s="23" t="str">
        <f>D1268&amp;"|"&amp;E1268&amp;"|"&amp;G1268&amp;"|"&amp;H1268&amp;"|"&amp;X1268</f>
        <v>||||0</v>
      </c>
      <c r="C1268" s="28" t="str">
        <f>E1268&amp;"|"&amp;X1268</f>
        <v>|0</v>
      </c>
      <c r="D1268" s="10"/>
      <c r="E1268" s="10"/>
      <c r="F1268" s="36" t="str">
        <f>G1268&amp;"/"&amp;H1268</f>
        <v>/</v>
      </c>
      <c r="G1268" s="10"/>
      <c r="H1268" s="10"/>
      <c r="I1268" s="36" t="str">
        <f>J1268&amp;"."&amp;K1268</f>
        <v>.</v>
      </c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>
        <f>R1268-S1268-T1268</f>
        <v>0</v>
      </c>
      <c r="V1268" s="9" t="e">
        <f>IF(X1268&lt;&gt;"Liquidação Cancelada",VLOOKUP(B1268,'BASE DE DADOS OPS'!$B$4:$P$9650,10,FALSE),"Liquidação Cancelada")</f>
        <v>#N/A</v>
      </c>
      <c r="W1268" s="13" t="e">
        <f>IF(X1268&lt;&gt;"Liquidação Cancelada",IF(ISBLANK(V1268),"AGUARDANDO PAGAMENTO",NETWORKDAYS(P1268,V1268)-1),"Liquidação Cancelada")</f>
        <v>#N/A</v>
      </c>
      <c r="X1268" s="10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>IF(X1268&lt;&gt;"Liquidação Cancelada",Y1268-Z1268,"Liquidação Cancelada")</f>
        <v>#N/A</v>
      </c>
      <c r="AC1268" s="3" t="e">
        <f>IF(X1268&lt;&gt;"Liquidação Cancelada",(AA1268-AB1268)+(U1268-Z1268-AB1268),"Liquidação Cancelada")</f>
        <v>#N/A</v>
      </c>
      <c r="AD1268" s="29"/>
    </row>
    <row r="1269" spans="1:30" ht="24.95" customHeight="1" x14ac:dyDescent="0.2">
      <c r="A1269" s="23" t="str">
        <f>D1269&amp;"|"&amp;E1269&amp;"|"&amp;G1269&amp;"|"&amp;H1269&amp;"|"&amp;L1269&amp;"|"&amp;N1269&amp;"|"&amp;U1269</f>
        <v>||||||0</v>
      </c>
      <c r="B1269" s="23" t="str">
        <f>D1269&amp;"|"&amp;E1269&amp;"|"&amp;G1269&amp;"|"&amp;H1269&amp;"|"&amp;X1269</f>
        <v>||||0</v>
      </c>
      <c r="C1269" s="28" t="str">
        <f>E1269&amp;"|"&amp;X1269</f>
        <v>|0</v>
      </c>
      <c r="D1269" s="10"/>
      <c r="E1269" s="10"/>
      <c r="F1269" s="36" t="str">
        <f>G1269&amp;"/"&amp;H1269</f>
        <v>/</v>
      </c>
      <c r="G1269" s="10"/>
      <c r="H1269" s="10"/>
      <c r="I1269" s="36" t="str">
        <f>J1269&amp;"."&amp;K1269</f>
        <v>.</v>
      </c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>
        <f>R1269-S1269-T1269</f>
        <v>0</v>
      </c>
      <c r="V1269" s="9" t="e">
        <f>IF(X1269&lt;&gt;"Liquidação Cancelada",VLOOKUP(B1269,'BASE DE DADOS OPS'!$B$4:$P$9650,10,FALSE),"Liquidação Cancelada")</f>
        <v>#N/A</v>
      </c>
      <c r="W1269" s="13" t="e">
        <f>IF(X1269&lt;&gt;"Liquidação Cancelada",IF(ISBLANK(V1269),"AGUARDANDO PAGAMENTO",NETWORKDAYS(P1269,V1269)-1),"Liquidação Cancelada")</f>
        <v>#N/A</v>
      </c>
      <c r="X1269" s="10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>IF(X1269&lt;&gt;"Liquidação Cancelada",Y1269-Z1269,"Liquidação Cancelada")</f>
        <v>#N/A</v>
      </c>
      <c r="AC1269" s="3" t="e">
        <f>IF(X1269&lt;&gt;"Liquidação Cancelada",(AA1269-AB1269)+(U1269-Z1269-AB1269),"Liquidação Cancelada")</f>
        <v>#N/A</v>
      </c>
      <c r="AD1269" s="29"/>
    </row>
    <row r="1270" spans="1:30" ht="24.95" customHeight="1" x14ac:dyDescent="0.2">
      <c r="A1270" s="23" t="str">
        <f>D1270&amp;"|"&amp;E1270&amp;"|"&amp;G1270&amp;"|"&amp;H1270&amp;"|"&amp;L1270&amp;"|"&amp;N1270&amp;"|"&amp;U1270</f>
        <v>||||||0</v>
      </c>
      <c r="B1270" s="23" t="str">
        <f>D1270&amp;"|"&amp;E1270&amp;"|"&amp;G1270&amp;"|"&amp;H1270&amp;"|"&amp;X1270</f>
        <v>||||0</v>
      </c>
      <c r="C1270" s="28" t="str">
        <f>E1270&amp;"|"&amp;X1270</f>
        <v>|0</v>
      </c>
      <c r="D1270" s="10"/>
      <c r="E1270" s="10"/>
      <c r="F1270" s="36" t="str">
        <f>G1270&amp;"/"&amp;H1270</f>
        <v>/</v>
      </c>
      <c r="G1270" s="10"/>
      <c r="H1270" s="10"/>
      <c r="I1270" s="36" t="str">
        <f>J1270&amp;"."&amp;K1270</f>
        <v>.</v>
      </c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>
        <f>R1270-S1270-T1270</f>
        <v>0</v>
      </c>
      <c r="V1270" s="9" t="e">
        <f>IF(X1270&lt;&gt;"Liquidação Cancelada",VLOOKUP(B1270,'BASE DE DADOS OPS'!$B$4:$P$9650,10,FALSE),"Liquidação Cancelada")</f>
        <v>#N/A</v>
      </c>
      <c r="W1270" s="13" t="e">
        <f>IF(X1270&lt;&gt;"Liquidação Cancelada",IF(ISBLANK(V1270),"AGUARDANDO PAGAMENTO",NETWORKDAYS(P1270,V1270)-1),"Liquidação Cancelada")</f>
        <v>#N/A</v>
      </c>
      <c r="X1270" s="10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>IF(X1270&lt;&gt;"Liquidação Cancelada",Y1270-Z1270,"Liquidação Cancelada")</f>
        <v>#N/A</v>
      </c>
      <c r="AC1270" s="3" t="e">
        <f>IF(X1270&lt;&gt;"Liquidação Cancelada",(AA1270-AB1270)+(U1270-Z1270-AB1270),"Liquidação Cancelada")</f>
        <v>#N/A</v>
      </c>
      <c r="AD1270" s="29"/>
    </row>
    <row r="1271" spans="1:30" ht="24.95" customHeight="1" x14ac:dyDescent="0.2">
      <c r="A1271" s="23" t="str">
        <f>D1271&amp;"|"&amp;E1271&amp;"|"&amp;G1271&amp;"|"&amp;H1271&amp;"|"&amp;L1271&amp;"|"&amp;N1271&amp;"|"&amp;U1271</f>
        <v>||||||0</v>
      </c>
      <c r="B1271" s="23" t="str">
        <f>D1271&amp;"|"&amp;E1271&amp;"|"&amp;G1271&amp;"|"&amp;H1271&amp;"|"&amp;X1271</f>
        <v>||||0</v>
      </c>
      <c r="C1271" s="28" t="str">
        <f>E1271&amp;"|"&amp;X1271</f>
        <v>|0</v>
      </c>
      <c r="D1271" s="10"/>
      <c r="E1271" s="10"/>
      <c r="F1271" s="36" t="str">
        <f>G1271&amp;"/"&amp;H1271</f>
        <v>/</v>
      </c>
      <c r="G1271" s="10"/>
      <c r="H1271" s="10"/>
      <c r="I1271" s="36" t="str">
        <f>J1271&amp;"."&amp;K1271</f>
        <v>.</v>
      </c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>
        <f>R1271-S1271-T1271</f>
        <v>0</v>
      </c>
      <c r="V1271" s="9" t="e">
        <f>IF(X1271&lt;&gt;"Liquidação Cancelada",VLOOKUP(B1271,'BASE DE DADOS OPS'!$B$4:$P$9650,10,FALSE),"Liquidação Cancelada")</f>
        <v>#N/A</v>
      </c>
      <c r="W1271" s="13" t="e">
        <f>IF(X1271&lt;&gt;"Liquidação Cancelada",IF(ISBLANK(V1271),"AGUARDANDO PAGAMENTO",NETWORKDAYS(P1271,V1271)-1),"Liquidação Cancelada")</f>
        <v>#N/A</v>
      </c>
      <c r="X1271" s="10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>IF(X1271&lt;&gt;"Liquidação Cancelada",Y1271-Z1271,"Liquidação Cancelada")</f>
        <v>#N/A</v>
      </c>
      <c r="AC1271" s="3" t="e">
        <f>IF(X1271&lt;&gt;"Liquidação Cancelada",(AA1271-AB1271)+(U1271-Z1271-AB1271),"Liquidação Cancelada")</f>
        <v>#N/A</v>
      </c>
      <c r="AD1271" s="29"/>
    </row>
    <row r="1272" spans="1:30" ht="24.95" customHeight="1" x14ac:dyDescent="0.2">
      <c r="A1272" s="23" t="str">
        <f>D1272&amp;"|"&amp;E1272&amp;"|"&amp;G1272&amp;"|"&amp;H1272&amp;"|"&amp;L1272&amp;"|"&amp;N1272&amp;"|"&amp;U1272</f>
        <v>||||||0</v>
      </c>
      <c r="B1272" s="23" t="str">
        <f>D1272&amp;"|"&amp;E1272&amp;"|"&amp;G1272&amp;"|"&amp;H1272&amp;"|"&amp;X1272</f>
        <v>||||0</v>
      </c>
      <c r="C1272" s="28" t="str">
        <f>E1272&amp;"|"&amp;X1272</f>
        <v>|0</v>
      </c>
      <c r="D1272" s="10"/>
      <c r="E1272" s="10"/>
      <c r="F1272" s="36" t="str">
        <f>G1272&amp;"/"&amp;H1272</f>
        <v>/</v>
      </c>
      <c r="G1272" s="10"/>
      <c r="H1272" s="10"/>
      <c r="I1272" s="36" t="str">
        <f>J1272&amp;"."&amp;K1272</f>
        <v>.</v>
      </c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>
        <f>R1272-S1272-T1272</f>
        <v>0</v>
      </c>
      <c r="V1272" s="9" t="e">
        <f>IF(X1272&lt;&gt;"Liquidação Cancelada",VLOOKUP(B1272,'BASE DE DADOS OPS'!$B$4:$P$9650,10,FALSE),"Liquidação Cancelada")</f>
        <v>#N/A</v>
      </c>
      <c r="W1272" s="13" t="e">
        <f>IF(X1272&lt;&gt;"Liquidação Cancelada",IF(ISBLANK(V1272),"AGUARDANDO PAGAMENTO",NETWORKDAYS(P1272,V1272)-1),"Liquidação Cancelada")</f>
        <v>#N/A</v>
      </c>
      <c r="X1272" s="10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>IF(X1272&lt;&gt;"Liquidação Cancelada",Y1272-Z1272,"Liquidação Cancelada")</f>
        <v>#N/A</v>
      </c>
      <c r="AC1272" s="3" t="e">
        <f>IF(X1272&lt;&gt;"Liquidação Cancelada",(AA1272-AB1272)+(U1272-Z1272-AB1272),"Liquidação Cancelada")</f>
        <v>#N/A</v>
      </c>
      <c r="AD1272" s="29"/>
    </row>
    <row r="1273" spans="1:30" ht="24.95" customHeight="1" x14ac:dyDescent="0.2">
      <c r="A1273" s="23" t="str">
        <f>D1273&amp;"|"&amp;E1273&amp;"|"&amp;G1273&amp;"|"&amp;H1273&amp;"|"&amp;L1273&amp;"|"&amp;N1273&amp;"|"&amp;U1273</f>
        <v>||||||0</v>
      </c>
      <c r="B1273" s="23" t="str">
        <f>D1273&amp;"|"&amp;E1273&amp;"|"&amp;G1273&amp;"|"&amp;H1273&amp;"|"&amp;X1273</f>
        <v>||||0</v>
      </c>
      <c r="C1273" s="28" t="str">
        <f>E1273&amp;"|"&amp;X1273</f>
        <v>|0</v>
      </c>
      <c r="D1273" s="10"/>
      <c r="E1273" s="10"/>
      <c r="F1273" s="36" t="str">
        <f>G1273&amp;"/"&amp;H1273</f>
        <v>/</v>
      </c>
      <c r="G1273" s="10"/>
      <c r="H1273" s="10"/>
      <c r="I1273" s="36" t="str">
        <f>J1273&amp;"."&amp;K1273</f>
        <v>.</v>
      </c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>
        <f>R1273-S1273-T1273</f>
        <v>0</v>
      </c>
      <c r="V1273" s="9" t="e">
        <f>IF(X1273&lt;&gt;"Liquidação Cancelada",VLOOKUP(B1273,'BASE DE DADOS OPS'!$B$4:$P$9650,10,FALSE),"Liquidação Cancelada")</f>
        <v>#N/A</v>
      </c>
      <c r="W1273" s="13" t="e">
        <f>IF(X1273&lt;&gt;"Liquidação Cancelada",IF(ISBLANK(V1273),"AGUARDANDO PAGAMENTO",NETWORKDAYS(P1273,V1273)-1),"Liquidação Cancelada")</f>
        <v>#N/A</v>
      </c>
      <c r="X1273" s="10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>IF(X1273&lt;&gt;"Liquidação Cancelada",Y1273-Z1273,"Liquidação Cancelada")</f>
        <v>#N/A</v>
      </c>
      <c r="AC1273" s="3" t="e">
        <f>IF(X1273&lt;&gt;"Liquidação Cancelada",(AA1273-AB1273)+(U1273-Z1273-AB1273),"Liquidação Cancelada")</f>
        <v>#N/A</v>
      </c>
      <c r="AD1273" s="29"/>
    </row>
    <row r="1274" spans="1:30" ht="24.95" customHeight="1" x14ac:dyDescent="0.2">
      <c r="A1274" s="23" t="str">
        <f>D1274&amp;"|"&amp;E1274&amp;"|"&amp;G1274&amp;"|"&amp;H1274&amp;"|"&amp;L1274&amp;"|"&amp;N1274&amp;"|"&amp;U1274</f>
        <v>||||||0</v>
      </c>
      <c r="B1274" s="23" t="str">
        <f>D1274&amp;"|"&amp;E1274&amp;"|"&amp;G1274&amp;"|"&amp;H1274&amp;"|"&amp;X1274</f>
        <v>||||0</v>
      </c>
      <c r="C1274" s="28" t="str">
        <f>E1274&amp;"|"&amp;X1274</f>
        <v>|0</v>
      </c>
      <c r="D1274" s="10"/>
      <c r="E1274" s="10"/>
      <c r="F1274" s="36" t="str">
        <f>G1274&amp;"/"&amp;H1274</f>
        <v>/</v>
      </c>
      <c r="G1274" s="10"/>
      <c r="H1274" s="10"/>
      <c r="I1274" s="36" t="str">
        <f>J1274&amp;"."&amp;K1274</f>
        <v>.</v>
      </c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>
        <f>R1274-S1274-T1274</f>
        <v>0</v>
      </c>
      <c r="V1274" s="9" t="e">
        <f>IF(X1274&lt;&gt;"Liquidação Cancelada",VLOOKUP(B1274,'BASE DE DADOS OPS'!$B$4:$P$9650,10,FALSE),"Liquidação Cancelada")</f>
        <v>#N/A</v>
      </c>
      <c r="W1274" s="13" t="e">
        <f>IF(X1274&lt;&gt;"Liquidação Cancelada",IF(ISBLANK(V1274),"AGUARDANDO PAGAMENTO",NETWORKDAYS(P1274,V1274)-1),"Liquidação Cancelada")</f>
        <v>#N/A</v>
      </c>
      <c r="X1274" s="10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>IF(X1274&lt;&gt;"Liquidação Cancelada",Y1274-Z1274,"Liquidação Cancelada")</f>
        <v>#N/A</v>
      </c>
      <c r="AC1274" s="3" t="e">
        <f>IF(X1274&lt;&gt;"Liquidação Cancelada",(AA1274-AB1274)+(U1274-Z1274-AB1274),"Liquidação Cancelada")</f>
        <v>#N/A</v>
      </c>
      <c r="AD1274" s="29"/>
    </row>
    <row r="1275" spans="1:30" ht="24.95" customHeight="1" x14ac:dyDescent="0.2">
      <c r="A1275" s="23" t="str">
        <f>D1275&amp;"|"&amp;E1275&amp;"|"&amp;G1275&amp;"|"&amp;H1275&amp;"|"&amp;L1275&amp;"|"&amp;N1275&amp;"|"&amp;U1275</f>
        <v>||||||0</v>
      </c>
      <c r="B1275" s="23" t="str">
        <f>D1275&amp;"|"&amp;E1275&amp;"|"&amp;G1275&amp;"|"&amp;H1275&amp;"|"&amp;X1275</f>
        <v>||||0</v>
      </c>
      <c r="C1275" s="28" t="str">
        <f>E1275&amp;"|"&amp;X1275</f>
        <v>|0</v>
      </c>
      <c r="D1275" s="10"/>
      <c r="E1275" s="10"/>
      <c r="F1275" s="36" t="str">
        <f>G1275&amp;"/"&amp;H1275</f>
        <v>/</v>
      </c>
      <c r="G1275" s="10"/>
      <c r="H1275" s="10"/>
      <c r="I1275" s="36" t="str">
        <f>J1275&amp;"."&amp;K1275</f>
        <v>.</v>
      </c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>
        <f>R1275-S1275-T1275</f>
        <v>0</v>
      </c>
      <c r="V1275" s="9" t="e">
        <f>IF(X1275&lt;&gt;"Liquidação Cancelada",VLOOKUP(B1275,'BASE DE DADOS OPS'!$B$4:$P$9650,10,FALSE),"Liquidação Cancelada")</f>
        <v>#N/A</v>
      </c>
      <c r="W1275" s="13" t="e">
        <f>IF(X1275&lt;&gt;"Liquidação Cancelada",IF(ISBLANK(V1275),"AGUARDANDO PAGAMENTO",NETWORKDAYS(P1275,V1275)-1),"Liquidação Cancelada")</f>
        <v>#N/A</v>
      </c>
      <c r="X1275" s="10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>IF(X1275&lt;&gt;"Liquidação Cancelada",Y1275-Z1275,"Liquidação Cancelada")</f>
        <v>#N/A</v>
      </c>
      <c r="AC1275" s="3" t="e">
        <f>IF(X1275&lt;&gt;"Liquidação Cancelada",(AA1275-AB1275)+(U1275-Z1275-AB1275),"Liquidação Cancelada")</f>
        <v>#N/A</v>
      </c>
      <c r="AD1275" s="29"/>
    </row>
    <row r="1276" spans="1:30" ht="24.95" customHeight="1" x14ac:dyDescent="0.2">
      <c r="A1276" s="23" t="str">
        <f>D1276&amp;"|"&amp;E1276&amp;"|"&amp;G1276&amp;"|"&amp;H1276&amp;"|"&amp;L1276&amp;"|"&amp;N1276&amp;"|"&amp;U1276</f>
        <v>||||||0</v>
      </c>
      <c r="B1276" s="23" t="str">
        <f>D1276&amp;"|"&amp;E1276&amp;"|"&amp;G1276&amp;"|"&amp;H1276&amp;"|"&amp;X1276</f>
        <v>||||0</v>
      </c>
      <c r="C1276" s="28" t="str">
        <f>E1276&amp;"|"&amp;X1276</f>
        <v>|0</v>
      </c>
      <c r="D1276" s="10"/>
      <c r="E1276" s="10"/>
      <c r="F1276" s="36" t="str">
        <f>G1276&amp;"/"&amp;H1276</f>
        <v>/</v>
      </c>
      <c r="G1276" s="10"/>
      <c r="H1276" s="10"/>
      <c r="I1276" s="36" t="str">
        <f>J1276&amp;"."&amp;K1276</f>
        <v>.</v>
      </c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>
        <f>R1276-S1276-T1276</f>
        <v>0</v>
      </c>
      <c r="V1276" s="9" t="e">
        <f>IF(X1276&lt;&gt;"Liquidação Cancelada",VLOOKUP(B1276,'BASE DE DADOS OPS'!$B$4:$P$9650,10,FALSE),"Liquidação Cancelada")</f>
        <v>#N/A</v>
      </c>
      <c r="W1276" s="13" t="e">
        <f>IF(X1276&lt;&gt;"Liquidação Cancelada",IF(ISBLANK(V1276),"AGUARDANDO PAGAMENTO",NETWORKDAYS(P1276,V1276)-1),"Liquidação Cancelada")</f>
        <v>#N/A</v>
      </c>
      <c r="X1276" s="10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>IF(X1276&lt;&gt;"Liquidação Cancelada",Y1276-Z1276,"Liquidação Cancelada")</f>
        <v>#N/A</v>
      </c>
      <c r="AC1276" s="3" t="e">
        <f>IF(X1276&lt;&gt;"Liquidação Cancelada",(AA1276-AB1276)+(U1276-Z1276-AB1276),"Liquidação Cancelada")</f>
        <v>#N/A</v>
      </c>
      <c r="AD1276" s="29"/>
    </row>
    <row r="1277" spans="1:30" ht="24.95" customHeight="1" x14ac:dyDescent="0.2">
      <c r="A1277" s="23" t="str">
        <f>D1277&amp;"|"&amp;E1277&amp;"|"&amp;G1277&amp;"|"&amp;H1277&amp;"|"&amp;L1277&amp;"|"&amp;N1277&amp;"|"&amp;U1277</f>
        <v>||||||0</v>
      </c>
      <c r="B1277" s="23" t="str">
        <f>D1277&amp;"|"&amp;E1277&amp;"|"&amp;G1277&amp;"|"&amp;H1277&amp;"|"&amp;X1277</f>
        <v>||||0</v>
      </c>
      <c r="C1277" s="28" t="str">
        <f>E1277&amp;"|"&amp;X1277</f>
        <v>|0</v>
      </c>
      <c r="D1277" s="10"/>
      <c r="E1277" s="10"/>
      <c r="F1277" s="36" t="str">
        <f>G1277&amp;"/"&amp;H1277</f>
        <v>/</v>
      </c>
      <c r="G1277" s="10"/>
      <c r="H1277" s="10"/>
      <c r="I1277" s="36" t="str">
        <f>J1277&amp;"."&amp;K1277</f>
        <v>.</v>
      </c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>
        <f>R1277-S1277-T1277</f>
        <v>0</v>
      </c>
      <c r="V1277" s="9" t="e">
        <f>IF(X1277&lt;&gt;"Liquidação Cancelada",VLOOKUP(B1277,'BASE DE DADOS OPS'!$B$4:$P$9650,10,FALSE),"Liquidação Cancelada")</f>
        <v>#N/A</v>
      </c>
      <c r="W1277" s="13" t="e">
        <f>IF(X1277&lt;&gt;"Liquidação Cancelada",IF(ISBLANK(V1277),"AGUARDANDO PAGAMENTO",NETWORKDAYS(P1277,V1277)-1),"Liquidação Cancelada")</f>
        <v>#N/A</v>
      </c>
      <c r="X1277" s="10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>IF(X1277&lt;&gt;"Liquidação Cancelada",Y1277-Z1277,"Liquidação Cancelada")</f>
        <v>#N/A</v>
      </c>
      <c r="AC1277" s="3" t="e">
        <f>IF(X1277&lt;&gt;"Liquidação Cancelada",(AA1277-AB1277)+(U1277-Z1277-AB1277),"Liquidação Cancelada")</f>
        <v>#N/A</v>
      </c>
      <c r="AD1277" s="29"/>
    </row>
    <row r="1278" spans="1:30" ht="24.95" customHeight="1" x14ac:dyDescent="0.2">
      <c r="A1278" s="23" t="str">
        <f>D1278&amp;"|"&amp;E1278&amp;"|"&amp;G1278&amp;"|"&amp;H1278&amp;"|"&amp;L1278&amp;"|"&amp;N1278&amp;"|"&amp;U1278</f>
        <v>||||||0</v>
      </c>
      <c r="B1278" s="23" t="str">
        <f>D1278&amp;"|"&amp;E1278&amp;"|"&amp;G1278&amp;"|"&amp;H1278&amp;"|"&amp;X1278</f>
        <v>||||0</v>
      </c>
      <c r="C1278" s="28" t="str">
        <f>E1278&amp;"|"&amp;X1278</f>
        <v>|0</v>
      </c>
      <c r="D1278" s="10"/>
      <c r="E1278" s="10"/>
      <c r="F1278" s="36" t="str">
        <f>G1278&amp;"/"&amp;H1278</f>
        <v>/</v>
      </c>
      <c r="G1278" s="10"/>
      <c r="H1278" s="10"/>
      <c r="I1278" s="36" t="str">
        <f>J1278&amp;"."&amp;K1278</f>
        <v>.</v>
      </c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>
        <f>R1278-S1278-T1278</f>
        <v>0</v>
      </c>
      <c r="V1278" s="9" t="e">
        <f>IF(X1278&lt;&gt;"Liquidação Cancelada",VLOOKUP(B1278,'BASE DE DADOS OPS'!$B$4:$P$9650,10,FALSE),"Liquidação Cancelada")</f>
        <v>#N/A</v>
      </c>
      <c r="W1278" s="13" t="e">
        <f>IF(X1278&lt;&gt;"Liquidação Cancelada",IF(ISBLANK(V1278),"AGUARDANDO PAGAMENTO",NETWORKDAYS(P1278,V1278)-1),"Liquidação Cancelada")</f>
        <v>#N/A</v>
      </c>
      <c r="X1278" s="10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>IF(X1278&lt;&gt;"Liquidação Cancelada",Y1278-Z1278,"Liquidação Cancelada")</f>
        <v>#N/A</v>
      </c>
      <c r="AC1278" s="3" t="e">
        <f>IF(X1278&lt;&gt;"Liquidação Cancelada",(AA1278-AB1278)+(U1278-Z1278-AB1278),"Liquidação Cancelada")</f>
        <v>#N/A</v>
      </c>
      <c r="AD1278" s="29"/>
    </row>
    <row r="1279" spans="1:30" ht="24.95" customHeight="1" x14ac:dyDescent="0.2">
      <c r="A1279" s="23" t="str">
        <f>D1279&amp;"|"&amp;E1279&amp;"|"&amp;G1279&amp;"|"&amp;H1279&amp;"|"&amp;L1279&amp;"|"&amp;N1279&amp;"|"&amp;U1279</f>
        <v>||||||0</v>
      </c>
      <c r="B1279" s="23" t="str">
        <f>D1279&amp;"|"&amp;E1279&amp;"|"&amp;G1279&amp;"|"&amp;H1279&amp;"|"&amp;X1279</f>
        <v>||||0</v>
      </c>
      <c r="C1279" s="28" t="str">
        <f>E1279&amp;"|"&amp;X1279</f>
        <v>|0</v>
      </c>
      <c r="D1279" s="10"/>
      <c r="E1279" s="10"/>
      <c r="F1279" s="36" t="str">
        <f>G1279&amp;"/"&amp;H1279</f>
        <v>/</v>
      </c>
      <c r="G1279" s="10"/>
      <c r="H1279" s="10"/>
      <c r="I1279" s="36" t="str">
        <f>J1279&amp;"."&amp;K1279</f>
        <v>.</v>
      </c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>
        <f>R1279-S1279-T1279</f>
        <v>0</v>
      </c>
      <c r="V1279" s="9" t="e">
        <f>IF(X1279&lt;&gt;"Liquidação Cancelada",VLOOKUP(B1279,'BASE DE DADOS OPS'!$B$4:$P$9650,10,FALSE),"Liquidação Cancelada")</f>
        <v>#N/A</v>
      </c>
      <c r="W1279" s="13" t="e">
        <f>IF(X1279&lt;&gt;"Liquidação Cancelada",IF(ISBLANK(V1279),"AGUARDANDO PAGAMENTO",NETWORKDAYS(P1279,V1279)-1),"Liquidação Cancelada")</f>
        <v>#N/A</v>
      </c>
      <c r="X1279" s="10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>IF(X1279&lt;&gt;"Liquidação Cancelada",Y1279-Z1279,"Liquidação Cancelada")</f>
        <v>#N/A</v>
      </c>
      <c r="AC1279" s="3" t="e">
        <f>IF(X1279&lt;&gt;"Liquidação Cancelada",(AA1279-AB1279)+(U1279-Z1279-AB1279),"Liquidação Cancelada")</f>
        <v>#N/A</v>
      </c>
      <c r="AD1279" s="29"/>
    </row>
    <row r="1280" spans="1:30" ht="24.95" customHeight="1" x14ac:dyDescent="0.2">
      <c r="A1280" s="23" t="str">
        <f>D1280&amp;"|"&amp;E1280&amp;"|"&amp;G1280&amp;"|"&amp;H1280&amp;"|"&amp;L1280&amp;"|"&amp;N1280&amp;"|"&amp;U1280</f>
        <v>||||||0</v>
      </c>
      <c r="B1280" s="23" t="str">
        <f>D1280&amp;"|"&amp;E1280&amp;"|"&amp;G1280&amp;"|"&amp;H1280&amp;"|"&amp;X1280</f>
        <v>||||0</v>
      </c>
      <c r="C1280" s="28" t="str">
        <f>E1280&amp;"|"&amp;X1280</f>
        <v>|0</v>
      </c>
      <c r="D1280" s="10"/>
      <c r="E1280" s="10"/>
      <c r="F1280" s="36" t="str">
        <f>G1280&amp;"/"&amp;H1280</f>
        <v>/</v>
      </c>
      <c r="G1280" s="10"/>
      <c r="H1280" s="10"/>
      <c r="I1280" s="36" t="str">
        <f>J1280&amp;"."&amp;K1280</f>
        <v>.</v>
      </c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>
        <f>R1280-S1280-T1280</f>
        <v>0</v>
      </c>
      <c r="V1280" s="9" t="e">
        <f>IF(X1280&lt;&gt;"Liquidação Cancelada",VLOOKUP(B1280,'BASE DE DADOS OPS'!$B$4:$P$9650,10,FALSE),"Liquidação Cancelada")</f>
        <v>#N/A</v>
      </c>
      <c r="W1280" s="13" t="e">
        <f>IF(X1280&lt;&gt;"Liquidação Cancelada",IF(ISBLANK(V1280),"AGUARDANDO PAGAMENTO",NETWORKDAYS(P1280,V1280)-1),"Liquidação Cancelada")</f>
        <v>#N/A</v>
      </c>
      <c r="X1280" s="10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>IF(X1280&lt;&gt;"Liquidação Cancelada",Y1280-Z1280,"Liquidação Cancelada")</f>
        <v>#N/A</v>
      </c>
      <c r="AC1280" s="3" t="e">
        <f>IF(X1280&lt;&gt;"Liquidação Cancelada",(AA1280-AB1280)+(U1280-Z1280-AB1280),"Liquidação Cancelada")</f>
        <v>#N/A</v>
      </c>
      <c r="AD1280" s="29"/>
    </row>
    <row r="1281" spans="1:30" ht="24.95" customHeight="1" x14ac:dyDescent="0.2">
      <c r="A1281" s="23" t="str">
        <f>D1281&amp;"|"&amp;E1281&amp;"|"&amp;G1281&amp;"|"&amp;H1281&amp;"|"&amp;L1281&amp;"|"&amp;N1281&amp;"|"&amp;U1281</f>
        <v>||||||0</v>
      </c>
      <c r="B1281" s="23" t="str">
        <f>D1281&amp;"|"&amp;E1281&amp;"|"&amp;G1281&amp;"|"&amp;H1281&amp;"|"&amp;X1281</f>
        <v>||||0</v>
      </c>
      <c r="C1281" s="28" t="str">
        <f>E1281&amp;"|"&amp;X1281</f>
        <v>|0</v>
      </c>
      <c r="D1281" s="10"/>
      <c r="E1281" s="10"/>
      <c r="F1281" s="36" t="str">
        <f>G1281&amp;"/"&amp;H1281</f>
        <v>/</v>
      </c>
      <c r="G1281" s="10"/>
      <c r="H1281" s="10"/>
      <c r="I1281" s="36" t="str">
        <f>J1281&amp;"."&amp;K1281</f>
        <v>.</v>
      </c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>
        <f>R1281-S1281-T1281</f>
        <v>0</v>
      </c>
      <c r="V1281" s="9" t="e">
        <f>IF(X1281&lt;&gt;"Liquidação Cancelada",VLOOKUP(B1281,'BASE DE DADOS OPS'!$B$4:$P$9650,10,FALSE),"Liquidação Cancelada")</f>
        <v>#N/A</v>
      </c>
      <c r="W1281" s="13" t="e">
        <f>IF(X1281&lt;&gt;"Liquidação Cancelada",IF(ISBLANK(V1281),"AGUARDANDO PAGAMENTO",NETWORKDAYS(P1281,V1281)-1),"Liquidação Cancelada")</f>
        <v>#N/A</v>
      </c>
      <c r="X1281" s="10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>IF(X1281&lt;&gt;"Liquidação Cancelada",Y1281-Z1281,"Liquidação Cancelada")</f>
        <v>#N/A</v>
      </c>
      <c r="AC1281" s="3" t="e">
        <f>IF(X1281&lt;&gt;"Liquidação Cancelada",(AA1281-AB1281)+(U1281-Z1281-AB1281),"Liquidação Cancelada")</f>
        <v>#N/A</v>
      </c>
      <c r="AD1281" s="29"/>
    </row>
    <row r="1282" spans="1:30" ht="24.95" customHeight="1" x14ac:dyDescent="0.2">
      <c r="A1282" s="23" t="str">
        <f>D1282&amp;"|"&amp;E1282&amp;"|"&amp;G1282&amp;"|"&amp;H1282&amp;"|"&amp;L1282&amp;"|"&amp;N1282&amp;"|"&amp;U1282</f>
        <v>||||||0</v>
      </c>
      <c r="B1282" s="23" t="str">
        <f>D1282&amp;"|"&amp;E1282&amp;"|"&amp;G1282&amp;"|"&amp;H1282&amp;"|"&amp;X1282</f>
        <v>||||0</v>
      </c>
      <c r="C1282" s="28" t="str">
        <f>E1282&amp;"|"&amp;X1282</f>
        <v>|0</v>
      </c>
      <c r="D1282" s="10"/>
      <c r="E1282" s="10"/>
      <c r="F1282" s="36" t="str">
        <f>G1282&amp;"/"&amp;H1282</f>
        <v>/</v>
      </c>
      <c r="G1282" s="10"/>
      <c r="H1282" s="10"/>
      <c r="I1282" s="36" t="str">
        <f>J1282&amp;"."&amp;K1282</f>
        <v>.</v>
      </c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>
        <f>R1282-S1282-T1282</f>
        <v>0</v>
      </c>
      <c r="V1282" s="9" t="e">
        <f>IF(X1282&lt;&gt;"Liquidação Cancelada",VLOOKUP(B1282,'BASE DE DADOS OPS'!$B$4:$P$9650,10,FALSE),"Liquidação Cancelada")</f>
        <v>#N/A</v>
      </c>
      <c r="W1282" s="13" t="e">
        <f>IF(X1282&lt;&gt;"Liquidação Cancelada",IF(ISBLANK(V1282),"AGUARDANDO PAGAMENTO",NETWORKDAYS(P1282,V1282)-1),"Liquidação Cancelada")</f>
        <v>#N/A</v>
      </c>
      <c r="X1282" s="10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>IF(X1282&lt;&gt;"Liquidação Cancelada",Y1282-Z1282,"Liquidação Cancelada")</f>
        <v>#N/A</v>
      </c>
      <c r="AC1282" s="3" t="e">
        <f>IF(X1282&lt;&gt;"Liquidação Cancelada",(AA1282-AB1282)+(U1282-Z1282-AB1282),"Liquidação Cancelada")</f>
        <v>#N/A</v>
      </c>
      <c r="AD1282" s="29"/>
    </row>
    <row r="1283" spans="1:30" ht="24.95" customHeight="1" x14ac:dyDescent="0.2">
      <c r="A1283" s="23" t="str">
        <f>D1283&amp;"|"&amp;E1283&amp;"|"&amp;G1283&amp;"|"&amp;H1283&amp;"|"&amp;L1283&amp;"|"&amp;N1283&amp;"|"&amp;U1283</f>
        <v>||||||0</v>
      </c>
      <c r="B1283" s="23" t="str">
        <f>D1283&amp;"|"&amp;E1283&amp;"|"&amp;G1283&amp;"|"&amp;H1283&amp;"|"&amp;X1283</f>
        <v>||||0</v>
      </c>
      <c r="C1283" s="28" t="str">
        <f>E1283&amp;"|"&amp;X1283</f>
        <v>|0</v>
      </c>
      <c r="D1283" s="10"/>
      <c r="E1283" s="10"/>
      <c r="F1283" s="36" t="str">
        <f>G1283&amp;"/"&amp;H1283</f>
        <v>/</v>
      </c>
      <c r="G1283" s="10"/>
      <c r="H1283" s="10"/>
      <c r="I1283" s="36" t="str">
        <f>J1283&amp;"."&amp;K1283</f>
        <v>.</v>
      </c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>
        <f>R1283-S1283-T1283</f>
        <v>0</v>
      </c>
      <c r="V1283" s="9" t="e">
        <f>IF(X1283&lt;&gt;"Liquidação Cancelada",VLOOKUP(B1283,'BASE DE DADOS OPS'!$B$4:$P$9650,10,FALSE),"Liquidação Cancelada")</f>
        <v>#N/A</v>
      </c>
      <c r="W1283" s="13" t="e">
        <f>IF(X1283&lt;&gt;"Liquidação Cancelada",IF(ISBLANK(V1283),"AGUARDANDO PAGAMENTO",NETWORKDAYS(P1283,V1283)-1),"Liquidação Cancelada")</f>
        <v>#N/A</v>
      </c>
      <c r="X1283" s="10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>IF(X1283&lt;&gt;"Liquidação Cancelada",Y1283-Z1283,"Liquidação Cancelada")</f>
        <v>#N/A</v>
      </c>
      <c r="AC1283" s="3" t="e">
        <f>IF(X1283&lt;&gt;"Liquidação Cancelada",(AA1283-AB1283)+(U1283-Z1283-AB1283),"Liquidação Cancelada")</f>
        <v>#N/A</v>
      </c>
      <c r="AD1283" s="29"/>
    </row>
    <row r="1284" spans="1:30" ht="24.95" customHeight="1" x14ac:dyDescent="0.2">
      <c r="A1284" s="23" t="str">
        <f>D1284&amp;"|"&amp;E1284&amp;"|"&amp;G1284&amp;"|"&amp;H1284&amp;"|"&amp;L1284&amp;"|"&amp;N1284&amp;"|"&amp;U1284</f>
        <v>||||||0</v>
      </c>
      <c r="B1284" s="23" t="str">
        <f>D1284&amp;"|"&amp;E1284&amp;"|"&amp;G1284&amp;"|"&amp;H1284&amp;"|"&amp;X1284</f>
        <v>||||0</v>
      </c>
      <c r="C1284" s="28" t="str">
        <f>E1284&amp;"|"&amp;X1284</f>
        <v>|0</v>
      </c>
      <c r="D1284" s="10"/>
      <c r="E1284" s="10"/>
      <c r="F1284" s="36" t="str">
        <f>G1284&amp;"/"&amp;H1284</f>
        <v>/</v>
      </c>
      <c r="G1284" s="10"/>
      <c r="H1284" s="10"/>
      <c r="I1284" s="36" t="str">
        <f>J1284&amp;"."&amp;K1284</f>
        <v>.</v>
      </c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>
        <f>R1284-S1284-T1284</f>
        <v>0</v>
      </c>
      <c r="V1284" s="9" t="e">
        <f>IF(X1284&lt;&gt;"Liquidação Cancelada",VLOOKUP(B1284,'BASE DE DADOS OPS'!$B$4:$P$9650,10,FALSE),"Liquidação Cancelada")</f>
        <v>#N/A</v>
      </c>
      <c r="W1284" s="13" t="e">
        <f>IF(X1284&lt;&gt;"Liquidação Cancelada",IF(ISBLANK(V1284),"AGUARDANDO PAGAMENTO",NETWORKDAYS(P1284,V1284)-1),"Liquidação Cancelada")</f>
        <v>#N/A</v>
      </c>
      <c r="X1284" s="10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>IF(X1284&lt;&gt;"Liquidação Cancelada",Y1284-Z1284,"Liquidação Cancelada")</f>
        <v>#N/A</v>
      </c>
      <c r="AC1284" s="3" t="e">
        <f>IF(X1284&lt;&gt;"Liquidação Cancelada",(AA1284-AB1284)+(U1284-Z1284-AB1284),"Liquidação Cancelada")</f>
        <v>#N/A</v>
      </c>
      <c r="AD1284" s="29"/>
    </row>
    <row r="1285" spans="1:30" ht="24.95" customHeight="1" x14ac:dyDescent="0.2">
      <c r="A1285" s="23" t="str">
        <f>D1285&amp;"|"&amp;E1285&amp;"|"&amp;G1285&amp;"|"&amp;H1285&amp;"|"&amp;L1285&amp;"|"&amp;N1285&amp;"|"&amp;U1285</f>
        <v>||||||0</v>
      </c>
      <c r="B1285" s="23" t="str">
        <f>D1285&amp;"|"&amp;E1285&amp;"|"&amp;G1285&amp;"|"&amp;H1285&amp;"|"&amp;X1285</f>
        <v>||||0</v>
      </c>
      <c r="C1285" s="28" t="str">
        <f>E1285&amp;"|"&amp;X1285</f>
        <v>|0</v>
      </c>
      <c r="D1285" s="10"/>
      <c r="E1285" s="10"/>
      <c r="F1285" s="36" t="str">
        <f>G1285&amp;"/"&amp;H1285</f>
        <v>/</v>
      </c>
      <c r="G1285" s="10"/>
      <c r="H1285" s="10"/>
      <c r="I1285" s="36" t="str">
        <f>J1285&amp;"."&amp;K1285</f>
        <v>.</v>
      </c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>
        <f>R1285-S1285-T1285</f>
        <v>0</v>
      </c>
      <c r="V1285" s="9" t="e">
        <f>IF(X1285&lt;&gt;"Liquidação Cancelada",VLOOKUP(B1285,'BASE DE DADOS OPS'!$B$4:$P$9650,10,FALSE),"Liquidação Cancelada")</f>
        <v>#N/A</v>
      </c>
      <c r="W1285" s="13" t="e">
        <f>IF(X1285&lt;&gt;"Liquidação Cancelada",IF(ISBLANK(V1285),"AGUARDANDO PAGAMENTO",NETWORKDAYS(P1285,V1285)-1),"Liquidação Cancelada")</f>
        <v>#N/A</v>
      </c>
      <c r="X1285" s="10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>IF(X1285&lt;&gt;"Liquidação Cancelada",Y1285-Z1285,"Liquidação Cancelada")</f>
        <v>#N/A</v>
      </c>
      <c r="AC1285" s="3" t="e">
        <f>IF(X1285&lt;&gt;"Liquidação Cancelada",(AA1285-AB1285)+(U1285-Z1285-AB1285),"Liquidação Cancelada")</f>
        <v>#N/A</v>
      </c>
      <c r="AD1285" s="29"/>
    </row>
    <row r="1286" spans="1:30" ht="24.95" customHeight="1" x14ac:dyDescent="0.2">
      <c r="A1286" s="23" t="str">
        <f>D1286&amp;"|"&amp;E1286&amp;"|"&amp;G1286&amp;"|"&amp;H1286&amp;"|"&amp;L1286&amp;"|"&amp;N1286&amp;"|"&amp;U1286</f>
        <v>||||||0</v>
      </c>
      <c r="B1286" s="23" t="str">
        <f>D1286&amp;"|"&amp;E1286&amp;"|"&amp;G1286&amp;"|"&amp;H1286&amp;"|"&amp;X1286</f>
        <v>||||0</v>
      </c>
      <c r="C1286" s="28" t="str">
        <f>E1286&amp;"|"&amp;X1286</f>
        <v>|0</v>
      </c>
      <c r="D1286" s="10"/>
      <c r="E1286" s="10"/>
      <c r="F1286" s="36" t="str">
        <f>G1286&amp;"/"&amp;H1286</f>
        <v>/</v>
      </c>
      <c r="G1286" s="10"/>
      <c r="H1286" s="10"/>
      <c r="I1286" s="36" t="str">
        <f>J1286&amp;"."&amp;K1286</f>
        <v>.</v>
      </c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>
        <f>R1286-S1286-T1286</f>
        <v>0</v>
      </c>
      <c r="V1286" s="9" t="e">
        <f>IF(X1286&lt;&gt;"Liquidação Cancelada",VLOOKUP(B1286,'BASE DE DADOS OPS'!$B$4:$P$9650,10,FALSE),"Liquidação Cancelada")</f>
        <v>#N/A</v>
      </c>
      <c r="W1286" s="13" t="e">
        <f>IF(X1286&lt;&gt;"Liquidação Cancelada",IF(ISBLANK(V1286),"AGUARDANDO PAGAMENTO",NETWORKDAYS(P1286,V1286)-1),"Liquidação Cancelada")</f>
        <v>#N/A</v>
      </c>
      <c r="X1286" s="10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>IF(X1286&lt;&gt;"Liquidação Cancelada",Y1286-Z1286,"Liquidação Cancelada")</f>
        <v>#N/A</v>
      </c>
      <c r="AC1286" s="3" t="e">
        <f>IF(X1286&lt;&gt;"Liquidação Cancelada",(AA1286-AB1286)+(U1286-Z1286-AB1286),"Liquidação Cancelada")</f>
        <v>#N/A</v>
      </c>
      <c r="AD1286" s="29"/>
    </row>
    <row r="1287" spans="1:30" ht="24.95" customHeight="1" x14ac:dyDescent="0.2">
      <c r="A1287" s="23" t="str">
        <f>D1287&amp;"|"&amp;E1287&amp;"|"&amp;G1287&amp;"|"&amp;H1287&amp;"|"&amp;L1287&amp;"|"&amp;N1287&amp;"|"&amp;U1287</f>
        <v>||||||0</v>
      </c>
      <c r="B1287" s="23" t="str">
        <f>D1287&amp;"|"&amp;E1287&amp;"|"&amp;G1287&amp;"|"&amp;H1287&amp;"|"&amp;X1287</f>
        <v>||||0</v>
      </c>
      <c r="C1287" s="28" t="str">
        <f>E1287&amp;"|"&amp;X1287</f>
        <v>|0</v>
      </c>
      <c r="D1287" s="10"/>
      <c r="E1287" s="10"/>
      <c r="F1287" s="36" t="str">
        <f>G1287&amp;"/"&amp;H1287</f>
        <v>/</v>
      </c>
      <c r="G1287" s="10"/>
      <c r="H1287" s="10"/>
      <c r="I1287" s="36" t="str">
        <f>J1287&amp;"."&amp;K1287</f>
        <v>.</v>
      </c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>
        <f>R1287-S1287-T1287</f>
        <v>0</v>
      </c>
      <c r="V1287" s="9" t="e">
        <f>IF(X1287&lt;&gt;"Liquidação Cancelada",VLOOKUP(B1287,'BASE DE DADOS OPS'!$B$4:$P$9650,10,FALSE),"Liquidação Cancelada")</f>
        <v>#N/A</v>
      </c>
      <c r="W1287" s="13" t="e">
        <f>IF(X1287&lt;&gt;"Liquidação Cancelada",IF(ISBLANK(V1287),"AGUARDANDO PAGAMENTO",NETWORKDAYS(P1287,V1287)-1),"Liquidação Cancelada")</f>
        <v>#N/A</v>
      </c>
      <c r="X1287" s="10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>IF(X1287&lt;&gt;"Liquidação Cancelada",Y1287-Z1287,"Liquidação Cancelada")</f>
        <v>#N/A</v>
      </c>
      <c r="AC1287" s="3" t="e">
        <f>IF(X1287&lt;&gt;"Liquidação Cancelada",(AA1287-AB1287)+(U1287-Z1287-AB1287),"Liquidação Cancelada")</f>
        <v>#N/A</v>
      </c>
      <c r="AD1287" s="29"/>
    </row>
    <row r="1288" spans="1:30" ht="24.95" customHeight="1" x14ac:dyDescent="0.2">
      <c r="A1288" s="23" t="str">
        <f>D1288&amp;"|"&amp;E1288&amp;"|"&amp;G1288&amp;"|"&amp;H1288&amp;"|"&amp;L1288&amp;"|"&amp;N1288&amp;"|"&amp;U1288</f>
        <v>||||||0</v>
      </c>
      <c r="B1288" s="23" t="str">
        <f>D1288&amp;"|"&amp;E1288&amp;"|"&amp;G1288&amp;"|"&amp;H1288&amp;"|"&amp;X1288</f>
        <v>||||0</v>
      </c>
      <c r="C1288" s="28" t="str">
        <f>E1288&amp;"|"&amp;X1288</f>
        <v>|0</v>
      </c>
      <c r="D1288" s="10"/>
      <c r="E1288" s="10"/>
      <c r="F1288" s="36" t="str">
        <f>G1288&amp;"/"&amp;H1288</f>
        <v>/</v>
      </c>
      <c r="G1288" s="10"/>
      <c r="H1288" s="10"/>
      <c r="I1288" s="36" t="str">
        <f>J1288&amp;"."&amp;K1288</f>
        <v>.</v>
      </c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>
        <f>R1288-S1288-T1288</f>
        <v>0</v>
      </c>
      <c r="V1288" s="9" t="e">
        <f>IF(X1288&lt;&gt;"Liquidação Cancelada",VLOOKUP(B1288,'BASE DE DADOS OPS'!$B$4:$P$9650,10,FALSE),"Liquidação Cancelada")</f>
        <v>#N/A</v>
      </c>
      <c r="W1288" s="13" t="e">
        <f>IF(X1288&lt;&gt;"Liquidação Cancelada",IF(ISBLANK(V1288),"AGUARDANDO PAGAMENTO",NETWORKDAYS(P1288,V1288)-1),"Liquidação Cancelada")</f>
        <v>#N/A</v>
      </c>
      <c r="X1288" s="10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>IF(X1288&lt;&gt;"Liquidação Cancelada",Y1288-Z1288,"Liquidação Cancelada")</f>
        <v>#N/A</v>
      </c>
      <c r="AC1288" s="3" t="e">
        <f>IF(X1288&lt;&gt;"Liquidação Cancelada",(AA1288-AB1288)+(U1288-Z1288-AB1288),"Liquidação Cancelada")</f>
        <v>#N/A</v>
      </c>
      <c r="AD1288" s="29"/>
    </row>
    <row r="1289" spans="1:30" ht="24.95" customHeight="1" x14ac:dyDescent="0.2">
      <c r="A1289" s="23" t="str">
        <f>D1289&amp;"|"&amp;E1289&amp;"|"&amp;G1289&amp;"|"&amp;H1289&amp;"|"&amp;L1289&amp;"|"&amp;N1289&amp;"|"&amp;U1289</f>
        <v>||||||0</v>
      </c>
      <c r="B1289" s="23" t="str">
        <f>D1289&amp;"|"&amp;E1289&amp;"|"&amp;G1289&amp;"|"&amp;H1289&amp;"|"&amp;X1289</f>
        <v>||||0</v>
      </c>
      <c r="C1289" s="28" t="str">
        <f>E1289&amp;"|"&amp;X1289</f>
        <v>|0</v>
      </c>
      <c r="D1289" s="10"/>
      <c r="E1289" s="10"/>
      <c r="F1289" s="36" t="str">
        <f>G1289&amp;"/"&amp;H1289</f>
        <v>/</v>
      </c>
      <c r="G1289" s="10"/>
      <c r="H1289" s="10"/>
      <c r="I1289" s="36" t="str">
        <f>J1289&amp;"."&amp;K1289</f>
        <v>.</v>
      </c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>
        <f>R1289-S1289-T1289</f>
        <v>0</v>
      </c>
      <c r="V1289" s="9" t="e">
        <f>IF(X1289&lt;&gt;"Liquidação Cancelada",VLOOKUP(B1289,'BASE DE DADOS OPS'!$B$4:$P$9650,10,FALSE),"Liquidação Cancelada")</f>
        <v>#N/A</v>
      </c>
      <c r="W1289" s="13" t="e">
        <f>IF(X1289&lt;&gt;"Liquidação Cancelada",IF(ISBLANK(V1289),"AGUARDANDO PAGAMENTO",NETWORKDAYS(P1289,V1289)-1),"Liquidação Cancelada")</f>
        <v>#N/A</v>
      </c>
      <c r="X1289" s="10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>IF(X1289&lt;&gt;"Liquidação Cancelada",Y1289-Z1289,"Liquidação Cancelada")</f>
        <v>#N/A</v>
      </c>
      <c r="AC1289" s="3" t="e">
        <f>IF(X1289&lt;&gt;"Liquidação Cancelada",(AA1289-AB1289)+(U1289-Z1289-AB1289),"Liquidação Cancelada")</f>
        <v>#N/A</v>
      </c>
      <c r="AD1289" s="29"/>
    </row>
    <row r="1290" spans="1:30" ht="24.95" customHeight="1" x14ac:dyDescent="0.2">
      <c r="A1290" s="23" t="str">
        <f>D1290&amp;"|"&amp;E1290&amp;"|"&amp;G1290&amp;"|"&amp;H1290&amp;"|"&amp;L1290&amp;"|"&amp;N1290&amp;"|"&amp;U1290</f>
        <v>||||||0</v>
      </c>
      <c r="B1290" s="23" t="str">
        <f>D1290&amp;"|"&amp;E1290&amp;"|"&amp;G1290&amp;"|"&amp;H1290&amp;"|"&amp;X1290</f>
        <v>||||0</v>
      </c>
      <c r="C1290" s="28" t="str">
        <f>E1290&amp;"|"&amp;X1290</f>
        <v>|0</v>
      </c>
      <c r="D1290" s="10"/>
      <c r="E1290" s="10"/>
      <c r="F1290" s="36" t="str">
        <f>G1290&amp;"/"&amp;H1290</f>
        <v>/</v>
      </c>
      <c r="G1290" s="10"/>
      <c r="H1290" s="10"/>
      <c r="I1290" s="36" t="str">
        <f>J1290&amp;"."&amp;K1290</f>
        <v>.</v>
      </c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>
        <f>R1290-S1290-T1290</f>
        <v>0</v>
      </c>
      <c r="V1290" s="9" t="e">
        <f>IF(X1290&lt;&gt;"Liquidação Cancelada",VLOOKUP(B1290,'BASE DE DADOS OPS'!$B$4:$P$9650,10,FALSE),"Liquidação Cancelada")</f>
        <v>#N/A</v>
      </c>
      <c r="W1290" s="13" t="e">
        <f>IF(X1290&lt;&gt;"Liquidação Cancelada",IF(ISBLANK(V1290),"AGUARDANDO PAGAMENTO",NETWORKDAYS(P1290,V1290)-1),"Liquidação Cancelada")</f>
        <v>#N/A</v>
      </c>
      <c r="X1290" s="10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>IF(X1290&lt;&gt;"Liquidação Cancelada",Y1290-Z1290,"Liquidação Cancelada")</f>
        <v>#N/A</v>
      </c>
      <c r="AC1290" s="3" t="e">
        <f>IF(X1290&lt;&gt;"Liquidação Cancelada",(AA1290-AB1290)+(U1290-Z1290-AB1290),"Liquidação Cancelada")</f>
        <v>#N/A</v>
      </c>
      <c r="AD1290" s="29"/>
    </row>
    <row r="1291" spans="1:30" ht="24.95" customHeight="1" x14ac:dyDescent="0.2">
      <c r="A1291" s="23" t="str">
        <f>D1291&amp;"|"&amp;E1291&amp;"|"&amp;G1291&amp;"|"&amp;H1291&amp;"|"&amp;L1291&amp;"|"&amp;N1291&amp;"|"&amp;U1291</f>
        <v>||||||0</v>
      </c>
      <c r="B1291" s="23" t="str">
        <f>D1291&amp;"|"&amp;E1291&amp;"|"&amp;G1291&amp;"|"&amp;H1291&amp;"|"&amp;X1291</f>
        <v>||||0</v>
      </c>
      <c r="C1291" s="28" t="str">
        <f>E1291&amp;"|"&amp;X1291</f>
        <v>|0</v>
      </c>
      <c r="D1291" s="10"/>
      <c r="E1291" s="10"/>
      <c r="F1291" s="36" t="str">
        <f>G1291&amp;"/"&amp;H1291</f>
        <v>/</v>
      </c>
      <c r="G1291" s="10"/>
      <c r="H1291" s="10"/>
      <c r="I1291" s="36" t="str">
        <f>J1291&amp;"."&amp;K1291</f>
        <v>.</v>
      </c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>
        <f>R1291-S1291-T1291</f>
        <v>0</v>
      </c>
      <c r="V1291" s="9" t="e">
        <f>IF(X1291&lt;&gt;"Liquidação Cancelada",VLOOKUP(B1291,'BASE DE DADOS OPS'!$B$4:$P$9650,10,FALSE),"Liquidação Cancelada")</f>
        <v>#N/A</v>
      </c>
      <c r="W1291" s="13" t="e">
        <f>IF(X1291&lt;&gt;"Liquidação Cancelada",IF(ISBLANK(V1291),"AGUARDANDO PAGAMENTO",NETWORKDAYS(P1291,V1291)-1),"Liquidação Cancelada")</f>
        <v>#N/A</v>
      </c>
      <c r="X1291" s="10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>IF(X1291&lt;&gt;"Liquidação Cancelada",Y1291-Z1291,"Liquidação Cancelada")</f>
        <v>#N/A</v>
      </c>
      <c r="AC1291" s="3" t="e">
        <f>IF(X1291&lt;&gt;"Liquidação Cancelada",(AA1291-AB1291)+(U1291-Z1291-AB1291),"Liquidação Cancelada")</f>
        <v>#N/A</v>
      </c>
      <c r="AD1291" s="29"/>
    </row>
    <row r="1292" spans="1:30" ht="24.95" customHeight="1" x14ac:dyDescent="0.2">
      <c r="A1292" s="23" t="str">
        <f>D1292&amp;"|"&amp;E1292&amp;"|"&amp;G1292&amp;"|"&amp;H1292&amp;"|"&amp;L1292&amp;"|"&amp;N1292&amp;"|"&amp;U1292</f>
        <v>||||||0</v>
      </c>
      <c r="B1292" s="23" t="str">
        <f>D1292&amp;"|"&amp;E1292&amp;"|"&amp;G1292&amp;"|"&amp;H1292&amp;"|"&amp;X1292</f>
        <v>||||0</v>
      </c>
      <c r="C1292" s="28" t="str">
        <f>E1292&amp;"|"&amp;X1292</f>
        <v>|0</v>
      </c>
      <c r="D1292" s="10"/>
      <c r="E1292" s="10"/>
      <c r="F1292" s="36" t="str">
        <f>G1292&amp;"/"&amp;H1292</f>
        <v>/</v>
      </c>
      <c r="G1292" s="10"/>
      <c r="H1292" s="10"/>
      <c r="I1292" s="36" t="str">
        <f>J1292&amp;"."&amp;K1292</f>
        <v>.</v>
      </c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>
        <f>R1292-S1292-T1292</f>
        <v>0</v>
      </c>
      <c r="V1292" s="9" t="e">
        <f>IF(X1292&lt;&gt;"Liquidação Cancelada",VLOOKUP(B1292,'BASE DE DADOS OPS'!$B$4:$P$9650,10,FALSE),"Liquidação Cancelada")</f>
        <v>#N/A</v>
      </c>
      <c r="W1292" s="13" t="e">
        <f>IF(X1292&lt;&gt;"Liquidação Cancelada",IF(ISBLANK(V1292),"AGUARDANDO PAGAMENTO",NETWORKDAYS(P1292,V1292)-1),"Liquidação Cancelada")</f>
        <v>#N/A</v>
      </c>
      <c r="X1292" s="10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>IF(X1292&lt;&gt;"Liquidação Cancelada",Y1292-Z1292,"Liquidação Cancelada")</f>
        <v>#N/A</v>
      </c>
      <c r="AC1292" s="3" t="e">
        <f>IF(X1292&lt;&gt;"Liquidação Cancelada",(AA1292-AB1292)+(U1292-Z1292-AB1292),"Liquidação Cancelada")</f>
        <v>#N/A</v>
      </c>
      <c r="AD1292" s="29"/>
    </row>
    <row r="1293" spans="1:30" ht="24.95" customHeight="1" x14ac:dyDescent="0.2">
      <c r="A1293" s="23" t="str">
        <f>D1293&amp;"|"&amp;E1293&amp;"|"&amp;G1293&amp;"|"&amp;H1293&amp;"|"&amp;L1293&amp;"|"&amp;N1293&amp;"|"&amp;U1293</f>
        <v>||||||0</v>
      </c>
      <c r="B1293" s="23" t="str">
        <f>D1293&amp;"|"&amp;E1293&amp;"|"&amp;G1293&amp;"|"&amp;H1293&amp;"|"&amp;X1293</f>
        <v>||||0</v>
      </c>
      <c r="C1293" s="28" t="str">
        <f>E1293&amp;"|"&amp;X1293</f>
        <v>|0</v>
      </c>
      <c r="D1293" s="10"/>
      <c r="E1293" s="10"/>
      <c r="F1293" s="36" t="str">
        <f>G1293&amp;"/"&amp;H1293</f>
        <v>/</v>
      </c>
      <c r="G1293" s="10"/>
      <c r="H1293" s="10"/>
      <c r="I1293" s="36" t="str">
        <f>J1293&amp;"."&amp;K1293</f>
        <v>.</v>
      </c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>
        <f>R1293-S1293-T1293</f>
        <v>0</v>
      </c>
      <c r="V1293" s="9" t="e">
        <f>IF(X1293&lt;&gt;"Liquidação Cancelada",VLOOKUP(B1293,'BASE DE DADOS OPS'!$B$4:$P$9650,10,FALSE),"Liquidação Cancelada")</f>
        <v>#N/A</v>
      </c>
      <c r="W1293" s="13" t="e">
        <f>IF(X1293&lt;&gt;"Liquidação Cancelada",IF(ISBLANK(V1293),"AGUARDANDO PAGAMENTO",NETWORKDAYS(P1293,V1293)-1),"Liquidação Cancelada")</f>
        <v>#N/A</v>
      </c>
      <c r="X1293" s="10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>IF(X1293&lt;&gt;"Liquidação Cancelada",Y1293-Z1293,"Liquidação Cancelada")</f>
        <v>#N/A</v>
      </c>
      <c r="AC1293" s="3" t="e">
        <f>IF(X1293&lt;&gt;"Liquidação Cancelada",(AA1293-AB1293)+(U1293-Z1293-AB1293),"Liquidação Cancelada")</f>
        <v>#N/A</v>
      </c>
      <c r="AD1293" s="29"/>
    </row>
    <row r="1294" spans="1:30" ht="24.95" customHeight="1" x14ac:dyDescent="0.2">
      <c r="A1294" s="23" t="str">
        <f>D1294&amp;"|"&amp;E1294&amp;"|"&amp;G1294&amp;"|"&amp;H1294&amp;"|"&amp;L1294&amp;"|"&amp;N1294&amp;"|"&amp;U1294</f>
        <v>||||||0</v>
      </c>
      <c r="B1294" s="23" t="str">
        <f>D1294&amp;"|"&amp;E1294&amp;"|"&amp;G1294&amp;"|"&amp;H1294&amp;"|"&amp;X1294</f>
        <v>||||0</v>
      </c>
      <c r="C1294" s="28" t="str">
        <f>E1294&amp;"|"&amp;X1294</f>
        <v>|0</v>
      </c>
      <c r="D1294" s="10"/>
      <c r="E1294" s="10"/>
      <c r="F1294" s="36" t="str">
        <f>G1294&amp;"/"&amp;H1294</f>
        <v>/</v>
      </c>
      <c r="G1294" s="10"/>
      <c r="H1294" s="10"/>
      <c r="I1294" s="36" t="str">
        <f>J1294&amp;"."&amp;K1294</f>
        <v>.</v>
      </c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>
        <f>R1294-S1294-T1294</f>
        <v>0</v>
      </c>
      <c r="V1294" s="9" t="e">
        <f>IF(X1294&lt;&gt;"Liquidação Cancelada",VLOOKUP(B1294,'BASE DE DADOS OPS'!$B$4:$P$9650,10,FALSE),"Liquidação Cancelada")</f>
        <v>#N/A</v>
      </c>
      <c r="W1294" s="13" t="e">
        <f>IF(X1294&lt;&gt;"Liquidação Cancelada",IF(ISBLANK(V1294),"AGUARDANDO PAGAMENTO",NETWORKDAYS(P1294,V1294)-1),"Liquidação Cancelada")</f>
        <v>#N/A</v>
      </c>
      <c r="X1294" s="10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>IF(X1294&lt;&gt;"Liquidação Cancelada",Y1294-Z1294,"Liquidação Cancelada")</f>
        <v>#N/A</v>
      </c>
      <c r="AC1294" s="3" t="e">
        <f>IF(X1294&lt;&gt;"Liquidação Cancelada",(AA1294-AB1294)+(U1294-Z1294-AB1294),"Liquidação Cancelada")</f>
        <v>#N/A</v>
      </c>
      <c r="AD1294" s="29"/>
    </row>
    <row r="1295" spans="1:30" ht="24.95" customHeight="1" x14ac:dyDescent="0.2">
      <c r="A1295" s="23" t="str">
        <f>D1295&amp;"|"&amp;E1295&amp;"|"&amp;G1295&amp;"|"&amp;H1295&amp;"|"&amp;L1295&amp;"|"&amp;N1295&amp;"|"&amp;U1295</f>
        <v>||||||0</v>
      </c>
      <c r="B1295" s="23" t="str">
        <f>D1295&amp;"|"&amp;E1295&amp;"|"&amp;G1295&amp;"|"&amp;H1295&amp;"|"&amp;X1295</f>
        <v>||||0</v>
      </c>
      <c r="C1295" s="28" t="str">
        <f>E1295&amp;"|"&amp;X1295</f>
        <v>|0</v>
      </c>
      <c r="D1295" s="10"/>
      <c r="E1295" s="10"/>
      <c r="F1295" s="36" t="str">
        <f>G1295&amp;"/"&amp;H1295</f>
        <v>/</v>
      </c>
      <c r="G1295" s="10"/>
      <c r="H1295" s="10"/>
      <c r="I1295" s="36" t="str">
        <f>J1295&amp;"."&amp;K1295</f>
        <v>.</v>
      </c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>
        <f>R1295-S1295-T1295</f>
        <v>0</v>
      </c>
      <c r="V1295" s="9" t="e">
        <f>IF(X1295&lt;&gt;"Liquidação Cancelada",VLOOKUP(B1295,'BASE DE DADOS OPS'!$B$4:$P$9650,10,FALSE),"Liquidação Cancelada")</f>
        <v>#N/A</v>
      </c>
      <c r="W1295" s="13" t="e">
        <f>IF(X1295&lt;&gt;"Liquidação Cancelada",IF(ISBLANK(V1295),"AGUARDANDO PAGAMENTO",NETWORKDAYS(P1295,V1295)-1),"Liquidação Cancelada")</f>
        <v>#N/A</v>
      </c>
      <c r="X1295" s="10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>IF(X1295&lt;&gt;"Liquidação Cancelada",Y1295-Z1295,"Liquidação Cancelada")</f>
        <v>#N/A</v>
      </c>
      <c r="AC1295" s="3" t="e">
        <f>IF(X1295&lt;&gt;"Liquidação Cancelada",(AA1295-AB1295)+(U1295-Z1295-AB1295),"Liquidação Cancelada")</f>
        <v>#N/A</v>
      </c>
      <c r="AD1295" s="29"/>
    </row>
    <row r="1296" spans="1:30" ht="24.95" customHeight="1" x14ac:dyDescent="0.2">
      <c r="A1296" s="23" t="str">
        <f>D1296&amp;"|"&amp;E1296&amp;"|"&amp;G1296&amp;"|"&amp;H1296&amp;"|"&amp;L1296&amp;"|"&amp;N1296&amp;"|"&amp;U1296</f>
        <v>||||||0</v>
      </c>
      <c r="B1296" s="23" t="str">
        <f>D1296&amp;"|"&amp;E1296&amp;"|"&amp;G1296&amp;"|"&amp;H1296&amp;"|"&amp;X1296</f>
        <v>||||0</v>
      </c>
      <c r="C1296" s="28" t="str">
        <f>E1296&amp;"|"&amp;X1296</f>
        <v>|0</v>
      </c>
      <c r="D1296" s="10"/>
      <c r="E1296" s="10"/>
      <c r="F1296" s="36" t="str">
        <f>G1296&amp;"/"&amp;H1296</f>
        <v>/</v>
      </c>
      <c r="G1296" s="10"/>
      <c r="H1296" s="10"/>
      <c r="I1296" s="36" t="str">
        <f>J1296&amp;"."&amp;K1296</f>
        <v>.</v>
      </c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>
        <f>R1296-S1296-T1296</f>
        <v>0</v>
      </c>
      <c r="V1296" s="9" t="e">
        <f>IF(X1296&lt;&gt;"Liquidação Cancelada",VLOOKUP(B1296,'BASE DE DADOS OPS'!$B$4:$P$9650,10,FALSE),"Liquidação Cancelada")</f>
        <v>#N/A</v>
      </c>
      <c r="W1296" s="13" t="e">
        <f>IF(X1296&lt;&gt;"Liquidação Cancelada",IF(ISBLANK(V1296),"AGUARDANDO PAGAMENTO",NETWORKDAYS(P1296,V1296)-1),"Liquidação Cancelada")</f>
        <v>#N/A</v>
      </c>
      <c r="X1296" s="10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>IF(X1296&lt;&gt;"Liquidação Cancelada",Y1296-Z1296,"Liquidação Cancelada")</f>
        <v>#N/A</v>
      </c>
      <c r="AC1296" s="3" t="e">
        <f>IF(X1296&lt;&gt;"Liquidação Cancelada",(AA1296-AB1296)+(U1296-Z1296-AB1296),"Liquidação Cancelada")</f>
        <v>#N/A</v>
      </c>
      <c r="AD1296" s="29"/>
    </row>
    <row r="1297" spans="1:30" ht="24.95" customHeight="1" x14ac:dyDescent="0.2">
      <c r="A1297" s="23" t="str">
        <f>D1297&amp;"|"&amp;E1297&amp;"|"&amp;G1297&amp;"|"&amp;H1297&amp;"|"&amp;L1297&amp;"|"&amp;N1297&amp;"|"&amp;U1297</f>
        <v>||||||0</v>
      </c>
      <c r="B1297" s="23" t="str">
        <f>D1297&amp;"|"&amp;E1297&amp;"|"&amp;G1297&amp;"|"&amp;H1297&amp;"|"&amp;X1297</f>
        <v>||||0</v>
      </c>
      <c r="C1297" s="28" t="str">
        <f>E1297&amp;"|"&amp;X1297</f>
        <v>|0</v>
      </c>
      <c r="D1297" s="10"/>
      <c r="E1297" s="10"/>
      <c r="F1297" s="36" t="str">
        <f>G1297&amp;"/"&amp;H1297</f>
        <v>/</v>
      </c>
      <c r="G1297" s="10"/>
      <c r="H1297" s="10"/>
      <c r="I1297" s="36" t="str">
        <f>J1297&amp;"."&amp;K1297</f>
        <v>.</v>
      </c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>
        <f>R1297-S1297-T1297</f>
        <v>0</v>
      </c>
      <c r="V1297" s="9" t="e">
        <f>IF(X1297&lt;&gt;"Liquidação Cancelada",VLOOKUP(B1297,'BASE DE DADOS OPS'!$B$4:$P$9650,10,FALSE),"Liquidação Cancelada")</f>
        <v>#N/A</v>
      </c>
      <c r="W1297" s="13" t="e">
        <f>IF(X1297&lt;&gt;"Liquidação Cancelada",IF(ISBLANK(V1297),"AGUARDANDO PAGAMENTO",NETWORKDAYS(P1297,V1297)-1),"Liquidação Cancelada")</f>
        <v>#N/A</v>
      </c>
      <c r="X1297" s="10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>IF(X1297&lt;&gt;"Liquidação Cancelada",Y1297-Z1297,"Liquidação Cancelada")</f>
        <v>#N/A</v>
      </c>
      <c r="AC1297" s="3" t="e">
        <f>IF(X1297&lt;&gt;"Liquidação Cancelada",(AA1297-AB1297)+(U1297-Z1297-AB1297),"Liquidação Cancelada")</f>
        <v>#N/A</v>
      </c>
      <c r="AD1297" s="29"/>
    </row>
    <row r="1298" spans="1:30" ht="24.95" customHeight="1" x14ac:dyDescent="0.2">
      <c r="A1298" s="23" t="str">
        <f>D1298&amp;"|"&amp;E1298&amp;"|"&amp;G1298&amp;"|"&amp;H1298&amp;"|"&amp;L1298&amp;"|"&amp;N1298&amp;"|"&amp;U1298</f>
        <v>||||||0</v>
      </c>
      <c r="B1298" s="23" t="str">
        <f>D1298&amp;"|"&amp;E1298&amp;"|"&amp;G1298&amp;"|"&amp;H1298&amp;"|"&amp;X1298</f>
        <v>||||0</v>
      </c>
      <c r="C1298" s="28" t="str">
        <f>E1298&amp;"|"&amp;X1298</f>
        <v>|0</v>
      </c>
      <c r="D1298" s="10"/>
      <c r="E1298" s="10"/>
      <c r="F1298" s="36" t="str">
        <f>G1298&amp;"/"&amp;H1298</f>
        <v>/</v>
      </c>
      <c r="G1298" s="10"/>
      <c r="H1298" s="10"/>
      <c r="I1298" s="36" t="str">
        <f>J1298&amp;"."&amp;K1298</f>
        <v>.</v>
      </c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>
        <f>R1298-S1298-T1298</f>
        <v>0</v>
      </c>
      <c r="V1298" s="9" t="e">
        <f>IF(X1298&lt;&gt;"Liquidação Cancelada",VLOOKUP(B1298,'BASE DE DADOS OPS'!$B$4:$P$9650,10,FALSE),"Liquidação Cancelada")</f>
        <v>#N/A</v>
      </c>
      <c r="W1298" s="13" t="e">
        <f>IF(X1298&lt;&gt;"Liquidação Cancelada",IF(ISBLANK(V1298),"AGUARDANDO PAGAMENTO",NETWORKDAYS(P1298,V1298)-1),"Liquidação Cancelada")</f>
        <v>#N/A</v>
      </c>
      <c r="X1298" s="10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>IF(X1298&lt;&gt;"Liquidação Cancelada",Y1298-Z1298,"Liquidação Cancelada")</f>
        <v>#N/A</v>
      </c>
      <c r="AC1298" s="3" t="e">
        <f>IF(X1298&lt;&gt;"Liquidação Cancelada",(AA1298-AB1298)+(U1298-Z1298-AB1298),"Liquidação Cancelada")</f>
        <v>#N/A</v>
      </c>
      <c r="AD1298" s="29"/>
    </row>
    <row r="1299" spans="1:30" ht="24.95" customHeight="1" x14ac:dyDescent="0.2">
      <c r="A1299" s="23" t="str">
        <f>D1299&amp;"|"&amp;E1299&amp;"|"&amp;G1299&amp;"|"&amp;H1299&amp;"|"&amp;L1299&amp;"|"&amp;N1299&amp;"|"&amp;U1299</f>
        <v>||||||0</v>
      </c>
      <c r="B1299" s="23" t="str">
        <f>D1299&amp;"|"&amp;E1299&amp;"|"&amp;G1299&amp;"|"&amp;H1299&amp;"|"&amp;X1299</f>
        <v>||||0</v>
      </c>
      <c r="C1299" s="28" t="str">
        <f>E1299&amp;"|"&amp;X1299</f>
        <v>|0</v>
      </c>
      <c r="D1299" s="10"/>
      <c r="E1299" s="10"/>
      <c r="F1299" s="36" t="str">
        <f>G1299&amp;"/"&amp;H1299</f>
        <v>/</v>
      </c>
      <c r="G1299" s="10"/>
      <c r="H1299" s="10"/>
      <c r="I1299" s="36" t="str">
        <f>J1299&amp;"."&amp;K1299</f>
        <v>.</v>
      </c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>
        <f>R1299-S1299-T1299</f>
        <v>0</v>
      </c>
      <c r="V1299" s="9" t="e">
        <f>IF(X1299&lt;&gt;"Liquidação Cancelada",VLOOKUP(B1299,'BASE DE DADOS OPS'!$B$4:$P$9650,10,FALSE),"Liquidação Cancelada")</f>
        <v>#N/A</v>
      </c>
      <c r="W1299" s="13" t="e">
        <f>IF(X1299&lt;&gt;"Liquidação Cancelada",IF(ISBLANK(V1299),"AGUARDANDO PAGAMENTO",NETWORKDAYS(P1299,V1299)-1),"Liquidação Cancelada")</f>
        <v>#N/A</v>
      </c>
      <c r="X1299" s="10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>IF(X1299&lt;&gt;"Liquidação Cancelada",Y1299-Z1299,"Liquidação Cancelada")</f>
        <v>#N/A</v>
      </c>
      <c r="AC1299" s="3" t="e">
        <f>IF(X1299&lt;&gt;"Liquidação Cancelada",(AA1299-AB1299)+(U1299-Z1299-AB1299),"Liquidação Cancelada")</f>
        <v>#N/A</v>
      </c>
      <c r="AD1299" s="29"/>
    </row>
    <row r="1300" spans="1:30" ht="24.95" customHeight="1" x14ac:dyDescent="0.2">
      <c r="A1300" s="23" t="str">
        <f>D1300&amp;"|"&amp;E1300&amp;"|"&amp;G1300&amp;"|"&amp;H1300&amp;"|"&amp;L1300&amp;"|"&amp;N1300&amp;"|"&amp;U1300</f>
        <v>||||||0</v>
      </c>
      <c r="B1300" s="23" t="str">
        <f>D1300&amp;"|"&amp;E1300&amp;"|"&amp;G1300&amp;"|"&amp;H1300&amp;"|"&amp;X1300</f>
        <v>||||0</v>
      </c>
      <c r="C1300" s="28" t="str">
        <f>E1300&amp;"|"&amp;X1300</f>
        <v>|0</v>
      </c>
      <c r="D1300" s="10"/>
      <c r="E1300" s="10"/>
      <c r="F1300" s="36" t="str">
        <f>G1300&amp;"/"&amp;H1300</f>
        <v>/</v>
      </c>
      <c r="G1300" s="10"/>
      <c r="H1300" s="10"/>
      <c r="I1300" s="36" t="str">
        <f>J1300&amp;"."&amp;K1300</f>
        <v>.</v>
      </c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>
        <f>R1300-S1300-T1300</f>
        <v>0</v>
      </c>
      <c r="V1300" s="9" t="e">
        <f>IF(X1300&lt;&gt;"Liquidação Cancelada",VLOOKUP(B1300,'BASE DE DADOS OPS'!$B$4:$P$9650,10,FALSE),"Liquidação Cancelada")</f>
        <v>#N/A</v>
      </c>
      <c r="W1300" s="13" t="e">
        <f>IF(X1300&lt;&gt;"Liquidação Cancelada",IF(ISBLANK(V1300),"AGUARDANDO PAGAMENTO",NETWORKDAYS(P1300,V1300)-1),"Liquidação Cancelada")</f>
        <v>#N/A</v>
      </c>
      <c r="X1300" s="10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>IF(X1300&lt;&gt;"Liquidação Cancelada",Y1300-Z1300,"Liquidação Cancelada")</f>
        <v>#N/A</v>
      </c>
      <c r="AC1300" s="3" t="e">
        <f>IF(X1300&lt;&gt;"Liquidação Cancelada",(AA1300-AB1300)+(U1300-Z1300-AB1300),"Liquidação Cancelada")</f>
        <v>#N/A</v>
      </c>
      <c r="AD1300" s="29"/>
    </row>
    <row r="1301" spans="1:30" ht="24.95" customHeight="1" x14ac:dyDescent="0.2">
      <c r="A1301" s="23" t="str">
        <f>D1301&amp;"|"&amp;E1301&amp;"|"&amp;G1301&amp;"|"&amp;H1301&amp;"|"&amp;L1301&amp;"|"&amp;N1301&amp;"|"&amp;U1301</f>
        <v>||||||0</v>
      </c>
      <c r="B1301" s="23" t="str">
        <f>D1301&amp;"|"&amp;E1301&amp;"|"&amp;G1301&amp;"|"&amp;H1301&amp;"|"&amp;X1301</f>
        <v>||||0</v>
      </c>
      <c r="C1301" s="28" t="str">
        <f>E1301&amp;"|"&amp;X1301</f>
        <v>|0</v>
      </c>
      <c r="D1301" s="10"/>
      <c r="E1301" s="10"/>
      <c r="F1301" s="36" t="str">
        <f>G1301&amp;"/"&amp;H1301</f>
        <v>/</v>
      </c>
      <c r="G1301" s="10"/>
      <c r="H1301" s="10"/>
      <c r="I1301" s="36" t="str">
        <f>J1301&amp;"."&amp;K1301</f>
        <v>.</v>
      </c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>
        <f>R1301-S1301-T1301</f>
        <v>0</v>
      </c>
      <c r="V1301" s="9" t="e">
        <f>IF(X1301&lt;&gt;"Liquidação Cancelada",VLOOKUP(B1301,'BASE DE DADOS OPS'!$B$4:$P$9650,10,FALSE),"Liquidação Cancelada")</f>
        <v>#N/A</v>
      </c>
      <c r="W1301" s="13" t="e">
        <f>IF(X1301&lt;&gt;"Liquidação Cancelada",IF(ISBLANK(V1301),"AGUARDANDO PAGAMENTO",NETWORKDAYS(P1301,V1301)-1),"Liquidação Cancelada")</f>
        <v>#N/A</v>
      </c>
      <c r="X1301" s="10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>IF(X1301&lt;&gt;"Liquidação Cancelada",Y1301-Z1301,"Liquidação Cancelada")</f>
        <v>#N/A</v>
      </c>
      <c r="AC1301" s="3" t="e">
        <f>IF(X1301&lt;&gt;"Liquidação Cancelada",(AA1301-AB1301)+(U1301-Z1301-AB1301),"Liquidação Cancelada")</f>
        <v>#N/A</v>
      </c>
      <c r="AD1301" s="29"/>
    </row>
    <row r="1302" spans="1:30" ht="24.95" customHeight="1" x14ac:dyDescent="0.2">
      <c r="A1302" s="23" t="str">
        <f>D1302&amp;"|"&amp;E1302&amp;"|"&amp;G1302&amp;"|"&amp;H1302&amp;"|"&amp;L1302&amp;"|"&amp;N1302&amp;"|"&amp;U1302</f>
        <v>||||||0</v>
      </c>
      <c r="B1302" s="23" t="str">
        <f>D1302&amp;"|"&amp;E1302&amp;"|"&amp;G1302&amp;"|"&amp;H1302&amp;"|"&amp;X1302</f>
        <v>||||0</v>
      </c>
      <c r="C1302" s="28" t="str">
        <f>E1302&amp;"|"&amp;X1302</f>
        <v>|0</v>
      </c>
      <c r="D1302" s="10"/>
      <c r="E1302" s="10"/>
      <c r="F1302" s="36" t="str">
        <f>G1302&amp;"/"&amp;H1302</f>
        <v>/</v>
      </c>
      <c r="G1302" s="10"/>
      <c r="H1302" s="10"/>
      <c r="I1302" s="36" t="str">
        <f>J1302&amp;"."&amp;K1302</f>
        <v>.</v>
      </c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>
        <f>R1302-S1302-T1302</f>
        <v>0</v>
      </c>
      <c r="V1302" s="9" t="e">
        <f>IF(X1302&lt;&gt;"Liquidação Cancelada",VLOOKUP(B1302,'BASE DE DADOS OPS'!$B$4:$P$9650,10,FALSE),"Liquidação Cancelada")</f>
        <v>#N/A</v>
      </c>
      <c r="W1302" s="13" t="e">
        <f>IF(X1302&lt;&gt;"Liquidação Cancelada",IF(ISBLANK(V1302),"AGUARDANDO PAGAMENTO",NETWORKDAYS(P1302,V1302)-1),"Liquidação Cancelada")</f>
        <v>#N/A</v>
      </c>
      <c r="X1302" s="10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>IF(X1302&lt;&gt;"Liquidação Cancelada",Y1302-Z1302,"Liquidação Cancelada")</f>
        <v>#N/A</v>
      </c>
      <c r="AC1302" s="3" t="e">
        <f>IF(X1302&lt;&gt;"Liquidação Cancelada",(AA1302-AB1302)+(U1302-Z1302-AB1302),"Liquidação Cancelada")</f>
        <v>#N/A</v>
      </c>
      <c r="AD1302" s="29"/>
    </row>
    <row r="1303" spans="1:30" ht="24.95" customHeight="1" x14ac:dyDescent="0.2">
      <c r="A1303" s="23" t="str">
        <f>D1303&amp;"|"&amp;E1303&amp;"|"&amp;G1303&amp;"|"&amp;H1303&amp;"|"&amp;L1303&amp;"|"&amp;N1303&amp;"|"&amp;U1303</f>
        <v>||||||0</v>
      </c>
      <c r="B1303" s="23" t="str">
        <f>D1303&amp;"|"&amp;E1303&amp;"|"&amp;G1303&amp;"|"&amp;H1303&amp;"|"&amp;X1303</f>
        <v>||||0</v>
      </c>
      <c r="C1303" s="28" t="str">
        <f>E1303&amp;"|"&amp;X1303</f>
        <v>|0</v>
      </c>
      <c r="D1303" s="10"/>
      <c r="E1303" s="10"/>
      <c r="F1303" s="36" t="str">
        <f>G1303&amp;"/"&amp;H1303</f>
        <v>/</v>
      </c>
      <c r="G1303" s="10"/>
      <c r="H1303" s="10"/>
      <c r="I1303" s="36" t="str">
        <f>J1303&amp;"."&amp;K1303</f>
        <v>.</v>
      </c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>
        <f>R1303-S1303-T1303</f>
        <v>0</v>
      </c>
      <c r="V1303" s="9" t="e">
        <f>IF(X1303&lt;&gt;"Liquidação Cancelada",VLOOKUP(B1303,'BASE DE DADOS OPS'!$B$4:$P$9650,10,FALSE),"Liquidação Cancelada")</f>
        <v>#N/A</v>
      </c>
      <c r="W1303" s="13" t="e">
        <f>IF(X1303&lt;&gt;"Liquidação Cancelada",IF(ISBLANK(V1303),"AGUARDANDO PAGAMENTO",NETWORKDAYS(P1303,V1303)-1),"Liquidação Cancelada")</f>
        <v>#N/A</v>
      </c>
      <c r="X1303" s="10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>IF(X1303&lt;&gt;"Liquidação Cancelada",Y1303-Z1303,"Liquidação Cancelada")</f>
        <v>#N/A</v>
      </c>
      <c r="AC1303" s="3" t="e">
        <f>IF(X1303&lt;&gt;"Liquidação Cancelada",(AA1303-AB1303)+(U1303-Z1303-AB1303),"Liquidação Cancelada")</f>
        <v>#N/A</v>
      </c>
      <c r="AD1303" s="29"/>
    </row>
    <row r="1304" spans="1:30" ht="24.95" customHeight="1" x14ac:dyDescent="0.2">
      <c r="A1304" s="23" t="str">
        <f>D1304&amp;"|"&amp;E1304&amp;"|"&amp;G1304&amp;"|"&amp;H1304&amp;"|"&amp;L1304&amp;"|"&amp;N1304&amp;"|"&amp;U1304</f>
        <v>||||||0</v>
      </c>
      <c r="B1304" s="23" t="str">
        <f>D1304&amp;"|"&amp;E1304&amp;"|"&amp;G1304&amp;"|"&amp;H1304&amp;"|"&amp;X1304</f>
        <v>||||0</v>
      </c>
      <c r="C1304" s="28" t="str">
        <f>E1304&amp;"|"&amp;X1304</f>
        <v>|0</v>
      </c>
      <c r="D1304" s="10"/>
      <c r="E1304" s="10"/>
      <c r="F1304" s="36" t="str">
        <f>G1304&amp;"/"&amp;H1304</f>
        <v>/</v>
      </c>
      <c r="G1304" s="10"/>
      <c r="H1304" s="10"/>
      <c r="I1304" s="36" t="str">
        <f>J1304&amp;"."&amp;K1304</f>
        <v>.</v>
      </c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>
        <f>R1304-S1304-T1304</f>
        <v>0</v>
      </c>
      <c r="V1304" s="9" t="e">
        <f>IF(X1304&lt;&gt;"Liquidação Cancelada",VLOOKUP(B1304,'BASE DE DADOS OPS'!$B$4:$P$9650,10,FALSE),"Liquidação Cancelada")</f>
        <v>#N/A</v>
      </c>
      <c r="W1304" s="13" t="e">
        <f>IF(X1304&lt;&gt;"Liquidação Cancelada",IF(ISBLANK(V1304),"AGUARDANDO PAGAMENTO",NETWORKDAYS(P1304,V1304)-1),"Liquidação Cancelada")</f>
        <v>#N/A</v>
      </c>
      <c r="X1304" s="10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>IF(X1304&lt;&gt;"Liquidação Cancelada",Y1304-Z1304,"Liquidação Cancelada")</f>
        <v>#N/A</v>
      </c>
      <c r="AC1304" s="3" t="e">
        <f>IF(X1304&lt;&gt;"Liquidação Cancelada",(AA1304-AB1304)+(U1304-Z1304-AB1304),"Liquidação Cancelada")</f>
        <v>#N/A</v>
      </c>
      <c r="AD1304" s="29"/>
    </row>
    <row r="1305" spans="1:30" ht="24.95" customHeight="1" x14ac:dyDescent="0.2">
      <c r="A1305" s="23" t="str">
        <f>D1305&amp;"|"&amp;E1305&amp;"|"&amp;G1305&amp;"|"&amp;H1305&amp;"|"&amp;L1305&amp;"|"&amp;N1305&amp;"|"&amp;U1305</f>
        <v>||||||0</v>
      </c>
      <c r="B1305" s="23" t="str">
        <f>D1305&amp;"|"&amp;E1305&amp;"|"&amp;G1305&amp;"|"&amp;H1305&amp;"|"&amp;X1305</f>
        <v>||||0</v>
      </c>
      <c r="C1305" s="28" t="str">
        <f>E1305&amp;"|"&amp;X1305</f>
        <v>|0</v>
      </c>
      <c r="D1305" s="10"/>
      <c r="E1305" s="10"/>
      <c r="F1305" s="36" t="str">
        <f>G1305&amp;"/"&amp;H1305</f>
        <v>/</v>
      </c>
      <c r="G1305" s="10"/>
      <c r="H1305" s="10"/>
      <c r="I1305" s="36" t="str">
        <f>J1305&amp;"."&amp;K1305</f>
        <v>.</v>
      </c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>
        <f>R1305-S1305-T1305</f>
        <v>0</v>
      </c>
      <c r="V1305" s="9" t="e">
        <f>IF(X1305&lt;&gt;"Liquidação Cancelada",VLOOKUP(B1305,'BASE DE DADOS OPS'!$B$4:$P$9650,10,FALSE),"Liquidação Cancelada")</f>
        <v>#N/A</v>
      </c>
      <c r="W1305" s="13" t="e">
        <f>IF(X1305&lt;&gt;"Liquidação Cancelada",IF(ISBLANK(V1305),"AGUARDANDO PAGAMENTO",NETWORKDAYS(P1305,V1305)-1),"Liquidação Cancelada")</f>
        <v>#N/A</v>
      </c>
      <c r="X1305" s="10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>IF(X1305&lt;&gt;"Liquidação Cancelada",Y1305-Z1305,"Liquidação Cancelada")</f>
        <v>#N/A</v>
      </c>
      <c r="AC1305" s="3" t="e">
        <f>IF(X1305&lt;&gt;"Liquidação Cancelada",(AA1305-AB1305)+(U1305-Z1305-AB1305),"Liquidação Cancelada")</f>
        <v>#N/A</v>
      </c>
      <c r="AD1305" s="29"/>
    </row>
    <row r="1306" spans="1:30" ht="24.95" customHeight="1" x14ac:dyDescent="0.2">
      <c r="A1306" s="23" t="str">
        <f>D1306&amp;"|"&amp;E1306&amp;"|"&amp;G1306&amp;"|"&amp;H1306&amp;"|"&amp;L1306&amp;"|"&amp;N1306&amp;"|"&amp;U1306</f>
        <v>||||||0</v>
      </c>
      <c r="B1306" s="23" t="str">
        <f>D1306&amp;"|"&amp;E1306&amp;"|"&amp;G1306&amp;"|"&amp;H1306&amp;"|"&amp;X1306</f>
        <v>||||0</v>
      </c>
      <c r="C1306" s="28" t="str">
        <f>E1306&amp;"|"&amp;X1306</f>
        <v>|0</v>
      </c>
      <c r="D1306" s="10"/>
      <c r="E1306" s="10"/>
      <c r="F1306" s="36" t="str">
        <f>G1306&amp;"/"&amp;H1306</f>
        <v>/</v>
      </c>
      <c r="G1306" s="10"/>
      <c r="H1306" s="10"/>
      <c r="I1306" s="36" t="str">
        <f>J1306&amp;"."&amp;K1306</f>
        <v>.</v>
      </c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>
        <f>R1306-S1306-T1306</f>
        <v>0</v>
      </c>
      <c r="V1306" s="9" t="e">
        <f>IF(X1306&lt;&gt;"Liquidação Cancelada",VLOOKUP(B1306,'BASE DE DADOS OPS'!$B$4:$P$9650,10,FALSE),"Liquidação Cancelada")</f>
        <v>#N/A</v>
      </c>
      <c r="W1306" s="13" t="e">
        <f>IF(X1306&lt;&gt;"Liquidação Cancelada",IF(ISBLANK(V1306),"AGUARDANDO PAGAMENTO",NETWORKDAYS(P1306,V1306)-1),"Liquidação Cancelada")</f>
        <v>#N/A</v>
      </c>
      <c r="X1306" s="10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>IF(X1306&lt;&gt;"Liquidação Cancelada",Y1306-Z1306,"Liquidação Cancelada")</f>
        <v>#N/A</v>
      </c>
      <c r="AC1306" s="3" t="e">
        <f>IF(X1306&lt;&gt;"Liquidação Cancelada",(AA1306-AB1306)+(U1306-Z1306-AB1306),"Liquidação Cancelada")</f>
        <v>#N/A</v>
      </c>
      <c r="AD1306" s="29"/>
    </row>
    <row r="1307" spans="1:30" ht="24.95" customHeight="1" x14ac:dyDescent="0.2">
      <c r="A1307" s="23" t="str">
        <f>D1307&amp;"|"&amp;E1307&amp;"|"&amp;G1307&amp;"|"&amp;H1307&amp;"|"&amp;L1307&amp;"|"&amp;N1307&amp;"|"&amp;U1307</f>
        <v>||||||0</v>
      </c>
      <c r="B1307" s="23" t="str">
        <f>D1307&amp;"|"&amp;E1307&amp;"|"&amp;G1307&amp;"|"&amp;H1307&amp;"|"&amp;X1307</f>
        <v>||||0</v>
      </c>
      <c r="C1307" s="28" t="str">
        <f>E1307&amp;"|"&amp;X1307</f>
        <v>|0</v>
      </c>
      <c r="D1307" s="10"/>
      <c r="E1307" s="10"/>
      <c r="F1307" s="36" t="str">
        <f>G1307&amp;"/"&amp;H1307</f>
        <v>/</v>
      </c>
      <c r="G1307" s="10"/>
      <c r="H1307" s="10"/>
      <c r="I1307" s="36" t="str">
        <f>J1307&amp;"."&amp;K1307</f>
        <v>.</v>
      </c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>
        <f>R1307-S1307-T1307</f>
        <v>0</v>
      </c>
      <c r="V1307" s="9" t="e">
        <f>IF(X1307&lt;&gt;"Liquidação Cancelada",VLOOKUP(B1307,'BASE DE DADOS OPS'!$B$4:$P$9650,10,FALSE),"Liquidação Cancelada")</f>
        <v>#N/A</v>
      </c>
      <c r="W1307" s="13" t="e">
        <f>IF(X1307&lt;&gt;"Liquidação Cancelada",IF(ISBLANK(V1307),"AGUARDANDO PAGAMENTO",NETWORKDAYS(P1307,V1307)-1),"Liquidação Cancelada")</f>
        <v>#N/A</v>
      </c>
      <c r="X1307" s="10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>IF(X1307&lt;&gt;"Liquidação Cancelada",Y1307-Z1307,"Liquidação Cancelada")</f>
        <v>#N/A</v>
      </c>
      <c r="AC1307" s="3" t="e">
        <f>IF(X1307&lt;&gt;"Liquidação Cancelada",(AA1307-AB1307)+(U1307-Z1307-AB1307),"Liquidação Cancelada")</f>
        <v>#N/A</v>
      </c>
      <c r="AD1307" s="29"/>
    </row>
    <row r="1308" spans="1:30" ht="24.95" customHeight="1" x14ac:dyDescent="0.2">
      <c r="A1308" s="23" t="str">
        <f>D1308&amp;"|"&amp;E1308&amp;"|"&amp;G1308&amp;"|"&amp;H1308&amp;"|"&amp;L1308&amp;"|"&amp;N1308&amp;"|"&amp;U1308</f>
        <v>||||||0</v>
      </c>
      <c r="B1308" s="23" t="str">
        <f>D1308&amp;"|"&amp;E1308&amp;"|"&amp;G1308&amp;"|"&amp;H1308&amp;"|"&amp;X1308</f>
        <v>||||0</v>
      </c>
      <c r="C1308" s="28" t="str">
        <f>E1308&amp;"|"&amp;X1308</f>
        <v>|0</v>
      </c>
      <c r="D1308" s="10"/>
      <c r="E1308" s="10"/>
      <c r="F1308" s="36" t="str">
        <f>G1308&amp;"/"&amp;H1308</f>
        <v>/</v>
      </c>
      <c r="G1308" s="10"/>
      <c r="H1308" s="10"/>
      <c r="I1308" s="36" t="str">
        <f>J1308&amp;"."&amp;K1308</f>
        <v>.</v>
      </c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>
        <f>R1308-S1308-T1308</f>
        <v>0</v>
      </c>
      <c r="V1308" s="9" t="e">
        <f>IF(X1308&lt;&gt;"Liquidação Cancelada",VLOOKUP(B1308,'BASE DE DADOS OPS'!$B$4:$P$9650,10,FALSE),"Liquidação Cancelada")</f>
        <v>#N/A</v>
      </c>
      <c r="W1308" s="13" t="e">
        <f>IF(X1308&lt;&gt;"Liquidação Cancelada",IF(ISBLANK(V1308),"AGUARDANDO PAGAMENTO",NETWORKDAYS(P1308,V1308)-1),"Liquidação Cancelada")</f>
        <v>#N/A</v>
      </c>
      <c r="X1308" s="10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>IF(X1308&lt;&gt;"Liquidação Cancelada",Y1308-Z1308,"Liquidação Cancelada")</f>
        <v>#N/A</v>
      </c>
      <c r="AC1308" s="3" t="e">
        <f>IF(X1308&lt;&gt;"Liquidação Cancelada",(AA1308-AB1308)+(U1308-Z1308-AB1308),"Liquidação Cancelada")</f>
        <v>#N/A</v>
      </c>
      <c r="AD1308" s="29"/>
    </row>
    <row r="1309" spans="1:30" ht="24.95" customHeight="1" x14ac:dyDescent="0.2">
      <c r="A1309" s="23" t="str">
        <f>D1309&amp;"|"&amp;E1309&amp;"|"&amp;G1309&amp;"|"&amp;H1309&amp;"|"&amp;L1309&amp;"|"&amp;N1309&amp;"|"&amp;U1309</f>
        <v>||||||0</v>
      </c>
      <c r="B1309" s="23" t="str">
        <f>D1309&amp;"|"&amp;E1309&amp;"|"&amp;G1309&amp;"|"&amp;H1309&amp;"|"&amp;X1309</f>
        <v>||||0</v>
      </c>
      <c r="C1309" s="28" t="str">
        <f>E1309&amp;"|"&amp;X1309</f>
        <v>|0</v>
      </c>
      <c r="D1309" s="10"/>
      <c r="E1309" s="10"/>
      <c r="F1309" s="36" t="str">
        <f>G1309&amp;"/"&amp;H1309</f>
        <v>/</v>
      </c>
      <c r="G1309" s="10"/>
      <c r="H1309" s="10"/>
      <c r="I1309" s="36" t="str">
        <f>J1309&amp;"."&amp;K1309</f>
        <v>.</v>
      </c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>
        <f>R1309-S1309-T1309</f>
        <v>0</v>
      </c>
      <c r="V1309" s="9" t="e">
        <f>IF(X1309&lt;&gt;"Liquidação Cancelada",VLOOKUP(B1309,'BASE DE DADOS OPS'!$B$4:$P$9650,10,FALSE),"Liquidação Cancelada")</f>
        <v>#N/A</v>
      </c>
      <c r="W1309" s="13" t="e">
        <f>IF(X1309&lt;&gt;"Liquidação Cancelada",IF(ISBLANK(V1309),"AGUARDANDO PAGAMENTO",NETWORKDAYS(P1309,V1309)-1),"Liquidação Cancelada")</f>
        <v>#N/A</v>
      </c>
      <c r="X1309" s="10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>IF(X1309&lt;&gt;"Liquidação Cancelada",Y1309-Z1309,"Liquidação Cancelada")</f>
        <v>#N/A</v>
      </c>
      <c r="AC1309" s="3" t="e">
        <f>IF(X1309&lt;&gt;"Liquidação Cancelada",(AA1309-AB1309)+(U1309-Z1309-AB1309),"Liquidação Cancelada")</f>
        <v>#N/A</v>
      </c>
      <c r="AD1309" s="29"/>
    </row>
    <row r="1310" spans="1:30" ht="24.95" customHeight="1" x14ac:dyDescent="0.2">
      <c r="A1310" s="23" t="str">
        <f>D1310&amp;"|"&amp;E1310&amp;"|"&amp;G1310&amp;"|"&amp;H1310&amp;"|"&amp;L1310&amp;"|"&amp;N1310&amp;"|"&amp;U1310</f>
        <v>||||||0</v>
      </c>
      <c r="B1310" s="23" t="str">
        <f>D1310&amp;"|"&amp;E1310&amp;"|"&amp;G1310&amp;"|"&amp;H1310&amp;"|"&amp;X1310</f>
        <v>||||0</v>
      </c>
      <c r="C1310" s="28" t="str">
        <f>E1310&amp;"|"&amp;X1310</f>
        <v>|0</v>
      </c>
      <c r="D1310" s="10"/>
      <c r="E1310" s="10"/>
      <c r="F1310" s="36" t="str">
        <f>G1310&amp;"/"&amp;H1310</f>
        <v>/</v>
      </c>
      <c r="G1310" s="10"/>
      <c r="H1310" s="10"/>
      <c r="I1310" s="36" t="str">
        <f>J1310&amp;"."&amp;K1310</f>
        <v>.</v>
      </c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>
        <f>R1310-S1310-T1310</f>
        <v>0</v>
      </c>
      <c r="V1310" s="9" t="e">
        <f>IF(X1310&lt;&gt;"Liquidação Cancelada",VLOOKUP(B1310,'BASE DE DADOS OPS'!$B$4:$P$9650,10,FALSE),"Liquidação Cancelada")</f>
        <v>#N/A</v>
      </c>
      <c r="W1310" s="13" t="e">
        <f>IF(X1310&lt;&gt;"Liquidação Cancelada",IF(ISBLANK(V1310),"AGUARDANDO PAGAMENTO",NETWORKDAYS(P1310,V1310)-1),"Liquidação Cancelada")</f>
        <v>#N/A</v>
      </c>
      <c r="X1310" s="10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>IF(X1310&lt;&gt;"Liquidação Cancelada",Y1310-Z1310,"Liquidação Cancelada")</f>
        <v>#N/A</v>
      </c>
      <c r="AC1310" s="3" t="e">
        <f>IF(X1310&lt;&gt;"Liquidação Cancelada",(AA1310-AB1310)+(U1310-Z1310-AB1310),"Liquidação Cancelada")</f>
        <v>#N/A</v>
      </c>
      <c r="AD1310" s="29"/>
    </row>
    <row r="1311" spans="1:30" ht="24.95" customHeight="1" x14ac:dyDescent="0.2">
      <c r="A1311" s="23" t="str">
        <f>D1311&amp;"|"&amp;E1311&amp;"|"&amp;G1311&amp;"|"&amp;H1311&amp;"|"&amp;L1311&amp;"|"&amp;N1311&amp;"|"&amp;U1311</f>
        <v>||||||0</v>
      </c>
      <c r="B1311" s="23" t="str">
        <f>D1311&amp;"|"&amp;E1311&amp;"|"&amp;G1311&amp;"|"&amp;H1311&amp;"|"&amp;X1311</f>
        <v>||||0</v>
      </c>
      <c r="C1311" s="28" t="str">
        <f>E1311&amp;"|"&amp;X1311</f>
        <v>|0</v>
      </c>
      <c r="D1311" s="10"/>
      <c r="E1311" s="10"/>
      <c r="F1311" s="36" t="str">
        <f>G1311&amp;"/"&amp;H1311</f>
        <v>/</v>
      </c>
      <c r="G1311" s="10"/>
      <c r="H1311" s="10"/>
      <c r="I1311" s="36" t="str">
        <f>J1311&amp;"."&amp;K1311</f>
        <v>.</v>
      </c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>
        <f>R1311-S1311-T1311</f>
        <v>0</v>
      </c>
      <c r="V1311" s="9" t="e">
        <f>IF(X1311&lt;&gt;"Liquidação Cancelada",VLOOKUP(B1311,'BASE DE DADOS OPS'!$B$4:$P$9650,10,FALSE),"Liquidação Cancelada")</f>
        <v>#N/A</v>
      </c>
      <c r="W1311" s="13" t="e">
        <f>IF(X1311&lt;&gt;"Liquidação Cancelada",IF(ISBLANK(V1311),"AGUARDANDO PAGAMENTO",NETWORKDAYS(P1311,V1311)-1),"Liquidação Cancelada")</f>
        <v>#N/A</v>
      </c>
      <c r="X1311" s="10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>IF(X1311&lt;&gt;"Liquidação Cancelada",Y1311-Z1311,"Liquidação Cancelada")</f>
        <v>#N/A</v>
      </c>
      <c r="AC1311" s="3" t="e">
        <f>IF(X1311&lt;&gt;"Liquidação Cancelada",(AA1311-AB1311)+(U1311-Z1311-AB1311),"Liquidação Cancelada")</f>
        <v>#N/A</v>
      </c>
      <c r="AD1311" s="29"/>
    </row>
    <row r="1312" spans="1:30" ht="24.95" customHeight="1" x14ac:dyDescent="0.2">
      <c r="A1312" s="23" t="str">
        <f>D1312&amp;"|"&amp;E1312&amp;"|"&amp;G1312&amp;"|"&amp;H1312&amp;"|"&amp;L1312&amp;"|"&amp;N1312&amp;"|"&amp;U1312</f>
        <v>||||||0</v>
      </c>
      <c r="B1312" s="23" t="str">
        <f>D1312&amp;"|"&amp;E1312&amp;"|"&amp;G1312&amp;"|"&amp;H1312&amp;"|"&amp;X1312</f>
        <v>||||0</v>
      </c>
      <c r="C1312" s="28" t="str">
        <f>E1312&amp;"|"&amp;X1312</f>
        <v>|0</v>
      </c>
      <c r="D1312" s="10"/>
      <c r="E1312" s="10"/>
      <c r="F1312" s="36" t="str">
        <f>G1312&amp;"/"&amp;H1312</f>
        <v>/</v>
      </c>
      <c r="G1312" s="10"/>
      <c r="H1312" s="10"/>
      <c r="I1312" s="36" t="str">
        <f>J1312&amp;"."&amp;K1312</f>
        <v>.</v>
      </c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>
        <f>R1312-S1312-T1312</f>
        <v>0</v>
      </c>
      <c r="V1312" s="9" t="e">
        <f>IF(X1312&lt;&gt;"Liquidação Cancelada",VLOOKUP(B1312,'BASE DE DADOS OPS'!$B$4:$P$9650,10,FALSE),"Liquidação Cancelada")</f>
        <v>#N/A</v>
      </c>
      <c r="W1312" s="13" t="e">
        <f>IF(X1312&lt;&gt;"Liquidação Cancelada",IF(ISBLANK(V1312),"AGUARDANDO PAGAMENTO",NETWORKDAYS(P1312,V1312)-1),"Liquidação Cancelada")</f>
        <v>#N/A</v>
      </c>
      <c r="X1312" s="10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>IF(X1312&lt;&gt;"Liquidação Cancelada",Y1312-Z1312,"Liquidação Cancelada")</f>
        <v>#N/A</v>
      </c>
      <c r="AC1312" s="3" t="e">
        <f>IF(X1312&lt;&gt;"Liquidação Cancelada",(AA1312-AB1312)+(U1312-Z1312-AB1312),"Liquidação Cancelada")</f>
        <v>#N/A</v>
      </c>
      <c r="AD1312" s="29"/>
    </row>
    <row r="1313" spans="1:30" ht="24.95" customHeight="1" x14ac:dyDescent="0.2">
      <c r="A1313" s="23" t="str">
        <f>D1313&amp;"|"&amp;E1313&amp;"|"&amp;G1313&amp;"|"&amp;H1313&amp;"|"&amp;L1313&amp;"|"&amp;N1313&amp;"|"&amp;U1313</f>
        <v>||||||0</v>
      </c>
      <c r="B1313" s="23" t="str">
        <f>D1313&amp;"|"&amp;E1313&amp;"|"&amp;G1313&amp;"|"&amp;H1313&amp;"|"&amp;X1313</f>
        <v>||||0</v>
      </c>
      <c r="C1313" s="28" t="str">
        <f>E1313&amp;"|"&amp;X1313</f>
        <v>|0</v>
      </c>
      <c r="D1313" s="10"/>
      <c r="E1313" s="10"/>
      <c r="F1313" s="36" t="str">
        <f>G1313&amp;"/"&amp;H1313</f>
        <v>/</v>
      </c>
      <c r="G1313" s="10"/>
      <c r="H1313" s="10"/>
      <c r="I1313" s="36" t="str">
        <f>J1313&amp;"."&amp;K1313</f>
        <v>.</v>
      </c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>
        <f>R1313-S1313-T1313</f>
        <v>0</v>
      </c>
      <c r="V1313" s="9" t="e">
        <f>IF(X1313&lt;&gt;"Liquidação Cancelada",VLOOKUP(B1313,'BASE DE DADOS OPS'!$B$4:$P$9650,10,FALSE),"Liquidação Cancelada")</f>
        <v>#N/A</v>
      </c>
      <c r="W1313" s="13" t="e">
        <f>IF(X1313&lt;&gt;"Liquidação Cancelada",IF(ISBLANK(V1313),"AGUARDANDO PAGAMENTO",NETWORKDAYS(P1313,V1313)-1),"Liquidação Cancelada")</f>
        <v>#N/A</v>
      </c>
      <c r="X1313" s="10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>IF(X1313&lt;&gt;"Liquidação Cancelada",Y1313-Z1313,"Liquidação Cancelada")</f>
        <v>#N/A</v>
      </c>
      <c r="AC1313" s="3" t="e">
        <f>IF(X1313&lt;&gt;"Liquidação Cancelada",(AA1313-AB1313)+(U1313-Z1313-AB1313),"Liquidação Cancelada")</f>
        <v>#N/A</v>
      </c>
      <c r="AD1313" s="29"/>
    </row>
    <row r="1314" spans="1:30" ht="24.95" customHeight="1" x14ac:dyDescent="0.2">
      <c r="A1314" s="23" t="str">
        <f>D1314&amp;"|"&amp;E1314&amp;"|"&amp;G1314&amp;"|"&amp;H1314&amp;"|"&amp;L1314&amp;"|"&amp;N1314&amp;"|"&amp;U1314</f>
        <v>||||||0</v>
      </c>
      <c r="B1314" s="23" t="str">
        <f>D1314&amp;"|"&amp;E1314&amp;"|"&amp;G1314&amp;"|"&amp;H1314&amp;"|"&amp;X1314</f>
        <v>||||0</v>
      </c>
      <c r="C1314" s="28" t="str">
        <f>E1314&amp;"|"&amp;X1314</f>
        <v>|0</v>
      </c>
      <c r="D1314" s="10"/>
      <c r="E1314" s="10"/>
      <c r="F1314" s="36" t="str">
        <f>G1314&amp;"/"&amp;H1314</f>
        <v>/</v>
      </c>
      <c r="G1314" s="10"/>
      <c r="H1314" s="10"/>
      <c r="I1314" s="36" t="str">
        <f>J1314&amp;"."&amp;K1314</f>
        <v>.</v>
      </c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>
        <f>R1314-S1314-T1314</f>
        <v>0</v>
      </c>
      <c r="V1314" s="9" t="e">
        <f>IF(X1314&lt;&gt;"Liquidação Cancelada",VLOOKUP(B1314,'BASE DE DADOS OPS'!$B$4:$P$9650,10,FALSE),"Liquidação Cancelada")</f>
        <v>#N/A</v>
      </c>
      <c r="W1314" s="13" t="e">
        <f>IF(X1314&lt;&gt;"Liquidação Cancelada",IF(ISBLANK(V1314),"AGUARDANDO PAGAMENTO",NETWORKDAYS(P1314,V1314)-1),"Liquidação Cancelada")</f>
        <v>#N/A</v>
      </c>
      <c r="X1314" s="10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>IF(X1314&lt;&gt;"Liquidação Cancelada",Y1314-Z1314,"Liquidação Cancelada")</f>
        <v>#N/A</v>
      </c>
      <c r="AC1314" s="3" t="e">
        <f>IF(X1314&lt;&gt;"Liquidação Cancelada",(AA1314-AB1314)+(U1314-Z1314-AB1314),"Liquidação Cancelada")</f>
        <v>#N/A</v>
      </c>
      <c r="AD1314" s="29"/>
    </row>
    <row r="1315" spans="1:30" ht="24.95" customHeight="1" x14ac:dyDescent="0.2">
      <c r="A1315" s="23" t="str">
        <f>D1315&amp;"|"&amp;E1315&amp;"|"&amp;G1315&amp;"|"&amp;H1315&amp;"|"&amp;L1315&amp;"|"&amp;N1315&amp;"|"&amp;U1315</f>
        <v>||||||0</v>
      </c>
      <c r="B1315" s="23" t="str">
        <f>D1315&amp;"|"&amp;E1315&amp;"|"&amp;G1315&amp;"|"&amp;H1315&amp;"|"&amp;X1315</f>
        <v>||||0</v>
      </c>
      <c r="C1315" s="28" t="str">
        <f>E1315&amp;"|"&amp;X1315</f>
        <v>|0</v>
      </c>
      <c r="D1315" s="10"/>
      <c r="E1315" s="10"/>
      <c r="F1315" s="36" t="str">
        <f>G1315&amp;"/"&amp;H1315</f>
        <v>/</v>
      </c>
      <c r="G1315" s="10"/>
      <c r="H1315" s="10"/>
      <c r="I1315" s="36" t="str">
        <f>J1315&amp;"."&amp;K1315</f>
        <v>.</v>
      </c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>
        <f>R1315-S1315-T1315</f>
        <v>0</v>
      </c>
      <c r="V1315" s="9" t="e">
        <f>IF(X1315&lt;&gt;"Liquidação Cancelada",VLOOKUP(B1315,'BASE DE DADOS OPS'!$B$4:$P$9650,10,FALSE),"Liquidação Cancelada")</f>
        <v>#N/A</v>
      </c>
      <c r="W1315" s="13" t="e">
        <f>IF(X1315&lt;&gt;"Liquidação Cancelada",IF(ISBLANK(V1315),"AGUARDANDO PAGAMENTO",NETWORKDAYS(P1315,V1315)-1),"Liquidação Cancelada")</f>
        <v>#N/A</v>
      </c>
      <c r="X1315" s="10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>IF(X1315&lt;&gt;"Liquidação Cancelada",Y1315-Z1315,"Liquidação Cancelada")</f>
        <v>#N/A</v>
      </c>
      <c r="AC1315" s="3" t="e">
        <f>IF(X1315&lt;&gt;"Liquidação Cancelada",(AA1315-AB1315)+(U1315-Z1315-AB1315),"Liquidação Cancelada")</f>
        <v>#N/A</v>
      </c>
      <c r="AD1315" s="29"/>
    </row>
    <row r="1316" spans="1:30" ht="24.95" customHeight="1" x14ac:dyDescent="0.2">
      <c r="A1316" s="23" t="str">
        <f>D1316&amp;"|"&amp;E1316&amp;"|"&amp;G1316&amp;"|"&amp;H1316&amp;"|"&amp;L1316&amp;"|"&amp;N1316&amp;"|"&amp;U1316</f>
        <v>||||||0</v>
      </c>
      <c r="B1316" s="23" t="str">
        <f>D1316&amp;"|"&amp;E1316&amp;"|"&amp;G1316&amp;"|"&amp;H1316&amp;"|"&amp;X1316</f>
        <v>||||0</v>
      </c>
      <c r="C1316" s="28" t="str">
        <f>E1316&amp;"|"&amp;X1316</f>
        <v>|0</v>
      </c>
      <c r="D1316" s="10"/>
      <c r="E1316" s="10"/>
      <c r="F1316" s="36" t="str">
        <f>G1316&amp;"/"&amp;H1316</f>
        <v>/</v>
      </c>
      <c r="G1316" s="10"/>
      <c r="H1316" s="10"/>
      <c r="I1316" s="36" t="str">
        <f>J1316&amp;"."&amp;K1316</f>
        <v>.</v>
      </c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>
        <f>R1316-S1316-T1316</f>
        <v>0</v>
      </c>
      <c r="V1316" s="9" t="e">
        <f>IF(X1316&lt;&gt;"Liquidação Cancelada",VLOOKUP(B1316,'BASE DE DADOS OPS'!$B$4:$P$9650,10,FALSE),"Liquidação Cancelada")</f>
        <v>#N/A</v>
      </c>
      <c r="W1316" s="13" t="e">
        <f>IF(X1316&lt;&gt;"Liquidação Cancelada",IF(ISBLANK(V1316),"AGUARDANDO PAGAMENTO",NETWORKDAYS(P1316,V1316)-1),"Liquidação Cancelada")</f>
        <v>#N/A</v>
      </c>
      <c r="X1316" s="10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>IF(X1316&lt;&gt;"Liquidação Cancelada",Y1316-Z1316,"Liquidação Cancelada")</f>
        <v>#N/A</v>
      </c>
      <c r="AC1316" s="3" t="e">
        <f>IF(X1316&lt;&gt;"Liquidação Cancelada",(AA1316-AB1316)+(U1316-Z1316-AB1316),"Liquidação Cancelada")</f>
        <v>#N/A</v>
      </c>
      <c r="AD1316" s="29"/>
    </row>
    <row r="1317" spans="1:30" ht="24.95" customHeight="1" x14ac:dyDescent="0.2">
      <c r="A1317" s="23" t="str">
        <f>D1317&amp;"|"&amp;E1317&amp;"|"&amp;G1317&amp;"|"&amp;H1317&amp;"|"&amp;L1317&amp;"|"&amp;N1317&amp;"|"&amp;U1317</f>
        <v>||||||0</v>
      </c>
      <c r="B1317" s="23" t="str">
        <f>D1317&amp;"|"&amp;E1317&amp;"|"&amp;G1317&amp;"|"&amp;H1317&amp;"|"&amp;X1317</f>
        <v>||||0</v>
      </c>
      <c r="C1317" s="28" t="str">
        <f>E1317&amp;"|"&amp;X1317</f>
        <v>|0</v>
      </c>
      <c r="D1317" s="10"/>
      <c r="E1317" s="10"/>
      <c r="F1317" s="36" t="str">
        <f>G1317&amp;"/"&amp;H1317</f>
        <v>/</v>
      </c>
      <c r="G1317" s="10"/>
      <c r="H1317" s="10"/>
      <c r="I1317" s="36" t="str">
        <f>J1317&amp;"."&amp;K1317</f>
        <v>.</v>
      </c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>
        <f>R1317-S1317-T1317</f>
        <v>0</v>
      </c>
      <c r="V1317" s="9" t="e">
        <f>IF(X1317&lt;&gt;"Liquidação Cancelada",VLOOKUP(B1317,'BASE DE DADOS OPS'!$B$4:$P$9650,10,FALSE),"Liquidação Cancelada")</f>
        <v>#N/A</v>
      </c>
      <c r="W1317" s="13" t="e">
        <f>IF(X1317&lt;&gt;"Liquidação Cancelada",IF(ISBLANK(V1317),"AGUARDANDO PAGAMENTO",NETWORKDAYS(P1317,V1317)-1),"Liquidação Cancelada")</f>
        <v>#N/A</v>
      </c>
      <c r="X1317" s="10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>IF(X1317&lt;&gt;"Liquidação Cancelada",Y1317-Z1317,"Liquidação Cancelada")</f>
        <v>#N/A</v>
      </c>
      <c r="AC1317" s="3" t="e">
        <f>IF(X1317&lt;&gt;"Liquidação Cancelada",(AA1317-AB1317)+(U1317-Z1317-AB1317),"Liquidação Cancelada")</f>
        <v>#N/A</v>
      </c>
      <c r="AD1317" s="29"/>
    </row>
    <row r="1318" spans="1:30" ht="24.95" customHeight="1" x14ac:dyDescent="0.2">
      <c r="A1318" s="23" t="str">
        <f>D1318&amp;"|"&amp;E1318&amp;"|"&amp;G1318&amp;"|"&amp;H1318&amp;"|"&amp;L1318&amp;"|"&amp;N1318&amp;"|"&amp;U1318</f>
        <v>||||||0</v>
      </c>
      <c r="B1318" s="23" t="str">
        <f>D1318&amp;"|"&amp;E1318&amp;"|"&amp;G1318&amp;"|"&amp;H1318&amp;"|"&amp;X1318</f>
        <v>||||0</v>
      </c>
      <c r="C1318" s="28" t="str">
        <f>E1318&amp;"|"&amp;X1318</f>
        <v>|0</v>
      </c>
      <c r="D1318" s="10"/>
      <c r="E1318" s="10"/>
      <c r="F1318" s="36" t="str">
        <f>G1318&amp;"/"&amp;H1318</f>
        <v>/</v>
      </c>
      <c r="G1318" s="10"/>
      <c r="H1318" s="10"/>
      <c r="I1318" s="36" t="str">
        <f>J1318&amp;"."&amp;K1318</f>
        <v>.</v>
      </c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>
        <f>R1318-S1318-T1318</f>
        <v>0</v>
      </c>
      <c r="V1318" s="9" t="e">
        <f>IF(X1318&lt;&gt;"Liquidação Cancelada",VLOOKUP(B1318,'BASE DE DADOS OPS'!$B$4:$P$9650,10,FALSE),"Liquidação Cancelada")</f>
        <v>#N/A</v>
      </c>
      <c r="W1318" s="13" t="e">
        <f>IF(X1318&lt;&gt;"Liquidação Cancelada",IF(ISBLANK(V1318),"AGUARDANDO PAGAMENTO",NETWORKDAYS(P1318,V1318)-1),"Liquidação Cancelada")</f>
        <v>#N/A</v>
      </c>
      <c r="X1318" s="10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>IF(X1318&lt;&gt;"Liquidação Cancelada",Y1318-Z1318,"Liquidação Cancelada")</f>
        <v>#N/A</v>
      </c>
      <c r="AC1318" s="3" t="e">
        <f>IF(X1318&lt;&gt;"Liquidação Cancelada",(AA1318-AB1318)+(U1318-Z1318-AB1318),"Liquidação Cancelada")</f>
        <v>#N/A</v>
      </c>
      <c r="AD1318" s="29"/>
    </row>
    <row r="1319" spans="1:30" ht="24.95" customHeight="1" x14ac:dyDescent="0.2">
      <c r="A1319" s="23" t="str">
        <f>D1319&amp;"|"&amp;E1319&amp;"|"&amp;G1319&amp;"|"&amp;H1319&amp;"|"&amp;L1319&amp;"|"&amp;N1319&amp;"|"&amp;U1319</f>
        <v>||||||0</v>
      </c>
      <c r="B1319" s="23" t="str">
        <f>D1319&amp;"|"&amp;E1319&amp;"|"&amp;G1319&amp;"|"&amp;H1319&amp;"|"&amp;X1319</f>
        <v>||||0</v>
      </c>
      <c r="C1319" s="28" t="str">
        <f>E1319&amp;"|"&amp;X1319</f>
        <v>|0</v>
      </c>
      <c r="D1319" s="10"/>
      <c r="E1319" s="10"/>
      <c r="F1319" s="36" t="str">
        <f>G1319&amp;"/"&amp;H1319</f>
        <v>/</v>
      </c>
      <c r="G1319" s="10"/>
      <c r="H1319" s="10"/>
      <c r="I1319" s="36" t="str">
        <f>J1319&amp;"."&amp;K1319</f>
        <v>.</v>
      </c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>
        <f>R1319-S1319-T1319</f>
        <v>0</v>
      </c>
      <c r="V1319" s="9" t="e">
        <f>IF(X1319&lt;&gt;"Liquidação Cancelada",VLOOKUP(B1319,'BASE DE DADOS OPS'!$B$4:$P$9650,10,FALSE),"Liquidação Cancelada")</f>
        <v>#N/A</v>
      </c>
      <c r="W1319" s="13" t="e">
        <f>IF(X1319&lt;&gt;"Liquidação Cancelada",IF(ISBLANK(V1319),"AGUARDANDO PAGAMENTO",NETWORKDAYS(P1319,V1319)-1),"Liquidação Cancelada")</f>
        <v>#N/A</v>
      </c>
      <c r="X1319" s="10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>IF(X1319&lt;&gt;"Liquidação Cancelada",Y1319-Z1319,"Liquidação Cancelada")</f>
        <v>#N/A</v>
      </c>
      <c r="AC1319" s="3" t="e">
        <f>IF(X1319&lt;&gt;"Liquidação Cancelada",(AA1319-AB1319)+(U1319-Z1319-AB1319),"Liquidação Cancelada")</f>
        <v>#N/A</v>
      </c>
      <c r="AD1319" s="29"/>
    </row>
    <row r="1320" spans="1:30" ht="24.95" customHeight="1" x14ac:dyDescent="0.2">
      <c r="A1320" s="23" t="str">
        <f>D1320&amp;"|"&amp;E1320&amp;"|"&amp;G1320&amp;"|"&amp;H1320&amp;"|"&amp;L1320&amp;"|"&amp;N1320&amp;"|"&amp;U1320</f>
        <v>||||||0</v>
      </c>
      <c r="B1320" s="23" t="str">
        <f>D1320&amp;"|"&amp;E1320&amp;"|"&amp;G1320&amp;"|"&amp;H1320&amp;"|"&amp;X1320</f>
        <v>||||0</v>
      </c>
      <c r="C1320" s="28" t="str">
        <f>E1320&amp;"|"&amp;X1320</f>
        <v>|0</v>
      </c>
      <c r="D1320" s="10"/>
      <c r="E1320" s="10"/>
      <c r="F1320" s="36" t="str">
        <f>G1320&amp;"/"&amp;H1320</f>
        <v>/</v>
      </c>
      <c r="G1320" s="10"/>
      <c r="H1320" s="10"/>
      <c r="I1320" s="36" t="str">
        <f>J1320&amp;"."&amp;K1320</f>
        <v>.</v>
      </c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>
        <f>R1320-S1320-T1320</f>
        <v>0</v>
      </c>
      <c r="V1320" s="9" t="e">
        <f>IF(X1320&lt;&gt;"Liquidação Cancelada",VLOOKUP(B1320,'BASE DE DADOS OPS'!$B$4:$P$9650,10,FALSE),"Liquidação Cancelada")</f>
        <v>#N/A</v>
      </c>
      <c r="W1320" s="13" t="e">
        <f>IF(X1320&lt;&gt;"Liquidação Cancelada",IF(ISBLANK(V1320),"AGUARDANDO PAGAMENTO",NETWORKDAYS(P1320,V1320)-1),"Liquidação Cancelada")</f>
        <v>#N/A</v>
      </c>
      <c r="X1320" s="10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>IF(X1320&lt;&gt;"Liquidação Cancelada",Y1320-Z1320,"Liquidação Cancelada")</f>
        <v>#N/A</v>
      </c>
      <c r="AC1320" s="3" t="e">
        <f>IF(X1320&lt;&gt;"Liquidação Cancelada",(AA1320-AB1320)+(U1320-Z1320-AB1320),"Liquidação Cancelada")</f>
        <v>#N/A</v>
      </c>
      <c r="AD1320" s="29"/>
    </row>
    <row r="1321" spans="1:30" ht="24.95" customHeight="1" x14ac:dyDescent="0.2">
      <c r="A1321" s="23" t="str">
        <f>D1321&amp;"|"&amp;E1321&amp;"|"&amp;G1321&amp;"|"&amp;H1321&amp;"|"&amp;L1321&amp;"|"&amp;N1321&amp;"|"&amp;U1321</f>
        <v>||||||0</v>
      </c>
      <c r="B1321" s="23" t="str">
        <f>D1321&amp;"|"&amp;E1321&amp;"|"&amp;G1321&amp;"|"&amp;H1321&amp;"|"&amp;X1321</f>
        <v>||||0</v>
      </c>
      <c r="C1321" s="28" t="str">
        <f>E1321&amp;"|"&amp;X1321</f>
        <v>|0</v>
      </c>
      <c r="D1321" s="10"/>
      <c r="E1321" s="10"/>
      <c r="F1321" s="36" t="str">
        <f>G1321&amp;"/"&amp;H1321</f>
        <v>/</v>
      </c>
      <c r="G1321" s="10"/>
      <c r="H1321" s="10"/>
      <c r="I1321" s="36" t="str">
        <f>J1321&amp;"."&amp;K1321</f>
        <v>.</v>
      </c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>
        <f>R1321-S1321-T1321</f>
        <v>0</v>
      </c>
      <c r="V1321" s="9" t="e">
        <f>IF(X1321&lt;&gt;"Liquidação Cancelada",VLOOKUP(B1321,'BASE DE DADOS OPS'!$B$4:$P$9650,10,FALSE),"Liquidação Cancelada")</f>
        <v>#N/A</v>
      </c>
      <c r="W1321" s="13" t="e">
        <f>IF(X1321&lt;&gt;"Liquidação Cancelada",IF(ISBLANK(V1321),"AGUARDANDO PAGAMENTO",NETWORKDAYS(P1321,V1321)-1),"Liquidação Cancelada")</f>
        <v>#N/A</v>
      </c>
      <c r="X1321" s="10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>IF(X1321&lt;&gt;"Liquidação Cancelada",Y1321-Z1321,"Liquidação Cancelada")</f>
        <v>#N/A</v>
      </c>
      <c r="AC1321" s="3" t="e">
        <f>IF(X1321&lt;&gt;"Liquidação Cancelada",(AA1321-AB1321)+(U1321-Z1321-AB1321),"Liquidação Cancelada")</f>
        <v>#N/A</v>
      </c>
      <c r="AD1321" s="29"/>
    </row>
    <row r="1322" spans="1:30" ht="24.95" customHeight="1" x14ac:dyDescent="0.2">
      <c r="A1322" s="23" t="str">
        <f>D1322&amp;"|"&amp;E1322&amp;"|"&amp;G1322&amp;"|"&amp;H1322&amp;"|"&amp;L1322&amp;"|"&amp;N1322&amp;"|"&amp;U1322</f>
        <v>||||||0</v>
      </c>
      <c r="B1322" s="23" t="str">
        <f>D1322&amp;"|"&amp;E1322&amp;"|"&amp;G1322&amp;"|"&amp;H1322&amp;"|"&amp;X1322</f>
        <v>||||0</v>
      </c>
      <c r="C1322" s="28" t="str">
        <f>E1322&amp;"|"&amp;X1322</f>
        <v>|0</v>
      </c>
      <c r="D1322" s="10"/>
      <c r="E1322" s="10"/>
      <c r="F1322" s="36" t="str">
        <f>G1322&amp;"/"&amp;H1322</f>
        <v>/</v>
      </c>
      <c r="G1322" s="10"/>
      <c r="H1322" s="10"/>
      <c r="I1322" s="36" t="str">
        <f>J1322&amp;"."&amp;K1322</f>
        <v>.</v>
      </c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>
        <f>R1322-S1322-T1322</f>
        <v>0</v>
      </c>
      <c r="V1322" s="9" t="e">
        <f>IF(X1322&lt;&gt;"Liquidação Cancelada",VLOOKUP(B1322,'BASE DE DADOS OPS'!$B$4:$P$9650,10,FALSE),"Liquidação Cancelada")</f>
        <v>#N/A</v>
      </c>
      <c r="W1322" s="13" t="e">
        <f>IF(X1322&lt;&gt;"Liquidação Cancelada",IF(ISBLANK(V1322),"AGUARDANDO PAGAMENTO",NETWORKDAYS(P1322,V1322)-1),"Liquidação Cancelada")</f>
        <v>#N/A</v>
      </c>
      <c r="X1322" s="10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>IF(X1322&lt;&gt;"Liquidação Cancelada",Y1322-Z1322,"Liquidação Cancelada")</f>
        <v>#N/A</v>
      </c>
      <c r="AC1322" s="3" t="e">
        <f>IF(X1322&lt;&gt;"Liquidação Cancelada",(AA1322-AB1322)+(U1322-Z1322-AB1322),"Liquidação Cancelada")</f>
        <v>#N/A</v>
      </c>
      <c r="AD1322" s="29"/>
    </row>
    <row r="1323" spans="1:30" ht="24.95" customHeight="1" x14ac:dyDescent="0.2">
      <c r="A1323" s="23" t="str">
        <f>D1323&amp;"|"&amp;E1323&amp;"|"&amp;G1323&amp;"|"&amp;H1323&amp;"|"&amp;L1323&amp;"|"&amp;N1323&amp;"|"&amp;U1323</f>
        <v>||||||0</v>
      </c>
      <c r="B1323" s="23" t="str">
        <f>D1323&amp;"|"&amp;E1323&amp;"|"&amp;G1323&amp;"|"&amp;H1323&amp;"|"&amp;X1323</f>
        <v>||||0</v>
      </c>
      <c r="C1323" s="28" t="str">
        <f>E1323&amp;"|"&amp;X1323</f>
        <v>|0</v>
      </c>
      <c r="D1323" s="10"/>
      <c r="E1323" s="10"/>
      <c r="F1323" s="36" t="str">
        <f>G1323&amp;"/"&amp;H1323</f>
        <v>/</v>
      </c>
      <c r="G1323" s="10"/>
      <c r="H1323" s="10"/>
      <c r="I1323" s="36" t="str">
        <f>J1323&amp;"."&amp;K1323</f>
        <v>.</v>
      </c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>
        <f>R1323-S1323-T1323</f>
        <v>0</v>
      </c>
      <c r="V1323" s="9" t="e">
        <f>IF(X1323&lt;&gt;"Liquidação Cancelada",VLOOKUP(B1323,'BASE DE DADOS OPS'!$B$4:$P$9650,10,FALSE),"Liquidação Cancelada")</f>
        <v>#N/A</v>
      </c>
      <c r="W1323" s="13" t="e">
        <f>IF(X1323&lt;&gt;"Liquidação Cancelada",IF(ISBLANK(V1323),"AGUARDANDO PAGAMENTO",NETWORKDAYS(P1323,V1323)-1),"Liquidação Cancelada")</f>
        <v>#N/A</v>
      </c>
      <c r="X1323" s="10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>IF(X1323&lt;&gt;"Liquidação Cancelada",Y1323-Z1323,"Liquidação Cancelada")</f>
        <v>#N/A</v>
      </c>
      <c r="AC1323" s="3" t="e">
        <f>IF(X1323&lt;&gt;"Liquidação Cancelada",(AA1323-AB1323)+(U1323-Z1323-AB1323),"Liquidação Cancelada")</f>
        <v>#N/A</v>
      </c>
      <c r="AD1323" s="29"/>
    </row>
    <row r="1324" spans="1:30" ht="24.95" customHeight="1" x14ac:dyDescent="0.2">
      <c r="A1324" s="23" t="str">
        <f>D1324&amp;"|"&amp;E1324&amp;"|"&amp;G1324&amp;"|"&amp;H1324&amp;"|"&amp;L1324&amp;"|"&amp;N1324&amp;"|"&amp;U1324</f>
        <v>||||||0</v>
      </c>
      <c r="B1324" s="23" t="str">
        <f>D1324&amp;"|"&amp;E1324&amp;"|"&amp;G1324&amp;"|"&amp;H1324&amp;"|"&amp;X1324</f>
        <v>||||0</v>
      </c>
      <c r="C1324" s="28" t="str">
        <f>E1324&amp;"|"&amp;X1324</f>
        <v>|0</v>
      </c>
      <c r="D1324" s="10"/>
      <c r="E1324" s="10"/>
      <c r="F1324" s="36" t="str">
        <f>G1324&amp;"/"&amp;H1324</f>
        <v>/</v>
      </c>
      <c r="G1324" s="10"/>
      <c r="H1324" s="10"/>
      <c r="I1324" s="36" t="str">
        <f>J1324&amp;"."&amp;K1324</f>
        <v>.</v>
      </c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>
        <f>R1324-S1324-T1324</f>
        <v>0</v>
      </c>
      <c r="V1324" s="9" t="e">
        <f>IF(X1324&lt;&gt;"Liquidação Cancelada",VLOOKUP(B1324,'BASE DE DADOS OPS'!$B$4:$P$9650,10,FALSE),"Liquidação Cancelada")</f>
        <v>#N/A</v>
      </c>
      <c r="W1324" s="13" t="e">
        <f>IF(X1324&lt;&gt;"Liquidação Cancelada",IF(ISBLANK(V1324),"AGUARDANDO PAGAMENTO",NETWORKDAYS(P1324,V1324)-1),"Liquidação Cancelada")</f>
        <v>#N/A</v>
      </c>
      <c r="X1324" s="10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>IF(X1324&lt;&gt;"Liquidação Cancelada",Y1324-Z1324,"Liquidação Cancelada")</f>
        <v>#N/A</v>
      </c>
      <c r="AC1324" s="3" t="e">
        <f>IF(X1324&lt;&gt;"Liquidação Cancelada",(AA1324-AB1324)+(U1324-Z1324-AB1324),"Liquidação Cancelada")</f>
        <v>#N/A</v>
      </c>
      <c r="AD1324" s="29"/>
    </row>
    <row r="1325" spans="1:30" ht="24.95" customHeight="1" x14ac:dyDescent="0.2">
      <c r="A1325" s="23" t="str">
        <f>D1325&amp;"|"&amp;E1325&amp;"|"&amp;G1325&amp;"|"&amp;H1325&amp;"|"&amp;L1325&amp;"|"&amp;N1325&amp;"|"&amp;U1325</f>
        <v>||||||0</v>
      </c>
      <c r="B1325" s="23" t="str">
        <f>D1325&amp;"|"&amp;E1325&amp;"|"&amp;G1325&amp;"|"&amp;H1325&amp;"|"&amp;X1325</f>
        <v>||||0</v>
      </c>
      <c r="C1325" s="28" t="str">
        <f>E1325&amp;"|"&amp;X1325</f>
        <v>|0</v>
      </c>
      <c r="D1325" s="10"/>
      <c r="E1325" s="10"/>
      <c r="F1325" s="36" t="str">
        <f>G1325&amp;"/"&amp;H1325</f>
        <v>/</v>
      </c>
      <c r="G1325" s="10"/>
      <c r="H1325" s="10"/>
      <c r="I1325" s="36" t="str">
        <f>J1325&amp;"."&amp;K1325</f>
        <v>.</v>
      </c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>
        <f>R1325-S1325-T1325</f>
        <v>0</v>
      </c>
      <c r="V1325" s="9" t="e">
        <f>IF(X1325&lt;&gt;"Liquidação Cancelada",VLOOKUP(B1325,'BASE DE DADOS OPS'!$B$4:$P$9650,10,FALSE),"Liquidação Cancelada")</f>
        <v>#N/A</v>
      </c>
      <c r="W1325" s="13" t="e">
        <f>IF(X1325&lt;&gt;"Liquidação Cancelada",IF(ISBLANK(V1325),"AGUARDANDO PAGAMENTO",NETWORKDAYS(P1325,V1325)-1),"Liquidação Cancelada")</f>
        <v>#N/A</v>
      </c>
      <c r="X1325" s="10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>IF(X1325&lt;&gt;"Liquidação Cancelada",Y1325-Z1325,"Liquidação Cancelada")</f>
        <v>#N/A</v>
      </c>
      <c r="AC1325" s="3" t="e">
        <f>IF(X1325&lt;&gt;"Liquidação Cancelada",(AA1325-AB1325)+(U1325-Z1325-AB1325),"Liquidação Cancelada")</f>
        <v>#N/A</v>
      </c>
      <c r="AD1325" s="29"/>
    </row>
    <row r="1326" spans="1:30" ht="24.95" customHeight="1" x14ac:dyDescent="0.2">
      <c r="A1326" s="23" t="str">
        <f>D1326&amp;"|"&amp;E1326&amp;"|"&amp;G1326&amp;"|"&amp;H1326&amp;"|"&amp;L1326&amp;"|"&amp;N1326&amp;"|"&amp;U1326</f>
        <v>||||||0</v>
      </c>
      <c r="B1326" s="23" t="str">
        <f>D1326&amp;"|"&amp;E1326&amp;"|"&amp;G1326&amp;"|"&amp;H1326&amp;"|"&amp;X1326</f>
        <v>||||0</v>
      </c>
      <c r="C1326" s="28" t="str">
        <f>E1326&amp;"|"&amp;X1326</f>
        <v>|0</v>
      </c>
      <c r="D1326" s="10"/>
      <c r="E1326" s="10"/>
      <c r="F1326" s="36" t="str">
        <f>G1326&amp;"/"&amp;H1326</f>
        <v>/</v>
      </c>
      <c r="G1326" s="10"/>
      <c r="H1326" s="10"/>
      <c r="I1326" s="36" t="str">
        <f>J1326&amp;"."&amp;K1326</f>
        <v>.</v>
      </c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>
        <f>R1326-S1326-T1326</f>
        <v>0</v>
      </c>
      <c r="V1326" s="9" t="e">
        <f>IF(X1326&lt;&gt;"Liquidação Cancelada",VLOOKUP(B1326,'BASE DE DADOS OPS'!$B$4:$P$9650,10,FALSE),"Liquidação Cancelada")</f>
        <v>#N/A</v>
      </c>
      <c r="W1326" s="13" t="e">
        <f>IF(X1326&lt;&gt;"Liquidação Cancelada",IF(ISBLANK(V1326),"AGUARDANDO PAGAMENTO",NETWORKDAYS(P1326,V1326)-1),"Liquidação Cancelada")</f>
        <v>#N/A</v>
      </c>
      <c r="X1326" s="10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>IF(X1326&lt;&gt;"Liquidação Cancelada",Y1326-Z1326,"Liquidação Cancelada")</f>
        <v>#N/A</v>
      </c>
      <c r="AC1326" s="3" t="e">
        <f>IF(X1326&lt;&gt;"Liquidação Cancelada",(AA1326-AB1326)+(U1326-Z1326-AB1326),"Liquidação Cancelada")</f>
        <v>#N/A</v>
      </c>
      <c r="AD1326" s="29"/>
    </row>
    <row r="1327" spans="1:30" ht="24.95" customHeight="1" x14ac:dyDescent="0.2">
      <c r="A1327" s="23" t="str">
        <f>D1327&amp;"|"&amp;E1327&amp;"|"&amp;G1327&amp;"|"&amp;H1327&amp;"|"&amp;L1327&amp;"|"&amp;N1327&amp;"|"&amp;U1327</f>
        <v>||||||0</v>
      </c>
      <c r="B1327" s="23" t="str">
        <f>D1327&amp;"|"&amp;E1327&amp;"|"&amp;G1327&amp;"|"&amp;H1327&amp;"|"&amp;X1327</f>
        <v>||||0</v>
      </c>
      <c r="C1327" s="28" t="str">
        <f>E1327&amp;"|"&amp;X1327</f>
        <v>|0</v>
      </c>
      <c r="D1327" s="10"/>
      <c r="E1327" s="10"/>
      <c r="F1327" s="36" t="str">
        <f>G1327&amp;"/"&amp;H1327</f>
        <v>/</v>
      </c>
      <c r="G1327" s="10"/>
      <c r="H1327" s="10"/>
      <c r="I1327" s="36" t="str">
        <f>J1327&amp;"."&amp;K1327</f>
        <v>.</v>
      </c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>
        <f>R1327-S1327-T1327</f>
        <v>0</v>
      </c>
      <c r="V1327" s="9" t="e">
        <f>IF(X1327&lt;&gt;"Liquidação Cancelada",VLOOKUP(B1327,'BASE DE DADOS OPS'!$B$4:$P$9650,10,FALSE),"Liquidação Cancelada")</f>
        <v>#N/A</v>
      </c>
      <c r="W1327" s="13" t="e">
        <f>IF(X1327&lt;&gt;"Liquidação Cancelada",IF(ISBLANK(V1327),"AGUARDANDO PAGAMENTO",NETWORKDAYS(P1327,V1327)-1),"Liquidação Cancelada")</f>
        <v>#N/A</v>
      </c>
      <c r="X1327" s="10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>IF(X1327&lt;&gt;"Liquidação Cancelada",Y1327-Z1327,"Liquidação Cancelada")</f>
        <v>#N/A</v>
      </c>
      <c r="AC1327" s="3" t="e">
        <f>IF(X1327&lt;&gt;"Liquidação Cancelada",(AA1327-AB1327)+(U1327-Z1327-AB1327),"Liquidação Cancelada")</f>
        <v>#N/A</v>
      </c>
      <c r="AD1327" s="29"/>
    </row>
    <row r="1328" spans="1:30" ht="24.95" customHeight="1" x14ac:dyDescent="0.2">
      <c r="A1328" s="23" t="str">
        <f>D1328&amp;"|"&amp;E1328&amp;"|"&amp;G1328&amp;"|"&amp;H1328&amp;"|"&amp;L1328&amp;"|"&amp;N1328&amp;"|"&amp;U1328</f>
        <v>||||||0</v>
      </c>
      <c r="B1328" s="23" t="str">
        <f>D1328&amp;"|"&amp;E1328&amp;"|"&amp;G1328&amp;"|"&amp;H1328&amp;"|"&amp;X1328</f>
        <v>||||0</v>
      </c>
      <c r="C1328" s="28" t="str">
        <f>E1328&amp;"|"&amp;X1328</f>
        <v>|0</v>
      </c>
      <c r="D1328" s="10"/>
      <c r="E1328" s="10"/>
      <c r="F1328" s="36" t="str">
        <f>G1328&amp;"/"&amp;H1328</f>
        <v>/</v>
      </c>
      <c r="G1328" s="10"/>
      <c r="H1328" s="10"/>
      <c r="I1328" s="36" t="str">
        <f>J1328&amp;"."&amp;K1328</f>
        <v>.</v>
      </c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>
        <f>R1328-S1328-T1328</f>
        <v>0</v>
      </c>
      <c r="V1328" s="9" t="e">
        <f>IF(X1328&lt;&gt;"Liquidação Cancelada",VLOOKUP(B1328,'BASE DE DADOS OPS'!$B$4:$P$9650,10,FALSE),"Liquidação Cancelada")</f>
        <v>#N/A</v>
      </c>
      <c r="W1328" s="13" t="e">
        <f>IF(X1328&lt;&gt;"Liquidação Cancelada",IF(ISBLANK(V1328),"AGUARDANDO PAGAMENTO",NETWORKDAYS(P1328,V1328)-1),"Liquidação Cancelada")</f>
        <v>#N/A</v>
      </c>
      <c r="X1328" s="10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>IF(X1328&lt;&gt;"Liquidação Cancelada",Y1328-Z1328,"Liquidação Cancelada")</f>
        <v>#N/A</v>
      </c>
      <c r="AC1328" s="3" t="e">
        <f>IF(X1328&lt;&gt;"Liquidação Cancelada",(AA1328-AB1328)+(U1328-Z1328-AB1328),"Liquidação Cancelada")</f>
        <v>#N/A</v>
      </c>
      <c r="AD1328" s="29"/>
    </row>
    <row r="1329" spans="1:30" ht="24.95" customHeight="1" x14ac:dyDescent="0.2">
      <c r="A1329" s="23" t="str">
        <f>D1329&amp;"|"&amp;E1329&amp;"|"&amp;G1329&amp;"|"&amp;H1329&amp;"|"&amp;L1329&amp;"|"&amp;N1329&amp;"|"&amp;U1329</f>
        <v>||||||0</v>
      </c>
      <c r="B1329" s="23" t="str">
        <f>D1329&amp;"|"&amp;E1329&amp;"|"&amp;G1329&amp;"|"&amp;H1329&amp;"|"&amp;X1329</f>
        <v>||||0</v>
      </c>
      <c r="C1329" s="28" t="str">
        <f>E1329&amp;"|"&amp;X1329</f>
        <v>|0</v>
      </c>
      <c r="D1329" s="10"/>
      <c r="E1329" s="10"/>
      <c r="F1329" s="36" t="str">
        <f>G1329&amp;"/"&amp;H1329</f>
        <v>/</v>
      </c>
      <c r="G1329" s="10"/>
      <c r="H1329" s="10"/>
      <c r="I1329" s="36" t="str">
        <f>J1329&amp;"."&amp;K1329</f>
        <v>.</v>
      </c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>
        <f>R1329-S1329-T1329</f>
        <v>0</v>
      </c>
      <c r="V1329" s="9" t="e">
        <f>IF(X1329&lt;&gt;"Liquidação Cancelada",VLOOKUP(B1329,'BASE DE DADOS OPS'!$B$4:$P$9650,10,FALSE),"Liquidação Cancelada")</f>
        <v>#N/A</v>
      </c>
      <c r="W1329" s="13" t="e">
        <f>IF(X1329&lt;&gt;"Liquidação Cancelada",IF(ISBLANK(V1329),"AGUARDANDO PAGAMENTO",NETWORKDAYS(P1329,V1329)-1),"Liquidação Cancelada")</f>
        <v>#N/A</v>
      </c>
      <c r="X1329" s="10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>IF(X1329&lt;&gt;"Liquidação Cancelada",Y1329-Z1329,"Liquidação Cancelada")</f>
        <v>#N/A</v>
      </c>
      <c r="AC1329" s="3" t="e">
        <f>IF(X1329&lt;&gt;"Liquidação Cancelada",(AA1329-AB1329)+(U1329-Z1329-AB1329),"Liquidação Cancelada")</f>
        <v>#N/A</v>
      </c>
      <c r="AD1329" s="29"/>
    </row>
    <row r="1330" spans="1:30" ht="24.95" customHeight="1" x14ac:dyDescent="0.2">
      <c r="A1330" s="23" t="str">
        <f>D1330&amp;"|"&amp;E1330&amp;"|"&amp;G1330&amp;"|"&amp;H1330&amp;"|"&amp;L1330&amp;"|"&amp;N1330&amp;"|"&amp;U1330</f>
        <v>||||||0</v>
      </c>
      <c r="B1330" s="23" t="str">
        <f>D1330&amp;"|"&amp;E1330&amp;"|"&amp;G1330&amp;"|"&amp;H1330&amp;"|"&amp;X1330</f>
        <v>||||0</v>
      </c>
      <c r="C1330" s="28" t="str">
        <f>E1330&amp;"|"&amp;X1330</f>
        <v>|0</v>
      </c>
      <c r="D1330" s="10"/>
      <c r="E1330" s="10"/>
      <c r="F1330" s="36" t="str">
        <f>G1330&amp;"/"&amp;H1330</f>
        <v>/</v>
      </c>
      <c r="G1330" s="10"/>
      <c r="H1330" s="10"/>
      <c r="I1330" s="36" t="str">
        <f>J1330&amp;"."&amp;K1330</f>
        <v>.</v>
      </c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>
        <f>R1330-S1330-T1330</f>
        <v>0</v>
      </c>
      <c r="V1330" s="9" t="e">
        <f>IF(X1330&lt;&gt;"Liquidação Cancelada",VLOOKUP(B1330,'BASE DE DADOS OPS'!$B$4:$P$9650,10,FALSE),"Liquidação Cancelada")</f>
        <v>#N/A</v>
      </c>
      <c r="W1330" s="13" t="e">
        <f>IF(X1330&lt;&gt;"Liquidação Cancelada",IF(ISBLANK(V1330),"AGUARDANDO PAGAMENTO",NETWORKDAYS(P1330,V1330)-1),"Liquidação Cancelada")</f>
        <v>#N/A</v>
      </c>
      <c r="X1330" s="10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>IF(X1330&lt;&gt;"Liquidação Cancelada",Y1330-Z1330,"Liquidação Cancelada")</f>
        <v>#N/A</v>
      </c>
      <c r="AC1330" s="3" t="e">
        <f>IF(X1330&lt;&gt;"Liquidação Cancelada",(AA1330-AB1330)+(U1330-Z1330-AB1330),"Liquidação Cancelada")</f>
        <v>#N/A</v>
      </c>
      <c r="AD1330" s="29"/>
    </row>
    <row r="1331" spans="1:30" ht="24.95" customHeight="1" x14ac:dyDescent="0.2">
      <c r="A1331" s="23" t="str">
        <f>D1331&amp;"|"&amp;E1331&amp;"|"&amp;G1331&amp;"|"&amp;H1331&amp;"|"&amp;L1331&amp;"|"&amp;N1331&amp;"|"&amp;U1331</f>
        <v>||||||0</v>
      </c>
      <c r="B1331" s="23" t="str">
        <f>D1331&amp;"|"&amp;E1331&amp;"|"&amp;G1331&amp;"|"&amp;H1331&amp;"|"&amp;X1331</f>
        <v>||||0</v>
      </c>
      <c r="C1331" s="28" t="str">
        <f>E1331&amp;"|"&amp;X1331</f>
        <v>|0</v>
      </c>
      <c r="D1331" s="10"/>
      <c r="E1331" s="10"/>
      <c r="F1331" s="36" t="str">
        <f>G1331&amp;"/"&amp;H1331</f>
        <v>/</v>
      </c>
      <c r="G1331" s="10"/>
      <c r="H1331" s="10"/>
      <c r="I1331" s="36" t="str">
        <f>J1331&amp;"."&amp;K1331</f>
        <v>.</v>
      </c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>
        <f>R1331-S1331-T1331</f>
        <v>0</v>
      </c>
      <c r="V1331" s="9" t="e">
        <f>IF(X1331&lt;&gt;"Liquidação Cancelada",VLOOKUP(B1331,'BASE DE DADOS OPS'!$B$4:$P$9650,10,FALSE),"Liquidação Cancelada")</f>
        <v>#N/A</v>
      </c>
      <c r="W1331" s="13" t="e">
        <f>IF(X1331&lt;&gt;"Liquidação Cancelada",IF(ISBLANK(V1331),"AGUARDANDO PAGAMENTO",NETWORKDAYS(P1331,V1331)-1),"Liquidação Cancelada")</f>
        <v>#N/A</v>
      </c>
      <c r="X1331" s="10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>IF(X1331&lt;&gt;"Liquidação Cancelada",Y1331-Z1331,"Liquidação Cancelada")</f>
        <v>#N/A</v>
      </c>
      <c r="AC1331" s="3" t="e">
        <f>IF(X1331&lt;&gt;"Liquidação Cancelada",(AA1331-AB1331)+(U1331-Z1331-AB1331),"Liquidação Cancelada")</f>
        <v>#N/A</v>
      </c>
      <c r="AD1331" s="29"/>
    </row>
    <row r="1332" spans="1:30" ht="24.95" customHeight="1" x14ac:dyDescent="0.2">
      <c r="A1332" s="23" t="str">
        <f>D1332&amp;"|"&amp;E1332&amp;"|"&amp;G1332&amp;"|"&amp;H1332&amp;"|"&amp;L1332&amp;"|"&amp;N1332&amp;"|"&amp;U1332</f>
        <v>||||||0</v>
      </c>
      <c r="B1332" s="23" t="str">
        <f>D1332&amp;"|"&amp;E1332&amp;"|"&amp;G1332&amp;"|"&amp;H1332&amp;"|"&amp;X1332</f>
        <v>||||0</v>
      </c>
      <c r="C1332" s="28" t="str">
        <f>E1332&amp;"|"&amp;X1332</f>
        <v>|0</v>
      </c>
      <c r="D1332" s="10"/>
      <c r="E1332" s="10"/>
      <c r="F1332" s="36" t="str">
        <f>G1332&amp;"/"&amp;H1332</f>
        <v>/</v>
      </c>
      <c r="G1332" s="10"/>
      <c r="H1332" s="10"/>
      <c r="I1332" s="36" t="str">
        <f>J1332&amp;"."&amp;K1332</f>
        <v>.</v>
      </c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>
        <f>R1332-S1332-T1332</f>
        <v>0</v>
      </c>
      <c r="V1332" s="9" t="e">
        <f>IF(X1332&lt;&gt;"Liquidação Cancelada",VLOOKUP(B1332,'BASE DE DADOS OPS'!$B$4:$P$9650,10,FALSE),"Liquidação Cancelada")</f>
        <v>#N/A</v>
      </c>
      <c r="W1332" s="13" t="e">
        <f>IF(X1332&lt;&gt;"Liquidação Cancelada",IF(ISBLANK(V1332),"AGUARDANDO PAGAMENTO",NETWORKDAYS(P1332,V1332)-1),"Liquidação Cancelada")</f>
        <v>#N/A</v>
      </c>
      <c r="X1332" s="10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>IF(X1332&lt;&gt;"Liquidação Cancelada",Y1332-Z1332,"Liquidação Cancelada")</f>
        <v>#N/A</v>
      </c>
      <c r="AC1332" s="3" t="e">
        <f>IF(X1332&lt;&gt;"Liquidação Cancelada",(AA1332-AB1332)+(U1332-Z1332-AB1332),"Liquidação Cancelada")</f>
        <v>#N/A</v>
      </c>
      <c r="AD1332" s="29"/>
    </row>
    <row r="1333" spans="1:30" ht="24.95" customHeight="1" x14ac:dyDescent="0.2">
      <c r="A1333" s="23" t="str">
        <f>D1333&amp;"|"&amp;E1333&amp;"|"&amp;G1333&amp;"|"&amp;H1333&amp;"|"&amp;L1333&amp;"|"&amp;N1333&amp;"|"&amp;U1333</f>
        <v>||||||0</v>
      </c>
      <c r="B1333" s="23" t="str">
        <f>D1333&amp;"|"&amp;E1333&amp;"|"&amp;G1333&amp;"|"&amp;H1333&amp;"|"&amp;X1333</f>
        <v>||||0</v>
      </c>
      <c r="C1333" s="28" t="str">
        <f>E1333&amp;"|"&amp;X1333</f>
        <v>|0</v>
      </c>
      <c r="D1333" s="10"/>
      <c r="E1333" s="10"/>
      <c r="F1333" s="36" t="str">
        <f>G1333&amp;"/"&amp;H1333</f>
        <v>/</v>
      </c>
      <c r="G1333" s="10"/>
      <c r="H1333" s="10"/>
      <c r="I1333" s="36" t="str">
        <f>J1333&amp;"."&amp;K1333</f>
        <v>.</v>
      </c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>
        <f>R1333-S1333-T1333</f>
        <v>0</v>
      </c>
      <c r="V1333" s="9" t="e">
        <f>IF(X1333&lt;&gt;"Liquidação Cancelada",VLOOKUP(B1333,'BASE DE DADOS OPS'!$B$4:$P$9650,10,FALSE),"Liquidação Cancelada")</f>
        <v>#N/A</v>
      </c>
      <c r="W1333" s="13" t="e">
        <f>IF(X1333&lt;&gt;"Liquidação Cancelada",IF(ISBLANK(V1333),"AGUARDANDO PAGAMENTO",NETWORKDAYS(P1333,V1333)-1),"Liquidação Cancelada")</f>
        <v>#N/A</v>
      </c>
      <c r="X1333" s="10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>IF(X1333&lt;&gt;"Liquidação Cancelada",Y1333-Z1333,"Liquidação Cancelada")</f>
        <v>#N/A</v>
      </c>
      <c r="AC1333" s="3" t="e">
        <f>IF(X1333&lt;&gt;"Liquidação Cancelada",(AA1333-AB1333)+(U1333-Z1333-AB1333),"Liquidação Cancelada")</f>
        <v>#N/A</v>
      </c>
      <c r="AD1333" s="29"/>
    </row>
    <row r="1334" spans="1:30" ht="24.95" customHeight="1" x14ac:dyDescent="0.2">
      <c r="A1334" s="23" t="str">
        <f>D1334&amp;"|"&amp;E1334&amp;"|"&amp;G1334&amp;"|"&amp;H1334&amp;"|"&amp;L1334&amp;"|"&amp;N1334&amp;"|"&amp;U1334</f>
        <v>||||||0</v>
      </c>
      <c r="B1334" s="23" t="str">
        <f>D1334&amp;"|"&amp;E1334&amp;"|"&amp;G1334&amp;"|"&amp;H1334&amp;"|"&amp;X1334</f>
        <v>||||0</v>
      </c>
      <c r="C1334" s="28" t="str">
        <f>E1334&amp;"|"&amp;X1334</f>
        <v>|0</v>
      </c>
      <c r="D1334" s="10"/>
      <c r="E1334" s="10"/>
      <c r="F1334" s="36" t="str">
        <f>G1334&amp;"/"&amp;H1334</f>
        <v>/</v>
      </c>
      <c r="G1334" s="10"/>
      <c r="H1334" s="10"/>
      <c r="I1334" s="36" t="str">
        <f>J1334&amp;"."&amp;K1334</f>
        <v>.</v>
      </c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>
        <f>R1334-S1334-T1334</f>
        <v>0</v>
      </c>
      <c r="V1334" s="9" t="e">
        <f>IF(X1334&lt;&gt;"Liquidação Cancelada",VLOOKUP(B1334,'BASE DE DADOS OPS'!$B$4:$P$9650,10,FALSE),"Liquidação Cancelada")</f>
        <v>#N/A</v>
      </c>
      <c r="W1334" s="13" t="e">
        <f>IF(X1334&lt;&gt;"Liquidação Cancelada",IF(ISBLANK(V1334),"AGUARDANDO PAGAMENTO",NETWORKDAYS(P1334,V1334)-1),"Liquidação Cancelada")</f>
        <v>#N/A</v>
      </c>
      <c r="X1334" s="10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>IF(X1334&lt;&gt;"Liquidação Cancelada",Y1334-Z1334,"Liquidação Cancelada")</f>
        <v>#N/A</v>
      </c>
      <c r="AC1334" s="3" t="e">
        <f>IF(X1334&lt;&gt;"Liquidação Cancelada",(AA1334-AB1334)+(U1334-Z1334-AB1334),"Liquidação Cancelada")</f>
        <v>#N/A</v>
      </c>
      <c r="AD1334" s="29"/>
    </row>
    <row r="1335" spans="1:30" ht="24.95" customHeight="1" x14ac:dyDescent="0.2">
      <c r="A1335" s="23" t="str">
        <f>D1335&amp;"|"&amp;E1335&amp;"|"&amp;G1335&amp;"|"&amp;H1335&amp;"|"&amp;L1335&amp;"|"&amp;N1335&amp;"|"&amp;U1335</f>
        <v>||||||0</v>
      </c>
      <c r="B1335" s="23" t="str">
        <f>D1335&amp;"|"&amp;E1335&amp;"|"&amp;G1335&amp;"|"&amp;H1335&amp;"|"&amp;X1335</f>
        <v>||||0</v>
      </c>
      <c r="C1335" s="28" t="str">
        <f>E1335&amp;"|"&amp;X1335</f>
        <v>|0</v>
      </c>
      <c r="D1335" s="10"/>
      <c r="E1335" s="10"/>
      <c r="F1335" s="36" t="str">
        <f>G1335&amp;"/"&amp;H1335</f>
        <v>/</v>
      </c>
      <c r="G1335" s="10"/>
      <c r="H1335" s="10"/>
      <c r="I1335" s="36" t="str">
        <f>J1335&amp;"."&amp;K1335</f>
        <v>.</v>
      </c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>
        <f>R1335-S1335-T1335</f>
        <v>0</v>
      </c>
      <c r="V1335" s="9" t="e">
        <f>IF(X1335&lt;&gt;"Liquidação Cancelada",VLOOKUP(B1335,'BASE DE DADOS OPS'!$B$4:$P$9650,10,FALSE),"Liquidação Cancelada")</f>
        <v>#N/A</v>
      </c>
      <c r="W1335" s="13" t="e">
        <f>IF(X1335&lt;&gt;"Liquidação Cancelada",IF(ISBLANK(V1335),"AGUARDANDO PAGAMENTO",NETWORKDAYS(P1335,V1335)-1),"Liquidação Cancelada")</f>
        <v>#N/A</v>
      </c>
      <c r="X1335" s="10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>IF(X1335&lt;&gt;"Liquidação Cancelada",Y1335-Z1335,"Liquidação Cancelada")</f>
        <v>#N/A</v>
      </c>
      <c r="AC1335" s="3" t="e">
        <f>IF(X1335&lt;&gt;"Liquidação Cancelada",(AA1335-AB1335)+(U1335-Z1335-AB1335),"Liquidação Cancelada")</f>
        <v>#N/A</v>
      </c>
      <c r="AD1335" s="29"/>
    </row>
    <row r="1336" spans="1:30" ht="24.95" customHeight="1" x14ac:dyDescent="0.2">
      <c r="A1336" s="23" t="str">
        <f>D1336&amp;"|"&amp;E1336&amp;"|"&amp;G1336&amp;"|"&amp;H1336&amp;"|"&amp;L1336&amp;"|"&amp;N1336&amp;"|"&amp;U1336</f>
        <v>||||||0</v>
      </c>
      <c r="B1336" s="23" t="str">
        <f>D1336&amp;"|"&amp;E1336&amp;"|"&amp;G1336&amp;"|"&amp;H1336&amp;"|"&amp;X1336</f>
        <v>||||0</v>
      </c>
      <c r="C1336" s="28" t="str">
        <f>E1336&amp;"|"&amp;X1336</f>
        <v>|0</v>
      </c>
      <c r="D1336" s="10"/>
      <c r="E1336" s="10"/>
      <c r="F1336" s="36" t="str">
        <f>G1336&amp;"/"&amp;H1336</f>
        <v>/</v>
      </c>
      <c r="G1336" s="10"/>
      <c r="H1336" s="10"/>
      <c r="I1336" s="36" t="str">
        <f>J1336&amp;"."&amp;K1336</f>
        <v>.</v>
      </c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>
        <f>R1336-S1336-T1336</f>
        <v>0</v>
      </c>
      <c r="V1336" s="9" t="e">
        <f>IF(X1336&lt;&gt;"Liquidação Cancelada",VLOOKUP(B1336,'BASE DE DADOS OPS'!$B$4:$P$9650,10,FALSE),"Liquidação Cancelada")</f>
        <v>#N/A</v>
      </c>
      <c r="W1336" s="13" t="e">
        <f>IF(X1336&lt;&gt;"Liquidação Cancelada",IF(ISBLANK(V1336),"AGUARDANDO PAGAMENTO",NETWORKDAYS(P1336,V1336)-1),"Liquidação Cancelada")</f>
        <v>#N/A</v>
      </c>
      <c r="X1336" s="10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>IF(X1336&lt;&gt;"Liquidação Cancelada",Y1336-Z1336,"Liquidação Cancelada")</f>
        <v>#N/A</v>
      </c>
      <c r="AC1336" s="3" t="e">
        <f>IF(X1336&lt;&gt;"Liquidação Cancelada",(AA1336-AB1336)+(U1336-Z1336-AB1336),"Liquidação Cancelada")</f>
        <v>#N/A</v>
      </c>
      <c r="AD1336" s="29"/>
    </row>
    <row r="1337" spans="1:30" ht="24.95" customHeight="1" x14ac:dyDescent="0.2">
      <c r="A1337" s="23" t="str">
        <f>D1337&amp;"|"&amp;E1337&amp;"|"&amp;G1337&amp;"|"&amp;H1337&amp;"|"&amp;L1337&amp;"|"&amp;N1337&amp;"|"&amp;U1337</f>
        <v>||||||0</v>
      </c>
      <c r="B1337" s="23" t="str">
        <f>D1337&amp;"|"&amp;E1337&amp;"|"&amp;G1337&amp;"|"&amp;H1337&amp;"|"&amp;X1337</f>
        <v>||||0</v>
      </c>
      <c r="C1337" s="28" t="str">
        <f>E1337&amp;"|"&amp;X1337</f>
        <v>|0</v>
      </c>
      <c r="D1337" s="10"/>
      <c r="E1337" s="10"/>
      <c r="F1337" s="36" t="str">
        <f>G1337&amp;"/"&amp;H1337</f>
        <v>/</v>
      </c>
      <c r="G1337" s="10"/>
      <c r="H1337" s="10"/>
      <c r="I1337" s="36" t="str">
        <f>J1337&amp;"."&amp;K1337</f>
        <v>.</v>
      </c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>
        <f>R1337-S1337-T1337</f>
        <v>0</v>
      </c>
      <c r="V1337" s="9" t="e">
        <f>IF(X1337&lt;&gt;"Liquidação Cancelada",VLOOKUP(B1337,'BASE DE DADOS OPS'!$B$4:$P$9650,10,FALSE),"Liquidação Cancelada")</f>
        <v>#N/A</v>
      </c>
      <c r="W1337" s="13" t="e">
        <f>IF(X1337&lt;&gt;"Liquidação Cancelada",IF(ISBLANK(V1337),"AGUARDANDO PAGAMENTO",NETWORKDAYS(P1337,V1337)-1),"Liquidação Cancelada")</f>
        <v>#N/A</v>
      </c>
      <c r="X1337" s="10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>IF(X1337&lt;&gt;"Liquidação Cancelada",Y1337-Z1337,"Liquidação Cancelada")</f>
        <v>#N/A</v>
      </c>
      <c r="AC1337" s="3" t="e">
        <f>IF(X1337&lt;&gt;"Liquidação Cancelada",(AA1337-AB1337)+(U1337-Z1337-AB1337),"Liquidação Cancelada")</f>
        <v>#N/A</v>
      </c>
      <c r="AD1337" s="29"/>
    </row>
    <row r="1338" spans="1:30" ht="24.95" customHeight="1" x14ac:dyDescent="0.2">
      <c r="A1338" s="23" t="str">
        <f>D1338&amp;"|"&amp;E1338&amp;"|"&amp;G1338&amp;"|"&amp;H1338&amp;"|"&amp;L1338&amp;"|"&amp;N1338&amp;"|"&amp;U1338</f>
        <v>||||||0</v>
      </c>
      <c r="B1338" s="23" t="str">
        <f>D1338&amp;"|"&amp;E1338&amp;"|"&amp;G1338&amp;"|"&amp;H1338&amp;"|"&amp;X1338</f>
        <v>||||0</v>
      </c>
      <c r="C1338" s="28" t="str">
        <f>E1338&amp;"|"&amp;X1338</f>
        <v>|0</v>
      </c>
      <c r="D1338" s="10"/>
      <c r="E1338" s="10"/>
      <c r="F1338" s="36" t="str">
        <f>G1338&amp;"/"&amp;H1338</f>
        <v>/</v>
      </c>
      <c r="G1338" s="10"/>
      <c r="H1338" s="10"/>
      <c r="I1338" s="36" t="str">
        <f>J1338&amp;"."&amp;K1338</f>
        <v>.</v>
      </c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>
        <f>R1338-S1338-T1338</f>
        <v>0</v>
      </c>
      <c r="V1338" s="9" t="e">
        <f>IF(X1338&lt;&gt;"Liquidação Cancelada",VLOOKUP(B1338,'BASE DE DADOS OPS'!$B$4:$P$9650,10,FALSE),"Liquidação Cancelada")</f>
        <v>#N/A</v>
      </c>
      <c r="W1338" s="13" t="e">
        <f>IF(X1338&lt;&gt;"Liquidação Cancelada",IF(ISBLANK(V1338),"AGUARDANDO PAGAMENTO",NETWORKDAYS(P1338,V1338)-1),"Liquidação Cancelada")</f>
        <v>#N/A</v>
      </c>
      <c r="X1338" s="10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>IF(X1338&lt;&gt;"Liquidação Cancelada",Y1338-Z1338,"Liquidação Cancelada")</f>
        <v>#N/A</v>
      </c>
      <c r="AC1338" s="3" t="e">
        <f>IF(X1338&lt;&gt;"Liquidação Cancelada",(AA1338-AB1338)+(U1338-Z1338-AB1338),"Liquidação Cancelada")</f>
        <v>#N/A</v>
      </c>
      <c r="AD1338" s="29"/>
    </row>
    <row r="1339" spans="1:30" ht="24.95" customHeight="1" x14ac:dyDescent="0.2">
      <c r="A1339" s="23" t="str">
        <f>D1339&amp;"|"&amp;E1339&amp;"|"&amp;G1339&amp;"|"&amp;H1339&amp;"|"&amp;L1339&amp;"|"&amp;N1339&amp;"|"&amp;U1339</f>
        <v>||||||0</v>
      </c>
      <c r="B1339" s="23" t="str">
        <f>D1339&amp;"|"&amp;E1339&amp;"|"&amp;G1339&amp;"|"&amp;H1339&amp;"|"&amp;X1339</f>
        <v>||||0</v>
      </c>
      <c r="C1339" s="28" t="str">
        <f>E1339&amp;"|"&amp;X1339</f>
        <v>|0</v>
      </c>
      <c r="D1339" s="10"/>
      <c r="E1339" s="10"/>
      <c r="F1339" s="36" t="str">
        <f>G1339&amp;"/"&amp;H1339</f>
        <v>/</v>
      </c>
      <c r="G1339" s="10"/>
      <c r="H1339" s="10"/>
      <c r="I1339" s="36" t="str">
        <f>J1339&amp;"."&amp;K1339</f>
        <v>.</v>
      </c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>
        <f>R1339-S1339-T1339</f>
        <v>0</v>
      </c>
      <c r="V1339" s="9" t="e">
        <f>IF(X1339&lt;&gt;"Liquidação Cancelada",VLOOKUP(B1339,'BASE DE DADOS OPS'!$B$4:$P$9650,10,FALSE),"Liquidação Cancelada")</f>
        <v>#N/A</v>
      </c>
      <c r="W1339" s="13" t="e">
        <f>IF(X1339&lt;&gt;"Liquidação Cancelada",IF(ISBLANK(V1339),"AGUARDANDO PAGAMENTO",NETWORKDAYS(P1339,V1339)-1),"Liquidação Cancelada")</f>
        <v>#N/A</v>
      </c>
      <c r="X1339" s="10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>IF(X1339&lt;&gt;"Liquidação Cancelada",Y1339-Z1339,"Liquidação Cancelada")</f>
        <v>#N/A</v>
      </c>
      <c r="AC1339" s="3" t="e">
        <f>IF(X1339&lt;&gt;"Liquidação Cancelada",(AA1339-AB1339)+(U1339-Z1339-AB1339),"Liquidação Cancelada")</f>
        <v>#N/A</v>
      </c>
      <c r="AD1339" s="29"/>
    </row>
    <row r="1340" spans="1:30" ht="24.95" customHeight="1" x14ac:dyDescent="0.2">
      <c r="A1340" s="23" t="str">
        <f>D1340&amp;"|"&amp;E1340&amp;"|"&amp;G1340&amp;"|"&amp;H1340&amp;"|"&amp;L1340&amp;"|"&amp;N1340&amp;"|"&amp;U1340</f>
        <v>||||||0</v>
      </c>
      <c r="B1340" s="23" t="str">
        <f>D1340&amp;"|"&amp;E1340&amp;"|"&amp;G1340&amp;"|"&amp;H1340&amp;"|"&amp;X1340</f>
        <v>||||0</v>
      </c>
      <c r="C1340" s="28" t="str">
        <f>E1340&amp;"|"&amp;X1340</f>
        <v>|0</v>
      </c>
      <c r="D1340" s="10"/>
      <c r="E1340" s="10"/>
      <c r="F1340" s="36" t="str">
        <f>G1340&amp;"/"&amp;H1340</f>
        <v>/</v>
      </c>
      <c r="G1340" s="10"/>
      <c r="H1340" s="10"/>
      <c r="I1340" s="36" t="str">
        <f>J1340&amp;"."&amp;K1340</f>
        <v>.</v>
      </c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>
        <f>R1340-S1340-T1340</f>
        <v>0</v>
      </c>
      <c r="V1340" s="9" t="e">
        <f>IF(X1340&lt;&gt;"Liquidação Cancelada",VLOOKUP(B1340,'BASE DE DADOS OPS'!$B$4:$P$9650,10,FALSE),"Liquidação Cancelada")</f>
        <v>#N/A</v>
      </c>
      <c r="W1340" s="13" t="e">
        <f>IF(X1340&lt;&gt;"Liquidação Cancelada",IF(ISBLANK(V1340),"AGUARDANDO PAGAMENTO",NETWORKDAYS(P1340,V1340)-1),"Liquidação Cancelada")</f>
        <v>#N/A</v>
      </c>
      <c r="X1340" s="10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>IF(X1340&lt;&gt;"Liquidação Cancelada",Y1340-Z1340,"Liquidação Cancelada")</f>
        <v>#N/A</v>
      </c>
      <c r="AC1340" s="3" t="e">
        <f>IF(X1340&lt;&gt;"Liquidação Cancelada",(AA1340-AB1340)+(U1340-Z1340-AB1340),"Liquidação Cancelada")</f>
        <v>#N/A</v>
      </c>
      <c r="AD1340" s="29"/>
    </row>
    <row r="1341" spans="1:30" ht="24.95" customHeight="1" x14ac:dyDescent="0.2">
      <c r="A1341" s="23" t="str">
        <f>D1341&amp;"|"&amp;E1341&amp;"|"&amp;G1341&amp;"|"&amp;H1341&amp;"|"&amp;L1341&amp;"|"&amp;N1341&amp;"|"&amp;U1341</f>
        <v>||||||0</v>
      </c>
      <c r="B1341" s="23" t="str">
        <f>D1341&amp;"|"&amp;E1341&amp;"|"&amp;G1341&amp;"|"&amp;H1341&amp;"|"&amp;X1341</f>
        <v>||||0</v>
      </c>
      <c r="C1341" s="28" t="str">
        <f>E1341&amp;"|"&amp;X1341</f>
        <v>|0</v>
      </c>
      <c r="D1341" s="10"/>
      <c r="E1341" s="10"/>
      <c r="F1341" s="36" t="str">
        <f>G1341&amp;"/"&amp;H1341</f>
        <v>/</v>
      </c>
      <c r="G1341" s="10"/>
      <c r="H1341" s="10"/>
      <c r="I1341" s="36" t="str">
        <f>J1341&amp;"."&amp;K1341</f>
        <v>.</v>
      </c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>
        <f>R1341-S1341-T1341</f>
        <v>0</v>
      </c>
      <c r="V1341" s="9" t="e">
        <f>IF(X1341&lt;&gt;"Liquidação Cancelada",VLOOKUP(B1341,'BASE DE DADOS OPS'!$B$4:$P$9650,10,FALSE),"Liquidação Cancelada")</f>
        <v>#N/A</v>
      </c>
      <c r="W1341" s="13" t="e">
        <f>IF(X1341&lt;&gt;"Liquidação Cancelada",IF(ISBLANK(V1341),"AGUARDANDO PAGAMENTO",NETWORKDAYS(P1341,V1341)-1),"Liquidação Cancelada")</f>
        <v>#N/A</v>
      </c>
      <c r="X1341" s="10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>IF(X1341&lt;&gt;"Liquidação Cancelada",Y1341-Z1341,"Liquidação Cancelada")</f>
        <v>#N/A</v>
      </c>
      <c r="AC1341" s="3" t="e">
        <f>IF(X1341&lt;&gt;"Liquidação Cancelada",(AA1341-AB1341)+(U1341-Z1341-AB1341),"Liquidação Cancelada")</f>
        <v>#N/A</v>
      </c>
      <c r="AD1341" s="29"/>
    </row>
    <row r="1342" spans="1:30" ht="24.95" customHeight="1" x14ac:dyDescent="0.2">
      <c r="A1342" s="23" t="str">
        <f>D1342&amp;"|"&amp;E1342&amp;"|"&amp;G1342&amp;"|"&amp;H1342&amp;"|"&amp;L1342&amp;"|"&amp;N1342&amp;"|"&amp;U1342</f>
        <v>||||||0</v>
      </c>
      <c r="B1342" s="23" t="str">
        <f>D1342&amp;"|"&amp;E1342&amp;"|"&amp;G1342&amp;"|"&amp;H1342&amp;"|"&amp;X1342</f>
        <v>||||0</v>
      </c>
      <c r="C1342" s="28" t="str">
        <f>E1342&amp;"|"&amp;X1342</f>
        <v>|0</v>
      </c>
      <c r="D1342" s="10"/>
      <c r="E1342" s="10"/>
      <c r="F1342" s="36" t="str">
        <f>G1342&amp;"/"&amp;H1342</f>
        <v>/</v>
      </c>
      <c r="G1342" s="10"/>
      <c r="H1342" s="10"/>
      <c r="I1342" s="36" t="str">
        <f>J1342&amp;"."&amp;K1342</f>
        <v>.</v>
      </c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>
        <f>R1342-S1342-T1342</f>
        <v>0</v>
      </c>
      <c r="V1342" s="9" t="e">
        <f>IF(X1342&lt;&gt;"Liquidação Cancelada",VLOOKUP(B1342,'BASE DE DADOS OPS'!$B$4:$P$9650,10,FALSE),"Liquidação Cancelada")</f>
        <v>#N/A</v>
      </c>
      <c r="W1342" s="13" t="e">
        <f>IF(X1342&lt;&gt;"Liquidação Cancelada",IF(ISBLANK(V1342),"AGUARDANDO PAGAMENTO",NETWORKDAYS(P1342,V1342)-1),"Liquidação Cancelada")</f>
        <v>#N/A</v>
      </c>
      <c r="X1342" s="10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>IF(X1342&lt;&gt;"Liquidação Cancelada",Y1342-Z1342,"Liquidação Cancelada")</f>
        <v>#N/A</v>
      </c>
      <c r="AC1342" s="3" t="e">
        <f>IF(X1342&lt;&gt;"Liquidação Cancelada",(AA1342-AB1342)+(U1342-Z1342-AB1342),"Liquidação Cancelada")</f>
        <v>#N/A</v>
      </c>
      <c r="AD1342" s="29"/>
    </row>
    <row r="1343" spans="1:30" ht="24.95" customHeight="1" x14ac:dyDescent="0.2">
      <c r="A1343" s="23" t="str">
        <f>D1343&amp;"|"&amp;E1343&amp;"|"&amp;G1343&amp;"|"&amp;H1343&amp;"|"&amp;L1343&amp;"|"&amp;N1343&amp;"|"&amp;U1343</f>
        <v>||||||0</v>
      </c>
      <c r="B1343" s="23" t="str">
        <f>D1343&amp;"|"&amp;E1343&amp;"|"&amp;G1343&amp;"|"&amp;H1343&amp;"|"&amp;X1343</f>
        <v>||||0</v>
      </c>
      <c r="C1343" s="28" t="str">
        <f>E1343&amp;"|"&amp;X1343</f>
        <v>|0</v>
      </c>
      <c r="D1343" s="10"/>
      <c r="E1343" s="10"/>
      <c r="F1343" s="36" t="str">
        <f>G1343&amp;"/"&amp;H1343</f>
        <v>/</v>
      </c>
      <c r="G1343" s="10"/>
      <c r="H1343" s="10"/>
      <c r="I1343" s="36" t="str">
        <f>J1343&amp;"."&amp;K1343</f>
        <v>.</v>
      </c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>
        <f>R1343-S1343-T1343</f>
        <v>0</v>
      </c>
      <c r="V1343" s="9" t="e">
        <f>IF(X1343&lt;&gt;"Liquidação Cancelada",VLOOKUP(B1343,'BASE DE DADOS OPS'!$B$4:$P$9650,10,FALSE),"Liquidação Cancelada")</f>
        <v>#N/A</v>
      </c>
      <c r="W1343" s="13" t="e">
        <f>IF(X1343&lt;&gt;"Liquidação Cancelada",IF(ISBLANK(V1343),"AGUARDANDO PAGAMENTO",NETWORKDAYS(P1343,V1343)-1),"Liquidação Cancelada")</f>
        <v>#N/A</v>
      </c>
      <c r="X1343" s="10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>IF(X1343&lt;&gt;"Liquidação Cancelada",Y1343-Z1343,"Liquidação Cancelada")</f>
        <v>#N/A</v>
      </c>
      <c r="AC1343" s="3" t="e">
        <f>IF(X1343&lt;&gt;"Liquidação Cancelada",(AA1343-AB1343)+(U1343-Z1343-AB1343),"Liquidação Cancelada")</f>
        <v>#N/A</v>
      </c>
      <c r="AD1343" s="29"/>
    </row>
    <row r="1344" spans="1:30" ht="24.95" customHeight="1" x14ac:dyDescent="0.2">
      <c r="A1344" s="23" t="str">
        <f>D1344&amp;"|"&amp;E1344&amp;"|"&amp;G1344&amp;"|"&amp;H1344&amp;"|"&amp;L1344&amp;"|"&amp;N1344&amp;"|"&amp;U1344</f>
        <v>||||||0</v>
      </c>
      <c r="B1344" s="23" t="str">
        <f>D1344&amp;"|"&amp;E1344&amp;"|"&amp;G1344&amp;"|"&amp;H1344&amp;"|"&amp;X1344</f>
        <v>||||0</v>
      </c>
      <c r="C1344" s="28" t="str">
        <f>E1344&amp;"|"&amp;X1344</f>
        <v>|0</v>
      </c>
      <c r="D1344" s="10"/>
      <c r="E1344" s="10"/>
      <c r="F1344" s="36" t="str">
        <f>G1344&amp;"/"&amp;H1344</f>
        <v>/</v>
      </c>
      <c r="G1344" s="10"/>
      <c r="H1344" s="10"/>
      <c r="I1344" s="36" t="str">
        <f>J1344&amp;"."&amp;K1344</f>
        <v>.</v>
      </c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>
        <f>R1344-S1344-T1344</f>
        <v>0</v>
      </c>
      <c r="V1344" s="9" t="e">
        <f>IF(X1344&lt;&gt;"Liquidação Cancelada",VLOOKUP(B1344,'BASE DE DADOS OPS'!$B$4:$P$9650,10,FALSE),"Liquidação Cancelada")</f>
        <v>#N/A</v>
      </c>
      <c r="W1344" s="13" t="e">
        <f>IF(X1344&lt;&gt;"Liquidação Cancelada",IF(ISBLANK(V1344),"AGUARDANDO PAGAMENTO",NETWORKDAYS(P1344,V1344)-1),"Liquidação Cancelada")</f>
        <v>#N/A</v>
      </c>
      <c r="X1344" s="10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>IF(X1344&lt;&gt;"Liquidação Cancelada",Y1344-Z1344,"Liquidação Cancelada")</f>
        <v>#N/A</v>
      </c>
      <c r="AC1344" s="3" t="e">
        <f>IF(X1344&lt;&gt;"Liquidação Cancelada",(AA1344-AB1344)+(U1344-Z1344-AB1344),"Liquidação Cancelada")</f>
        <v>#N/A</v>
      </c>
      <c r="AD1344" s="29"/>
    </row>
    <row r="1345" spans="1:30" ht="24.95" customHeight="1" x14ac:dyDescent="0.2">
      <c r="A1345" s="23" t="str">
        <f>D1345&amp;"|"&amp;E1345&amp;"|"&amp;G1345&amp;"|"&amp;H1345&amp;"|"&amp;L1345&amp;"|"&amp;N1345&amp;"|"&amp;U1345</f>
        <v>||||||0</v>
      </c>
      <c r="B1345" s="23" t="str">
        <f>D1345&amp;"|"&amp;E1345&amp;"|"&amp;G1345&amp;"|"&amp;H1345&amp;"|"&amp;X1345</f>
        <v>||||0</v>
      </c>
      <c r="C1345" s="28" t="str">
        <f>E1345&amp;"|"&amp;X1345</f>
        <v>|0</v>
      </c>
      <c r="D1345" s="10"/>
      <c r="E1345" s="10"/>
      <c r="F1345" s="36" t="str">
        <f>G1345&amp;"/"&amp;H1345</f>
        <v>/</v>
      </c>
      <c r="G1345" s="10"/>
      <c r="H1345" s="10"/>
      <c r="I1345" s="36" t="str">
        <f>J1345&amp;"."&amp;K1345</f>
        <v>.</v>
      </c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>
        <f>R1345-S1345-T1345</f>
        <v>0</v>
      </c>
      <c r="V1345" s="9" t="e">
        <f>IF(X1345&lt;&gt;"Liquidação Cancelada",VLOOKUP(B1345,'BASE DE DADOS OPS'!$B$4:$P$9650,10,FALSE),"Liquidação Cancelada")</f>
        <v>#N/A</v>
      </c>
      <c r="W1345" s="13" t="e">
        <f>IF(X1345&lt;&gt;"Liquidação Cancelada",IF(ISBLANK(V1345),"AGUARDANDO PAGAMENTO",NETWORKDAYS(P1345,V1345)-1),"Liquidação Cancelada")</f>
        <v>#N/A</v>
      </c>
      <c r="X1345" s="10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>IF(X1345&lt;&gt;"Liquidação Cancelada",Y1345-Z1345,"Liquidação Cancelada")</f>
        <v>#N/A</v>
      </c>
      <c r="AC1345" s="3" t="e">
        <f>IF(X1345&lt;&gt;"Liquidação Cancelada",(AA1345-AB1345)+(U1345-Z1345-AB1345),"Liquidação Cancelada")</f>
        <v>#N/A</v>
      </c>
      <c r="AD1345" s="29"/>
    </row>
    <row r="1346" spans="1:30" ht="24.95" customHeight="1" x14ac:dyDescent="0.2">
      <c r="A1346" s="23" t="str">
        <f>D1346&amp;"|"&amp;E1346&amp;"|"&amp;G1346&amp;"|"&amp;H1346&amp;"|"&amp;L1346&amp;"|"&amp;N1346&amp;"|"&amp;U1346</f>
        <v>||||||0</v>
      </c>
      <c r="B1346" s="23" t="str">
        <f>D1346&amp;"|"&amp;E1346&amp;"|"&amp;G1346&amp;"|"&amp;H1346&amp;"|"&amp;X1346</f>
        <v>||||0</v>
      </c>
      <c r="C1346" s="28" t="str">
        <f>E1346&amp;"|"&amp;X1346</f>
        <v>|0</v>
      </c>
      <c r="D1346" s="10"/>
      <c r="E1346" s="10"/>
      <c r="F1346" s="36" t="str">
        <f>G1346&amp;"/"&amp;H1346</f>
        <v>/</v>
      </c>
      <c r="G1346" s="10"/>
      <c r="H1346" s="10"/>
      <c r="I1346" s="36" t="str">
        <f>J1346&amp;"."&amp;K1346</f>
        <v>.</v>
      </c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>
        <f>R1346-S1346-T1346</f>
        <v>0</v>
      </c>
      <c r="V1346" s="9" t="e">
        <f>IF(X1346&lt;&gt;"Liquidação Cancelada",VLOOKUP(B1346,'BASE DE DADOS OPS'!$B$4:$P$9650,10,FALSE),"Liquidação Cancelada")</f>
        <v>#N/A</v>
      </c>
      <c r="W1346" s="13" t="e">
        <f>IF(X1346&lt;&gt;"Liquidação Cancelada",IF(ISBLANK(V1346),"AGUARDANDO PAGAMENTO",NETWORKDAYS(P1346,V1346)-1),"Liquidação Cancelada")</f>
        <v>#N/A</v>
      </c>
      <c r="X1346" s="10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>IF(X1346&lt;&gt;"Liquidação Cancelada",Y1346-Z1346,"Liquidação Cancelada")</f>
        <v>#N/A</v>
      </c>
      <c r="AC1346" s="3" t="e">
        <f>IF(X1346&lt;&gt;"Liquidação Cancelada",(AA1346-AB1346)+(U1346-Z1346-AB1346),"Liquidação Cancelada")</f>
        <v>#N/A</v>
      </c>
      <c r="AD1346" s="29"/>
    </row>
    <row r="1347" spans="1:30" ht="24.95" customHeight="1" x14ac:dyDescent="0.2">
      <c r="A1347" s="23" t="str">
        <f>D1347&amp;"|"&amp;E1347&amp;"|"&amp;G1347&amp;"|"&amp;H1347&amp;"|"&amp;L1347&amp;"|"&amp;N1347&amp;"|"&amp;U1347</f>
        <v>||||||0</v>
      </c>
      <c r="B1347" s="23" t="str">
        <f>D1347&amp;"|"&amp;E1347&amp;"|"&amp;G1347&amp;"|"&amp;H1347&amp;"|"&amp;X1347</f>
        <v>||||0</v>
      </c>
      <c r="C1347" s="28" t="str">
        <f>E1347&amp;"|"&amp;X1347</f>
        <v>|0</v>
      </c>
      <c r="D1347" s="10"/>
      <c r="E1347" s="10"/>
      <c r="F1347" s="36" t="str">
        <f>G1347&amp;"/"&amp;H1347</f>
        <v>/</v>
      </c>
      <c r="G1347" s="10"/>
      <c r="H1347" s="10"/>
      <c r="I1347" s="36" t="str">
        <f>J1347&amp;"."&amp;K1347</f>
        <v>.</v>
      </c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>
        <f>R1347-S1347-T1347</f>
        <v>0</v>
      </c>
      <c r="V1347" s="9" t="e">
        <f>IF(X1347&lt;&gt;"Liquidação Cancelada",VLOOKUP(B1347,'BASE DE DADOS OPS'!$B$4:$P$9650,10,FALSE),"Liquidação Cancelada")</f>
        <v>#N/A</v>
      </c>
      <c r="W1347" s="13" t="e">
        <f>IF(X1347&lt;&gt;"Liquidação Cancelada",IF(ISBLANK(V1347),"AGUARDANDO PAGAMENTO",NETWORKDAYS(P1347,V1347)-1),"Liquidação Cancelada")</f>
        <v>#N/A</v>
      </c>
      <c r="X1347" s="10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>IF(X1347&lt;&gt;"Liquidação Cancelada",Y1347-Z1347,"Liquidação Cancelada")</f>
        <v>#N/A</v>
      </c>
      <c r="AC1347" s="3" t="e">
        <f>IF(X1347&lt;&gt;"Liquidação Cancelada",(AA1347-AB1347)+(U1347-Z1347-AB1347),"Liquidação Cancelada")</f>
        <v>#N/A</v>
      </c>
      <c r="AD1347" s="29"/>
    </row>
    <row r="1348" spans="1:30" ht="24.95" customHeight="1" x14ac:dyDescent="0.2">
      <c r="A1348" s="23" t="str">
        <f>D1348&amp;"|"&amp;E1348&amp;"|"&amp;G1348&amp;"|"&amp;H1348&amp;"|"&amp;L1348&amp;"|"&amp;N1348&amp;"|"&amp;U1348</f>
        <v>||||||0</v>
      </c>
      <c r="B1348" s="23" t="str">
        <f>D1348&amp;"|"&amp;E1348&amp;"|"&amp;G1348&amp;"|"&amp;H1348&amp;"|"&amp;X1348</f>
        <v>||||0</v>
      </c>
      <c r="C1348" s="28" t="str">
        <f>E1348&amp;"|"&amp;X1348</f>
        <v>|0</v>
      </c>
      <c r="D1348" s="10"/>
      <c r="E1348" s="10"/>
      <c r="F1348" s="36" t="str">
        <f>G1348&amp;"/"&amp;H1348</f>
        <v>/</v>
      </c>
      <c r="G1348" s="10"/>
      <c r="H1348" s="10"/>
      <c r="I1348" s="36" t="str">
        <f>J1348&amp;"."&amp;K1348</f>
        <v>.</v>
      </c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>
        <f>R1348-S1348-T1348</f>
        <v>0</v>
      </c>
      <c r="V1348" s="9" t="e">
        <f>IF(X1348&lt;&gt;"Liquidação Cancelada",VLOOKUP(B1348,'BASE DE DADOS OPS'!$B$4:$P$9650,10,FALSE),"Liquidação Cancelada")</f>
        <v>#N/A</v>
      </c>
      <c r="W1348" s="13" t="e">
        <f>IF(X1348&lt;&gt;"Liquidação Cancelada",IF(ISBLANK(V1348),"AGUARDANDO PAGAMENTO",NETWORKDAYS(P1348,V1348)-1),"Liquidação Cancelada")</f>
        <v>#N/A</v>
      </c>
      <c r="X1348" s="10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>IF(X1348&lt;&gt;"Liquidação Cancelada",Y1348-Z1348,"Liquidação Cancelada")</f>
        <v>#N/A</v>
      </c>
      <c r="AC1348" s="3" t="e">
        <f>IF(X1348&lt;&gt;"Liquidação Cancelada",(AA1348-AB1348)+(U1348-Z1348-AB1348),"Liquidação Cancelada")</f>
        <v>#N/A</v>
      </c>
      <c r="AD1348" s="29"/>
    </row>
    <row r="1349" spans="1:30" ht="24.95" customHeight="1" x14ac:dyDescent="0.2">
      <c r="A1349" s="23" t="str">
        <f>D1349&amp;"|"&amp;E1349&amp;"|"&amp;G1349&amp;"|"&amp;H1349&amp;"|"&amp;L1349&amp;"|"&amp;N1349&amp;"|"&amp;U1349</f>
        <v>||||||0</v>
      </c>
      <c r="B1349" s="23" t="str">
        <f>D1349&amp;"|"&amp;E1349&amp;"|"&amp;G1349&amp;"|"&amp;H1349&amp;"|"&amp;X1349</f>
        <v>||||0</v>
      </c>
      <c r="C1349" s="28" t="str">
        <f>E1349&amp;"|"&amp;X1349</f>
        <v>|0</v>
      </c>
      <c r="D1349" s="10"/>
      <c r="E1349" s="10"/>
      <c r="F1349" s="36" t="str">
        <f>G1349&amp;"/"&amp;H1349</f>
        <v>/</v>
      </c>
      <c r="G1349" s="10"/>
      <c r="H1349" s="10"/>
      <c r="I1349" s="36" t="str">
        <f>J1349&amp;"."&amp;K1349</f>
        <v>.</v>
      </c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>
        <f>R1349-S1349-T1349</f>
        <v>0</v>
      </c>
      <c r="V1349" s="9" t="e">
        <f>IF(X1349&lt;&gt;"Liquidação Cancelada",VLOOKUP(B1349,'BASE DE DADOS OPS'!$B$4:$P$9650,10,FALSE),"Liquidação Cancelada")</f>
        <v>#N/A</v>
      </c>
      <c r="W1349" s="13" t="e">
        <f>IF(X1349&lt;&gt;"Liquidação Cancelada",IF(ISBLANK(V1349),"AGUARDANDO PAGAMENTO",NETWORKDAYS(P1349,V1349)-1),"Liquidação Cancelada")</f>
        <v>#N/A</v>
      </c>
      <c r="X1349" s="10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>IF(X1349&lt;&gt;"Liquidação Cancelada",Y1349-Z1349,"Liquidação Cancelada")</f>
        <v>#N/A</v>
      </c>
      <c r="AC1349" s="3" t="e">
        <f>IF(X1349&lt;&gt;"Liquidação Cancelada",(AA1349-AB1349)+(U1349-Z1349-AB1349),"Liquidação Cancelada")</f>
        <v>#N/A</v>
      </c>
      <c r="AD1349" s="29"/>
    </row>
    <row r="1350" spans="1:30" ht="24.95" customHeight="1" x14ac:dyDescent="0.2">
      <c r="A1350" s="23" t="str">
        <f>D1350&amp;"|"&amp;E1350&amp;"|"&amp;G1350&amp;"|"&amp;H1350&amp;"|"&amp;L1350&amp;"|"&amp;N1350&amp;"|"&amp;U1350</f>
        <v>||||||0</v>
      </c>
      <c r="B1350" s="23" t="str">
        <f>D1350&amp;"|"&amp;E1350&amp;"|"&amp;G1350&amp;"|"&amp;H1350&amp;"|"&amp;X1350</f>
        <v>||||0</v>
      </c>
      <c r="C1350" s="28" t="str">
        <f>E1350&amp;"|"&amp;X1350</f>
        <v>|0</v>
      </c>
      <c r="D1350" s="10"/>
      <c r="E1350" s="10"/>
      <c r="F1350" s="36" t="str">
        <f>G1350&amp;"/"&amp;H1350</f>
        <v>/</v>
      </c>
      <c r="G1350" s="10"/>
      <c r="H1350" s="10"/>
      <c r="I1350" s="36" t="str">
        <f>J1350&amp;"."&amp;K1350</f>
        <v>.</v>
      </c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>
        <f>R1350-S1350-T1350</f>
        <v>0</v>
      </c>
      <c r="V1350" s="9" t="e">
        <f>IF(X1350&lt;&gt;"Liquidação Cancelada",VLOOKUP(B1350,'BASE DE DADOS OPS'!$B$4:$P$9650,10,FALSE),"Liquidação Cancelada")</f>
        <v>#N/A</v>
      </c>
      <c r="W1350" s="13" t="e">
        <f>IF(X1350&lt;&gt;"Liquidação Cancelada",IF(ISBLANK(V1350),"AGUARDANDO PAGAMENTO",NETWORKDAYS(P1350,V1350)-1),"Liquidação Cancelada")</f>
        <v>#N/A</v>
      </c>
      <c r="X1350" s="10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>IF(X1350&lt;&gt;"Liquidação Cancelada",Y1350-Z1350,"Liquidação Cancelada")</f>
        <v>#N/A</v>
      </c>
      <c r="AC1350" s="3" t="e">
        <f>IF(X1350&lt;&gt;"Liquidação Cancelada",(AA1350-AB1350)+(U1350-Z1350-AB1350),"Liquidação Cancelada")</f>
        <v>#N/A</v>
      </c>
      <c r="AD1350" s="29"/>
    </row>
    <row r="1351" spans="1:30" ht="24.95" customHeight="1" x14ac:dyDescent="0.2">
      <c r="A1351" s="23" t="str">
        <f>D1351&amp;"|"&amp;E1351&amp;"|"&amp;G1351&amp;"|"&amp;H1351&amp;"|"&amp;L1351&amp;"|"&amp;N1351&amp;"|"&amp;U1351</f>
        <v>||||||0</v>
      </c>
      <c r="B1351" s="23" t="str">
        <f>D1351&amp;"|"&amp;E1351&amp;"|"&amp;G1351&amp;"|"&amp;H1351&amp;"|"&amp;X1351</f>
        <v>||||0</v>
      </c>
      <c r="C1351" s="28" t="str">
        <f>E1351&amp;"|"&amp;X1351</f>
        <v>|0</v>
      </c>
      <c r="D1351" s="10"/>
      <c r="E1351" s="10"/>
      <c r="F1351" s="36" t="str">
        <f>G1351&amp;"/"&amp;H1351</f>
        <v>/</v>
      </c>
      <c r="G1351" s="10"/>
      <c r="H1351" s="10"/>
      <c r="I1351" s="36" t="str">
        <f>J1351&amp;"."&amp;K1351</f>
        <v>.</v>
      </c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>
        <f>R1351-S1351-T1351</f>
        <v>0</v>
      </c>
      <c r="V1351" s="9" t="e">
        <f>IF(X1351&lt;&gt;"Liquidação Cancelada",VLOOKUP(B1351,'BASE DE DADOS OPS'!$B$4:$P$9650,10,FALSE),"Liquidação Cancelada")</f>
        <v>#N/A</v>
      </c>
      <c r="W1351" s="13" t="e">
        <f>IF(X1351&lt;&gt;"Liquidação Cancelada",IF(ISBLANK(V1351),"AGUARDANDO PAGAMENTO",NETWORKDAYS(P1351,V1351)-1),"Liquidação Cancelada")</f>
        <v>#N/A</v>
      </c>
      <c r="X1351" s="10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>IF(X1351&lt;&gt;"Liquidação Cancelada",Y1351-Z1351,"Liquidação Cancelada")</f>
        <v>#N/A</v>
      </c>
      <c r="AC1351" s="3" t="e">
        <f>IF(X1351&lt;&gt;"Liquidação Cancelada",(AA1351-AB1351)+(U1351-Z1351-AB1351),"Liquidação Cancelada")</f>
        <v>#N/A</v>
      </c>
      <c r="AD1351" s="29"/>
    </row>
    <row r="1352" spans="1:30" ht="24.95" customHeight="1" x14ac:dyDescent="0.2">
      <c r="A1352" s="23" t="str">
        <f>D1352&amp;"|"&amp;E1352&amp;"|"&amp;G1352&amp;"|"&amp;H1352&amp;"|"&amp;L1352&amp;"|"&amp;N1352&amp;"|"&amp;U1352</f>
        <v>||||||0</v>
      </c>
      <c r="B1352" s="23" t="str">
        <f>D1352&amp;"|"&amp;E1352&amp;"|"&amp;G1352&amp;"|"&amp;H1352&amp;"|"&amp;X1352</f>
        <v>||||0</v>
      </c>
      <c r="C1352" s="28" t="str">
        <f>E1352&amp;"|"&amp;X1352</f>
        <v>|0</v>
      </c>
      <c r="D1352" s="10"/>
      <c r="E1352" s="10"/>
      <c r="F1352" s="36" t="str">
        <f>G1352&amp;"/"&amp;H1352</f>
        <v>/</v>
      </c>
      <c r="G1352" s="10"/>
      <c r="H1352" s="10"/>
      <c r="I1352" s="36" t="str">
        <f>J1352&amp;"."&amp;K1352</f>
        <v>.</v>
      </c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>
        <f>R1352-S1352-T1352</f>
        <v>0</v>
      </c>
      <c r="V1352" s="9" t="e">
        <f>IF(X1352&lt;&gt;"Liquidação Cancelada",VLOOKUP(B1352,'BASE DE DADOS OPS'!$B$4:$P$9650,10,FALSE),"Liquidação Cancelada")</f>
        <v>#N/A</v>
      </c>
      <c r="W1352" s="13" t="e">
        <f>IF(X1352&lt;&gt;"Liquidação Cancelada",IF(ISBLANK(V1352),"AGUARDANDO PAGAMENTO",NETWORKDAYS(P1352,V1352)-1),"Liquidação Cancelada")</f>
        <v>#N/A</v>
      </c>
      <c r="X1352" s="10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>IF(X1352&lt;&gt;"Liquidação Cancelada",Y1352-Z1352,"Liquidação Cancelada")</f>
        <v>#N/A</v>
      </c>
      <c r="AC1352" s="3" t="e">
        <f>IF(X1352&lt;&gt;"Liquidação Cancelada",(AA1352-AB1352)+(U1352-Z1352-AB1352),"Liquidação Cancelada")</f>
        <v>#N/A</v>
      </c>
      <c r="AD1352" s="29"/>
    </row>
    <row r="1353" spans="1:30" ht="24.95" customHeight="1" x14ac:dyDescent="0.2">
      <c r="A1353" s="23" t="str">
        <f>D1353&amp;"|"&amp;E1353&amp;"|"&amp;G1353&amp;"|"&amp;H1353&amp;"|"&amp;L1353&amp;"|"&amp;N1353&amp;"|"&amp;U1353</f>
        <v>||||||0</v>
      </c>
      <c r="B1353" s="23" t="str">
        <f>D1353&amp;"|"&amp;E1353&amp;"|"&amp;G1353&amp;"|"&amp;H1353&amp;"|"&amp;X1353</f>
        <v>||||0</v>
      </c>
      <c r="C1353" s="28" t="str">
        <f>E1353&amp;"|"&amp;X1353</f>
        <v>|0</v>
      </c>
      <c r="D1353" s="10"/>
      <c r="E1353" s="10"/>
      <c r="F1353" s="36" t="str">
        <f>G1353&amp;"/"&amp;H1353</f>
        <v>/</v>
      </c>
      <c r="G1353" s="10"/>
      <c r="H1353" s="10"/>
      <c r="I1353" s="36" t="str">
        <f>J1353&amp;"."&amp;K1353</f>
        <v>.</v>
      </c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>
        <f>R1353-S1353-T1353</f>
        <v>0</v>
      </c>
      <c r="V1353" s="9" t="e">
        <f>IF(X1353&lt;&gt;"Liquidação Cancelada",VLOOKUP(B1353,'BASE DE DADOS OPS'!$B$4:$P$9650,10,FALSE),"Liquidação Cancelada")</f>
        <v>#N/A</v>
      </c>
      <c r="W1353" s="13" t="e">
        <f>IF(X1353&lt;&gt;"Liquidação Cancelada",IF(ISBLANK(V1353),"AGUARDANDO PAGAMENTO",NETWORKDAYS(P1353,V1353)-1),"Liquidação Cancelada")</f>
        <v>#N/A</v>
      </c>
      <c r="X1353" s="10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>IF(X1353&lt;&gt;"Liquidação Cancelada",Y1353-Z1353,"Liquidação Cancelada")</f>
        <v>#N/A</v>
      </c>
      <c r="AC1353" s="3" t="e">
        <f>IF(X1353&lt;&gt;"Liquidação Cancelada",(AA1353-AB1353)+(U1353-Z1353-AB1353),"Liquidação Cancelada")</f>
        <v>#N/A</v>
      </c>
      <c r="AD1353" s="29"/>
    </row>
    <row r="1354" spans="1:30" ht="24.95" customHeight="1" x14ac:dyDescent="0.2">
      <c r="A1354" s="23" t="str">
        <f>D1354&amp;"|"&amp;E1354&amp;"|"&amp;G1354&amp;"|"&amp;H1354&amp;"|"&amp;L1354&amp;"|"&amp;N1354&amp;"|"&amp;U1354</f>
        <v>||||||0</v>
      </c>
      <c r="B1354" s="23" t="str">
        <f>D1354&amp;"|"&amp;E1354&amp;"|"&amp;G1354&amp;"|"&amp;H1354&amp;"|"&amp;X1354</f>
        <v>||||0</v>
      </c>
      <c r="C1354" s="28" t="str">
        <f>E1354&amp;"|"&amp;X1354</f>
        <v>|0</v>
      </c>
      <c r="D1354" s="10"/>
      <c r="E1354" s="10"/>
      <c r="F1354" s="36" t="str">
        <f>G1354&amp;"/"&amp;H1354</f>
        <v>/</v>
      </c>
      <c r="G1354" s="10"/>
      <c r="H1354" s="10"/>
      <c r="I1354" s="36" t="str">
        <f>J1354&amp;"."&amp;K1354</f>
        <v>.</v>
      </c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>
        <f>R1354-S1354-T1354</f>
        <v>0</v>
      </c>
      <c r="V1354" s="9" t="e">
        <f>IF(X1354&lt;&gt;"Liquidação Cancelada",VLOOKUP(B1354,'BASE DE DADOS OPS'!$B$4:$P$9650,10,FALSE),"Liquidação Cancelada")</f>
        <v>#N/A</v>
      </c>
      <c r="W1354" s="13" t="e">
        <f>IF(X1354&lt;&gt;"Liquidação Cancelada",IF(ISBLANK(V1354),"AGUARDANDO PAGAMENTO",NETWORKDAYS(P1354,V1354)-1),"Liquidação Cancelada")</f>
        <v>#N/A</v>
      </c>
      <c r="X1354" s="10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>IF(X1354&lt;&gt;"Liquidação Cancelada",Y1354-Z1354,"Liquidação Cancelada")</f>
        <v>#N/A</v>
      </c>
      <c r="AC1354" s="3" t="e">
        <f>IF(X1354&lt;&gt;"Liquidação Cancelada",(AA1354-AB1354)+(U1354-Z1354-AB1354),"Liquidação Cancelada")</f>
        <v>#N/A</v>
      </c>
      <c r="AD1354" s="29"/>
    </row>
    <row r="1355" spans="1:30" ht="24.95" customHeight="1" x14ac:dyDescent="0.2">
      <c r="A1355" s="23" t="str">
        <f>D1355&amp;"|"&amp;E1355&amp;"|"&amp;G1355&amp;"|"&amp;H1355&amp;"|"&amp;L1355&amp;"|"&amp;N1355&amp;"|"&amp;U1355</f>
        <v>||||||0</v>
      </c>
      <c r="B1355" s="23" t="str">
        <f>D1355&amp;"|"&amp;E1355&amp;"|"&amp;G1355&amp;"|"&amp;H1355&amp;"|"&amp;X1355</f>
        <v>||||0</v>
      </c>
      <c r="C1355" s="28" t="str">
        <f>E1355&amp;"|"&amp;X1355</f>
        <v>|0</v>
      </c>
      <c r="D1355" s="10"/>
      <c r="E1355" s="10"/>
      <c r="F1355" s="36" t="str">
        <f>G1355&amp;"/"&amp;H1355</f>
        <v>/</v>
      </c>
      <c r="G1355" s="10"/>
      <c r="H1355" s="10"/>
      <c r="I1355" s="36" t="str">
        <f>J1355&amp;"."&amp;K1355</f>
        <v>.</v>
      </c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>
        <f>R1355-S1355-T1355</f>
        <v>0</v>
      </c>
      <c r="V1355" s="9" t="e">
        <f>IF(X1355&lt;&gt;"Liquidação Cancelada",VLOOKUP(B1355,'BASE DE DADOS OPS'!$B$4:$P$9650,10,FALSE),"Liquidação Cancelada")</f>
        <v>#N/A</v>
      </c>
      <c r="W1355" s="13" t="e">
        <f>IF(X1355&lt;&gt;"Liquidação Cancelada",IF(ISBLANK(V1355),"AGUARDANDO PAGAMENTO",NETWORKDAYS(P1355,V1355)-1),"Liquidação Cancelada")</f>
        <v>#N/A</v>
      </c>
      <c r="X1355" s="10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>IF(X1355&lt;&gt;"Liquidação Cancelada",Y1355-Z1355,"Liquidação Cancelada")</f>
        <v>#N/A</v>
      </c>
      <c r="AC1355" s="3" t="e">
        <f>IF(X1355&lt;&gt;"Liquidação Cancelada",(AA1355-AB1355)+(U1355-Z1355-AB1355),"Liquidação Cancelada")</f>
        <v>#N/A</v>
      </c>
      <c r="AD1355" s="29"/>
    </row>
    <row r="1356" spans="1:30" ht="24.95" customHeight="1" x14ac:dyDescent="0.2">
      <c r="A1356" s="23" t="str">
        <f>D1356&amp;"|"&amp;E1356&amp;"|"&amp;G1356&amp;"|"&amp;H1356&amp;"|"&amp;L1356&amp;"|"&amp;N1356&amp;"|"&amp;U1356</f>
        <v>||||||0</v>
      </c>
      <c r="B1356" s="23" t="str">
        <f>D1356&amp;"|"&amp;E1356&amp;"|"&amp;G1356&amp;"|"&amp;H1356&amp;"|"&amp;X1356</f>
        <v>||||0</v>
      </c>
      <c r="C1356" s="28" t="str">
        <f>E1356&amp;"|"&amp;X1356</f>
        <v>|0</v>
      </c>
      <c r="D1356" s="10"/>
      <c r="E1356" s="10"/>
      <c r="F1356" s="36" t="str">
        <f>G1356&amp;"/"&amp;H1356</f>
        <v>/</v>
      </c>
      <c r="G1356" s="10"/>
      <c r="H1356" s="10"/>
      <c r="I1356" s="36" t="str">
        <f>J1356&amp;"."&amp;K1356</f>
        <v>.</v>
      </c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>
        <f>R1356-S1356-T1356</f>
        <v>0</v>
      </c>
      <c r="V1356" s="9" t="e">
        <f>IF(X1356&lt;&gt;"Liquidação Cancelada",VLOOKUP(B1356,'BASE DE DADOS OPS'!$B$4:$P$9650,10,FALSE),"Liquidação Cancelada")</f>
        <v>#N/A</v>
      </c>
      <c r="W1356" s="13" t="e">
        <f>IF(X1356&lt;&gt;"Liquidação Cancelada",IF(ISBLANK(V1356),"AGUARDANDO PAGAMENTO",NETWORKDAYS(P1356,V1356)-1),"Liquidação Cancelada")</f>
        <v>#N/A</v>
      </c>
      <c r="X1356" s="10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>IF(X1356&lt;&gt;"Liquidação Cancelada",Y1356-Z1356,"Liquidação Cancelada")</f>
        <v>#N/A</v>
      </c>
      <c r="AC1356" s="3" t="e">
        <f>IF(X1356&lt;&gt;"Liquidação Cancelada",(AA1356-AB1356)+(U1356-Z1356-AB1356),"Liquidação Cancelada")</f>
        <v>#N/A</v>
      </c>
      <c r="AD1356" s="29"/>
    </row>
    <row r="1357" spans="1:30" ht="24.95" customHeight="1" x14ac:dyDescent="0.2">
      <c r="A1357" s="23" t="str">
        <f>D1357&amp;"|"&amp;E1357&amp;"|"&amp;G1357&amp;"|"&amp;H1357&amp;"|"&amp;L1357&amp;"|"&amp;N1357&amp;"|"&amp;U1357</f>
        <v>||||||0</v>
      </c>
      <c r="B1357" s="23" t="str">
        <f>D1357&amp;"|"&amp;E1357&amp;"|"&amp;G1357&amp;"|"&amp;H1357&amp;"|"&amp;X1357</f>
        <v>||||0</v>
      </c>
      <c r="C1357" s="28" t="str">
        <f>E1357&amp;"|"&amp;X1357</f>
        <v>|0</v>
      </c>
      <c r="D1357" s="10"/>
      <c r="E1357" s="10"/>
      <c r="F1357" s="36" t="str">
        <f>G1357&amp;"/"&amp;H1357</f>
        <v>/</v>
      </c>
      <c r="G1357" s="10"/>
      <c r="H1357" s="10"/>
      <c r="I1357" s="36" t="str">
        <f>J1357&amp;"."&amp;K1357</f>
        <v>.</v>
      </c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>
        <f>R1357-S1357-T1357</f>
        <v>0</v>
      </c>
      <c r="V1357" s="9" t="e">
        <f>IF(X1357&lt;&gt;"Liquidação Cancelada",VLOOKUP(B1357,'BASE DE DADOS OPS'!$B$4:$P$9650,10,FALSE),"Liquidação Cancelada")</f>
        <v>#N/A</v>
      </c>
      <c r="W1357" s="13" t="e">
        <f>IF(X1357&lt;&gt;"Liquidação Cancelada",IF(ISBLANK(V1357),"AGUARDANDO PAGAMENTO",NETWORKDAYS(P1357,V1357)-1),"Liquidação Cancelada")</f>
        <v>#N/A</v>
      </c>
      <c r="X1357" s="10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>IF(X1357&lt;&gt;"Liquidação Cancelada",Y1357-Z1357,"Liquidação Cancelada")</f>
        <v>#N/A</v>
      </c>
      <c r="AC1357" s="3" t="e">
        <f>IF(X1357&lt;&gt;"Liquidação Cancelada",(AA1357-AB1357)+(U1357-Z1357-AB1357),"Liquidação Cancelada")</f>
        <v>#N/A</v>
      </c>
      <c r="AD1357" s="29"/>
    </row>
    <row r="1358" spans="1:30" ht="24.95" customHeight="1" x14ac:dyDescent="0.2">
      <c r="A1358" s="23" t="str">
        <f>D1358&amp;"|"&amp;E1358&amp;"|"&amp;G1358&amp;"|"&amp;H1358&amp;"|"&amp;L1358&amp;"|"&amp;N1358&amp;"|"&amp;U1358</f>
        <v>||||||0</v>
      </c>
      <c r="B1358" s="23" t="str">
        <f>D1358&amp;"|"&amp;E1358&amp;"|"&amp;G1358&amp;"|"&amp;H1358&amp;"|"&amp;X1358</f>
        <v>||||0</v>
      </c>
      <c r="C1358" s="28" t="str">
        <f>E1358&amp;"|"&amp;X1358</f>
        <v>|0</v>
      </c>
      <c r="D1358" s="10"/>
      <c r="E1358" s="10"/>
      <c r="F1358" s="36" t="str">
        <f>G1358&amp;"/"&amp;H1358</f>
        <v>/</v>
      </c>
      <c r="G1358" s="10"/>
      <c r="H1358" s="10"/>
      <c r="I1358" s="36" t="str">
        <f>J1358&amp;"."&amp;K1358</f>
        <v>.</v>
      </c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>
        <f>R1358-S1358-T1358</f>
        <v>0</v>
      </c>
      <c r="V1358" s="9" t="e">
        <f>IF(X1358&lt;&gt;"Liquidação Cancelada",VLOOKUP(B1358,'BASE DE DADOS OPS'!$B$4:$P$9650,10,FALSE),"Liquidação Cancelada")</f>
        <v>#N/A</v>
      </c>
      <c r="W1358" s="13" t="e">
        <f>IF(X1358&lt;&gt;"Liquidação Cancelada",IF(ISBLANK(V1358),"AGUARDANDO PAGAMENTO",NETWORKDAYS(P1358,V1358)-1),"Liquidação Cancelada")</f>
        <v>#N/A</v>
      </c>
      <c r="X1358" s="10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>IF(X1358&lt;&gt;"Liquidação Cancelada",Y1358-Z1358,"Liquidação Cancelada")</f>
        <v>#N/A</v>
      </c>
      <c r="AC1358" s="3" t="e">
        <f>IF(X1358&lt;&gt;"Liquidação Cancelada",(AA1358-AB1358)+(U1358-Z1358-AB1358),"Liquidação Cancelada")</f>
        <v>#N/A</v>
      </c>
      <c r="AD1358" s="29"/>
    </row>
    <row r="1359" spans="1:30" ht="24.95" customHeight="1" x14ac:dyDescent="0.2">
      <c r="A1359" s="23" t="str">
        <f>D1359&amp;"|"&amp;E1359&amp;"|"&amp;G1359&amp;"|"&amp;H1359&amp;"|"&amp;L1359&amp;"|"&amp;N1359&amp;"|"&amp;U1359</f>
        <v>||||||0</v>
      </c>
      <c r="B1359" s="23" t="str">
        <f>D1359&amp;"|"&amp;E1359&amp;"|"&amp;G1359&amp;"|"&amp;H1359&amp;"|"&amp;X1359</f>
        <v>||||0</v>
      </c>
      <c r="C1359" s="28" t="str">
        <f>E1359&amp;"|"&amp;X1359</f>
        <v>|0</v>
      </c>
      <c r="D1359" s="10"/>
      <c r="E1359" s="10"/>
      <c r="F1359" s="36" t="str">
        <f>G1359&amp;"/"&amp;H1359</f>
        <v>/</v>
      </c>
      <c r="G1359" s="10"/>
      <c r="H1359" s="10"/>
      <c r="I1359" s="36" t="str">
        <f>J1359&amp;"."&amp;K1359</f>
        <v>.</v>
      </c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>
        <f>R1359-S1359-T1359</f>
        <v>0</v>
      </c>
      <c r="V1359" s="9" t="e">
        <f>IF(X1359&lt;&gt;"Liquidação Cancelada",VLOOKUP(B1359,'BASE DE DADOS OPS'!$B$4:$P$9650,10,FALSE),"Liquidação Cancelada")</f>
        <v>#N/A</v>
      </c>
      <c r="W1359" s="13" t="e">
        <f>IF(X1359&lt;&gt;"Liquidação Cancelada",IF(ISBLANK(V1359),"AGUARDANDO PAGAMENTO",NETWORKDAYS(P1359,V1359)-1),"Liquidação Cancelada")</f>
        <v>#N/A</v>
      </c>
      <c r="X1359" s="10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>IF(X1359&lt;&gt;"Liquidação Cancelada",Y1359-Z1359,"Liquidação Cancelada")</f>
        <v>#N/A</v>
      </c>
      <c r="AC1359" s="3" t="e">
        <f>IF(X1359&lt;&gt;"Liquidação Cancelada",(AA1359-AB1359)+(U1359-Z1359-AB1359),"Liquidação Cancelada")</f>
        <v>#N/A</v>
      </c>
      <c r="AD1359" s="29"/>
    </row>
    <row r="1360" spans="1:30" ht="24.95" customHeight="1" x14ac:dyDescent="0.2">
      <c r="A1360" s="23" t="str">
        <f>D1360&amp;"|"&amp;E1360&amp;"|"&amp;G1360&amp;"|"&amp;H1360&amp;"|"&amp;L1360&amp;"|"&amp;N1360&amp;"|"&amp;U1360</f>
        <v>||||||0</v>
      </c>
      <c r="B1360" s="23" t="str">
        <f>D1360&amp;"|"&amp;E1360&amp;"|"&amp;G1360&amp;"|"&amp;H1360&amp;"|"&amp;X1360</f>
        <v>||||0</v>
      </c>
      <c r="C1360" s="28" t="str">
        <f>E1360&amp;"|"&amp;X1360</f>
        <v>|0</v>
      </c>
      <c r="D1360" s="10"/>
      <c r="E1360" s="10"/>
      <c r="F1360" s="36" t="str">
        <f>G1360&amp;"/"&amp;H1360</f>
        <v>/</v>
      </c>
      <c r="G1360" s="10"/>
      <c r="H1360" s="10"/>
      <c r="I1360" s="36" t="str">
        <f>J1360&amp;"."&amp;K1360</f>
        <v>.</v>
      </c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>
        <f>R1360-S1360-T1360</f>
        <v>0</v>
      </c>
      <c r="V1360" s="9" t="e">
        <f>IF(X1360&lt;&gt;"Liquidação Cancelada",VLOOKUP(B1360,'BASE DE DADOS OPS'!$B$4:$P$9650,10,FALSE),"Liquidação Cancelada")</f>
        <v>#N/A</v>
      </c>
      <c r="W1360" s="13" t="e">
        <f>IF(X1360&lt;&gt;"Liquidação Cancelada",IF(ISBLANK(V1360),"AGUARDANDO PAGAMENTO",NETWORKDAYS(P1360,V1360)-1),"Liquidação Cancelada")</f>
        <v>#N/A</v>
      </c>
      <c r="X1360" s="10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>IF(X1360&lt;&gt;"Liquidação Cancelada",Y1360-Z1360,"Liquidação Cancelada")</f>
        <v>#N/A</v>
      </c>
      <c r="AC1360" s="3" t="e">
        <f>IF(X1360&lt;&gt;"Liquidação Cancelada",(AA1360-AB1360)+(U1360-Z1360-AB1360),"Liquidação Cancelada")</f>
        <v>#N/A</v>
      </c>
      <c r="AD1360" s="29"/>
    </row>
    <row r="1361" spans="1:30" ht="24.95" customHeight="1" x14ac:dyDescent="0.2">
      <c r="A1361" s="23" t="str">
        <f>D1361&amp;"|"&amp;E1361&amp;"|"&amp;G1361&amp;"|"&amp;H1361&amp;"|"&amp;L1361&amp;"|"&amp;N1361&amp;"|"&amp;U1361</f>
        <v>||||||0</v>
      </c>
      <c r="B1361" s="23" t="str">
        <f>D1361&amp;"|"&amp;E1361&amp;"|"&amp;G1361&amp;"|"&amp;H1361&amp;"|"&amp;X1361</f>
        <v>||||0</v>
      </c>
      <c r="C1361" s="28" t="str">
        <f>E1361&amp;"|"&amp;X1361</f>
        <v>|0</v>
      </c>
      <c r="D1361" s="10"/>
      <c r="E1361" s="10"/>
      <c r="F1361" s="36" t="str">
        <f>G1361&amp;"/"&amp;H1361</f>
        <v>/</v>
      </c>
      <c r="G1361" s="10"/>
      <c r="H1361" s="10"/>
      <c r="I1361" s="36" t="str">
        <f>J1361&amp;"."&amp;K1361</f>
        <v>.</v>
      </c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>
        <f>R1361-S1361-T1361</f>
        <v>0</v>
      </c>
      <c r="V1361" s="9" t="e">
        <f>IF(X1361&lt;&gt;"Liquidação Cancelada",VLOOKUP(B1361,'BASE DE DADOS OPS'!$B$4:$P$9650,10,FALSE),"Liquidação Cancelada")</f>
        <v>#N/A</v>
      </c>
      <c r="W1361" s="13" t="e">
        <f>IF(X1361&lt;&gt;"Liquidação Cancelada",IF(ISBLANK(V1361),"AGUARDANDO PAGAMENTO",NETWORKDAYS(P1361,V1361)-1),"Liquidação Cancelada")</f>
        <v>#N/A</v>
      </c>
      <c r="X1361" s="10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>IF(X1361&lt;&gt;"Liquidação Cancelada",Y1361-Z1361,"Liquidação Cancelada")</f>
        <v>#N/A</v>
      </c>
      <c r="AC1361" s="3" t="e">
        <f>IF(X1361&lt;&gt;"Liquidação Cancelada",(AA1361-AB1361)+(U1361-Z1361-AB1361),"Liquidação Cancelada")</f>
        <v>#N/A</v>
      </c>
      <c r="AD1361" s="29"/>
    </row>
    <row r="1362" spans="1:30" ht="24.95" customHeight="1" x14ac:dyDescent="0.2">
      <c r="A1362" s="23" t="str">
        <f>D1362&amp;"|"&amp;E1362&amp;"|"&amp;G1362&amp;"|"&amp;H1362&amp;"|"&amp;L1362&amp;"|"&amp;N1362&amp;"|"&amp;U1362</f>
        <v>||||||0</v>
      </c>
      <c r="B1362" s="23" t="str">
        <f>D1362&amp;"|"&amp;E1362&amp;"|"&amp;G1362&amp;"|"&amp;H1362&amp;"|"&amp;X1362</f>
        <v>||||0</v>
      </c>
      <c r="C1362" s="28" t="str">
        <f>E1362&amp;"|"&amp;X1362</f>
        <v>|0</v>
      </c>
      <c r="D1362" s="10"/>
      <c r="E1362" s="10"/>
      <c r="F1362" s="36" t="str">
        <f>G1362&amp;"/"&amp;H1362</f>
        <v>/</v>
      </c>
      <c r="G1362" s="10"/>
      <c r="H1362" s="10"/>
      <c r="I1362" s="36" t="str">
        <f>J1362&amp;"."&amp;K1362</f>
        <v>.</v>
      </c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>
        <f>R1362-S1362-T1362</f>
        <v>0</v>
      </c>
      <c r="V1362" s="9" t="e">
        <f>IF(X1362&lt;&gt;"Liquidação Cancelada",VLOOKUP(B1362,'BASE DE DADOS OPS'!$B$4:$P$9650,10,FALSE),"Liquidação Cancelada")</f>
        <v>#N/A</v>
      </c>
      <c r="W1362" s="13" t="e">
        <f>IF(X1362&lt;&gt;"Liquidação Cancelada",IF(ISBLANK(V1362),"AGUARDANDO PAGAMENTO",NETWORKDAYS(P1362,V1362)-1),"Liquidação Cancelada")</f>
        <v>#N/A</v>
      </c>
      <c r="X1362" s="10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>IF(X1362&lt;&gt;"Liquidação Cancelada",Y1362-Z1362,"Liquidação Cancelada")</f>
        <v>#N/A</v>
      </c>
      <c r="AC1362" s="3" t="e">
        <f>IF(X1362&lt;&gt;"Liquidação Cancelada",(AA1362-AB1362)+(U1362-Z1362-AB1362),"Liquidação Cancelada")</f>
        <v>#N/A</v>
      </c>
      <c r="AD1362" s="29"/>
    </row>
    <row r="1363" spans="1:30" ht="24.95" customHeight="1" x14ac:dyDescent="0.2">
      <c r="A1363" s="23" t="str">
        <f>D1363&amp;"|"&amp;E1363&amp;"|"&amp;G1363&amp;"|"&amp;H1363&amp;"|"&amp;L1363&amp;"|"&amp;N1363&amp;"|"&amp;U1363</f>
        <v>||||||0</v>
      </c>
      <c r="B1363" s="23" t="str">
        <f>D1363&amp;"|"&amp;E1363&amp;"|"&amp;G1363&amp;"|"&amp;H1363&amp;"|"&amp;X1363</f>
        <v>||||0</v>
      </c>
      <c r="C1363" s="28" t="str">
        <f>E1363&amp;"|"&amp;X1363</f>
        <v>|0</v>
      </c>
      <c r="D1363" s="10"/>
      <c r="E1363" s="10"/>
      <c r="F1363" s="36" t="str">
        <f>G1363&amp;"/"&amp;H1363</f>
        <v>/</v>
      </c>
      <c r="G1363" s="10"/>
      <c r="H1363" s="10"/>
      <c r="I1363" s="36" t="str">
        <f>J1363&amp;"."&amp;K1363</f>
        <v>.</v>
      </c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>
        <f>R1363-S1363-T1363</f>
        <v>0</v>
      </c>
      <c r="V1363" s="9" t="e">
        <f>IF(X1363&lt;&gt;"Liquidação Cancelada",VLOOKUP(B1363,'BASE DE DADOS OPS'!$B$4:$P$9650,10,FALSE),"Liquidação Cancelada")</f>
        <v>#N/A</v>
      </c>
      <c r="W1363" s="13" t="e">
        <f>IF(X1363&lt;&gt;"Liquidação Cancelada",IF(ISBLANK(V1363),"AGUARDANDO PAGAMENTO",NETWORKDAYS(P1363,V1363)-1),"Liquidação Cancelada")</f>
        <v>#N/A</v>
      </c>
      <c r="X1363" s="10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>IF(X1363&lt;&gt;"Liquidação Cancelada",Y1363-Z1363,"Liquidação Cancelada")</f>
        <v>#N/A</v>
      </c>
      <c r="AC1363" s="3" t="e">
        <f>IF(X1363&lt;&gt;"Liquidação Cancelada",(AA1363-AB1363)+(U1363-Z1363-AB1363),"Liquidação Cancelada")</f>
        <v>#N/A</v>
      </c>
      <c r="AD1363" s="29"/>
    </row>
    <row r="1364" spans="1:30" ht="24.95" customHeight="1" x14ac:dyDescent="0.2">
      <c r="A1364" s="23" t="str">
        <f>D1364&amp;"|"&amp;E1364&amp;"|"&amp;G1364&amp;"|"&amp;H1364&amp;"|"&amp;L1364&amp;"|"&amp;N1364&amp;"|"&amp;U1364</f>
        <v>||||||0</v>
      </c>
      <c r="B1364" s="23" t="str">
        <f>D1364&amp;"|"&amp;E1364&amp;"|"&amp;G1364&amp;"|"&amp;H1364&amp;"|"&amp;X1364</f>
        <v>||||0</v>
      </c>
      <c r="C1364" s="28" t="str">
        <f>E1364&amp;"|"&amp;X1364</f>
        <v>|0</v>
      </c>
      <c r="D1364" s="10"/>
      <c r="E1364" s="10"/>
      <c r="F1364" s="36" t="str">
        <f>G1364&amp;"/"&amp;H1364</f>
        <v>/</v>
      </c>
      <c r="G1364" s="10"/>
      <c r="H1364" s="10"/>
      <c r="I1364" s="36" t="str">
        <f>J1364&amp;"."&amp;K1364</f>
        <v>.</v>
      </c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>
        <f>R1364-S1364-T1364</f>
        <v>0</v>
      </c>
      <c r="V1364" s="9" t="e">
        <f>IF(X1364&lt;&gt;"Liquidação Cancelada",VLOOKUP(B1364,'BASE DE DADOS OPS'!$B$4:$P$9650,10,FALSE),"Liquidação Cancelada")</f>
        <v>#N/A</v>
      </c>
      <c r="W1364" s="13" t="e">
        <f>IF(X1364&lt;&gt;"Liquidação Cancelada",IF(ISBLANK(V1364),"AGUARDANDO PAGAMENTO",NETWORKDAYS(P1364,V1364)-1),"Liquidação Cancelada")</f>
        <v>#N/A</v>
      </c>
      <c r="X1364" s="10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>IF(X1364&lt;&gt;"Liquidação Cancelada",Y1364-Z1364,"Liquidação Cancelada")</f>
        <v>#N/A</v>
      </c>
      <c r="AC1364" s="3" t="e">
        <f>IF(X1364&lt;&gt;"Liquidação Cancelada",(AA1364-AB1364)+(U1364-Z1364-AB1364),"Liquidação Cancelada")</f>
        <v>#N/A</v>
      </c>
      <c r="AD1364" s="29"/>
    </row>
    <row r="1365" spans="1:30" ht="24.95" customHeight="1" x14ac:dyDescent="0.2">
      <c r="A1365" s="23" t="str">
        <f>D1365&amp;"|"&amp;E1365&amp;"|"&amp;G1365&amp;"|"&amp;H1365&amp;"|"&amp;L1365&amp;"|"&amp;N1365&amp;"|"&amp;U1365</f>
        <v>||||||0</v>
      </c>
      <c r="B1365" s="23" t="str">
        <f>D1365&amp;"|"&amp;E1365&amp;"|"&amp;G1365&amp;"|"&amp;H1365&amp;"|"&amp;X1365</f>
        <v>||||0</v>
      </c>
      <c r="C1365" s="28" t="str">
        <f>E1365&amp;"|"&amp;X1365</f>
        <v>|0</v>
      </c>
      <c r="D1365" s="10"/>
      <c r="E1365" s="10"/>
      <c r="F1365" s="36" t="str">
        <f>G1365&amp;"/"&amp;H1365</f>
        <v>/</v>
      </c>
      <c r="G1365" s="10"/>
      <c r="H1365" s="10"/>
      <c r="I1365" s="36" t="str">
        <f>J1365&amp;"."&amp;K1365</f>
        <v>.</v>
      </c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>
        <f>R1365-S1365-T1365</f>
        <v>0</v>
      </c>
      <c r="V1365" s="9" t="e">
        <f>IF(X1365&lt;&gt;"Liquidação Cancelada",VLOOKUP(B1365,'BASE DE DADOS OPS'!$B$4:$P$9650,10,FALSE),"Liquidação Cancelada")</f>
        <v>#N/A</v>
      </c>
      <c r="W1365" s="13" t="e">
        <f>IF(X1365&lt;&gt;"Liquidação Cancelada",IF(ISBLANK(V1365),"AGUARDANDO PAGAMENTO",NETWORKDAYS(P1365,V1365)-1),"Liquidação Cancelada")</f>
        <v>#N/A</v>
      </c>
      <c r="X1365" s="10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>IF(X1365&lt;&gt;"Liquidação Cancelada",Y1365-Z1365,"Liquidação Cancelada")</f>
        <v>#N/A</v>
      </c>
      <c r="AC1365" s="3" t="e">
        <f>IF(X1365&lt;&gt;"Liquidação Cancelada",(AA1365-AB1365)+(U1365-Z1365-AB1365),"Liquidação Cancelada")</f>
        <v>#N/A</v>
      </c>
      <c r="AD1365" s="29"/>
    </row>
    <row r="1366" spans="1:30" ht="24.95" customHeight="1" x14ac:dyDescent="0.2">
      <c r="A1366" s="23" t="str">
        <f>D1366&amp;"|"&amp;E1366&amp;"|"&amp;G1366&amp;"|"&amp;H1366&amp;"|"&amp;L1366&amp;"|"&amp;N1366&amp;"|"&amp;U1366</f>
        <v>||||||0</v>
      </c>
      <c r="B1366" s="23" t="str">
        <f>D1366&amp;"|"&amp;E1366&amp;"|"&amp;G1366&amp;"|"&amp;H1366&amp;"|"&amp;X1366</f>
        <v>||||0</v>
      </c>
      <c r="C1366" s="28" t="str">
        <f>E1366&amp;"|"&amp;X1366</f>
        <v>|0</v>
      </c>
      <c r="D1366" s="10"/>
      <c r="E1366" s="10"/>
      <c r="F1366" s="36" t="str">
        <f>G1366&amp;"/"&amp;H1366</f>
        <v>/</v>
      </c>
      <c r="G1366" s="10"/>
      <c r="H1366" s="10"/>
      <c r="I1366" s="36" t="str">
        <f>J1366&amp;"."&amp;K1366</f>
        <v>.</v>
      </c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>
        <f>R1366-S1366-T1366</f>
        <v>0</v>
      </c>
      <c r="V1366" s="9" t="e">
        <f>IF(X1366&lt;&gt;"Liquidação Cancelada",VLOOKUP(B1366,'BASE DE DADOS OPS'!$B$4:$P$9650,10,FALSE),"Liquidação Cancelada")</f>
        <v>#N/A</v>
      </c>
      <c r="W1366" s="13" t="e">
        <f>IF(X1366&lt;&gt;"Liquidação Cancelada",IF(ISBLANK(V1366),"AGUARDANDO PAGAMENTO",NETWORKDAYS(P1366,V1366)-1),"Liquidação Cancelada")</f>
        <v>#N/A</v>
      </c>
      <c r="X1366" s="10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>IF(X1366&lt;&gt;"Liquidação Cancelada",Y1366-Z1366,"Liquidação Cancelada")</f>
        <v>#N/A</v>
      </c>
      <c r="AC1366" s="3" t="e">
        <f>IF(X1366&lt;&gt;"Liquidação Cancelada",(AA1366-AB1366)+(U1366-Z1366-AB1366),"Liquidação Cancelada")</f>
        <v>#N/A</v>
      </c>
      <c r="AD1366" s="29"/>
    </row>
    <row r="1367" spans="1:30" ht="24.95" customHeight="1" x14ac:dyDescent="0.2">
      <c r="A1367" s="23" t="str">
        <f>D1367&amp;"|"&amp;E1367&amp;"|"&amp;G1367&amp;"|"&amp;H1367&amp;"|"&amp;L1367&amp;"|"&amp;N1367&amp;"|"&amp;U1367</f>
        <v>||||||0</v>
      </c>
      <c r="B1367" s="23" t="str">
        <f>D1367&amp;"|"&amp;E1367&amp;"|"&amp;G1367&amp;"|"&amp;H1367&amp;"|"&amp;X1367</f>
        <v>||||0</v>
      </c>
      <c r="C1367" s="28" t="str">
        <f>E1367&amp;"|"&amp;X1367</f>
        <v>|0</v>
      </c>
      <c r="D1367" s="10"/>
      <c r="E1367" s="10"/>
      <c r="F1367" s="36" t="str">
        <f>G1367&amp;"/"&amp;H1367</f>
        <v>/</v>
      </c>
      <c r="G1367" s="10"/>
      <c r="H1367" s="10"/>
      <c r="I1367" s="36" t="str">
        <f>J1367&amp;"."&amp;K1367</f>
        <v>.</v>
      </c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>
        <f>R1367-S1367-T1367</f>
        <v>0</v>
      </c>
      <c r="V1367" s="9" t="e">
        <f>IF(X1367&lt;&gt;"Liquidação Cancelada",VLOOKUP(B1367,'BASE DE DADOS OPS'!$B$4:$P$9650,10,FALSE),"Liquidação Cancelada")</f>
        <v>#N/A</v>
      </c>
      <c r="W1367" s="13" t="e">
        <f>IF(X1367&lt;&gt;"Liquidação Cancelada",IF(ISBLANK(V1367),"AGUARDANDO PAGAMENTO",NETWORKDAYS(P1367,V1367)-1),"Liquidação Cancelada")</f>
        <v>#N/A</v>
      </c>
      <c r="X1367" s="10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>IF(X1367&lt;&gt;"Liquidação Cancelada",Y1367-Z1367,"Liquidação Cancelada")</f>
        <v>#N/A</v>
      </c>
      <c r="AC1367" s="3" t="e">
        <f>IF(X1367&lt;&gt;"Liquidação Cancelada",(AA1367-AB1367)+(U1367-Z1367-AB1367),"Liquidação Cancelada")</f>
        <v>#N/A</v>
      </c>
      <c r="AD1367" s="29"/>
    </row>
    <row r="1368" spans="1:30" ht="24.95" customHeight="1" x14ac:dyDescent="0.2">
      <c r="A1368" s="23" t="str">
        <f>D1368&amp;"|"&amp;E1368&amp;"|"&amp;G1368&amp;"|"&amp;H1368&amp;"|"&amp;L1368&amp;"|"&amp;N1368&amp;"|"&amp;U1368</f>
        <v>||||||0</v>
      </c>
      <c r="B1368" s="23" t="str">
        <f>D1368&amp;"|"&amp;E1368&amp;"|"&amp;G1368&amp;"|"&amp;H1368&amp;"|"&amp;X1368</f>
        <v>||||0</v>
      </c>
      <c r="C1368" s="28" t="str">
        <f>E1368&amp;"|"&amp;X1368</f>
        <v>|0</v>
      </c>
      <c r="D1368" s="10"/>
      <c r="E1368" s="10"/>
      <c r="F1368" s="36" t="str">
        <f>G1368&amp;"/"&amp;H1368</f>
        <v>/</v>
      </c>
      <c r="G1368" s="10"/>
      <c r="H1368" s="10"/>
      <c r="I1368" s="36" t="str">
        <f>J1368&amp;"."&amp;K1368</f>
        <v>.</v>
      </c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>
        <f>R1368-S1368-T1368</f>
        <v>0</v>
      </c>
      <c r="V1368" s="9" t="e">
        <f>IF(X1368&lt;&gt;"Liquidação Cancelada",VLOOKUP(B1368,'BASE DE DADOS OPS'!$B$4:$P$9650,10,FALSE),"Liquidação Cancelada")</f>
        <v>#N/A</v>
      </c>
      <c r="W1368" s="13" t="e">
        <f>IF(X1368&lt;&gt;"Liquidação Cancelada",IF(ISBLANK(V1368),"AGUARDANDO PAGAMENTO",NETWORKDAYS(P1368,V1368)-1),"Liquidação Cancelada")</f>
        <v>#N/A</v>
      </c>
      <c r="X1368" s="10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>IF(X1368&lt;&gt;"Liquidação Cancelada",Y1368-Z1368,"Liquidação Cancelada")</f>
        <v>#N/A</v>
      </c>
      <c r="AC1368" s="3" t="e">
        <f>IF(X1368&lt;&gt;"Liquidação Cancelada",(AA1368-AB1368)+(U1368-Z1368-AB1368),"Liquidação Cancelada")</f>
        <v>#N/A</v>
      </c>
      <c r="AD1368" s="29"/>
    </row>
    <row r="1369" spans="1:30" ht="24.95" customHeight="1" x14ac:dyDescent="0.2">
      <c r="A1369" s="23" t="str">
        <f>D1369&amp;"|"&amp;E1369&amp;"|"&amp;G1369&amp;"|"&amp;H1369&amp;"|"&amp;L1369&amp;"|"&amp;N1369&amp;"|"&amp;U1369</f>
        <v>||||||0</v>
      </c>
      <c r="B1369" s="23" t="str">
        <f>D1369&amp;"|"&amp;E1369&amp;"|"&amp;G1369&amp;"|"&amp;H1369&amp;"|"&amp;X1369</f>
        <v>||||0</v>
      </c>
      <c r="C1369" s="28" t="str">
        <f>E1369&amp;"|"&amp;X1369</f>
        <v>|0</v>
      </c>
      <c r="D1369" s="10"/>
      <c r="E1369" s="10"/>
      <c r="F1369" s="36" t="str">
        <f>G1369&amp;"/"&amp;H1369</f>
        <v>/</v>
      </c>
      <c r="G1369" s="10"/>
      <c r="H1369" s="10"/>
      <c r="I1369" s="36" t="str">
        <f>J1369&amp;"."&amp;K1369</f>
        <v>.</v>
      </c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>
        <f>R1369-S1369-T1369</f>
        <v>0</v>
      </c>
      <c r="V1369" s="9" t="e">
        <f>IF(X1369&lt;&gt;"Liquidação Cancelada",VLOOKUP(B1369,'BASE DE DADOS OPS'!$B$4:$P$9650,10,FALSE),"Liquidação Cancelada")</f>
        <v>#N/A</v>
      </c>
      <c r="W1369" s="13" t="e">
        <f>IF(X1369&lt;&gt;"Liquidação Cancelada",IF(ISBLANK(V1369),"AGUARDANDO PAGAMENTO",NETWORKDAYS(P1369,V1369)-1),"Liquidação Cancelada")</f>
        <v>#N/A</v>
      </c>
      <c r="X1369" s="10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>IF(X1369&lt;&gt;"Liquidação Cancelada",Y1369-Z1369,"Liquidação Cancelada")</f>
        <v>#N/A</v>
      </c>
      <c r="AC1369" s="3" t="e">
        <f>IF(X1369&lt;&gt;"Liquidação Cancelada",(AA1369-AB1369)+(U1369-Z1369-AB1369),"Liquidação Cancelada")</f>
        <v>#N/A</v>
      </c>
      <c r="AD1369" s="29"/>
    </row>
    <row r="1370" spans="1:30" ht="24.95" customHeight="1" x14ac:dyDescent="0.2">
      <c r="A1370" s="23" t="str">
        <f>D1370&amp;"|"&amp;E1370&amp;"|"&amp;G1370&amp;"|"&amp;H1370&amp;"|"&amp;L1370&amp;"|"&amp;N1370&amp;"|"&amp;U1370</f>
        <v>||||||0</v>
      </c>
      <c r="B1370" s="23" t="str">
        <f>D1370&amp;"|"&amp;E1370&amp;"|"&amp;G1370&amp;"|"&amp;H1370&amp;"|"&amp;X1370</f>
        <v>||||0</v>
      </c>
      <c r="C1370" s="28" t="str">
        <f>E1370&amp;"|"&amp;X1370</f>
        <v>|0</v>
      </c>
      <c r="D1370" s="10"/>
      <c r="E1370" s="10"/>
      <c r="F1370" s="36" t="str">
        <f>G1370&amp;"/"&amp;H1370</f>
        <v>/</v>
      </c>
      <c r="G1370" s="10"/>
      <c r="H1370" s="10"/>
      <c r="I1370" s="36" t="str">
        <f>J1370&amp;"."&amp;K1370</f>
        <v>.</v>
      </c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>
        <f>R1370-S1370-T1370</f>
        <v>0</v>
      </c>
      <c r="V1370" s="9" t="e">
        <f>IF(X1370&lt;&gt;"Liquidação Cancelada",VLOOKUP(B1370,'BASE DE DADOS OPS'!$B$4:$P$9650,10,FALSE),"Liquidação Cancelada")</f>
        <v>#N/A</v>
      </c>
      <c r="W1370" s="13" t="e">
        <f>IF(X1370&lt;&gt;"Liquidação Cancelada",IF(ISBLANK(V1370),"AGUARDANDO PAGAMENTO",NETWORKDAYS(P1370,V1370)-1),"Liquidação Cancelada")</f>
        <v>#N/A</v>
      </c>
      <c r="X1370" s="10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>IF(X1370&lt;&gt;"Liquidação Cancelada",Y1370-Z1370,"Liquidação Cancelada")</f>
        <v>#N/A</v>
      </c>
      <c r="AC1370" s="3" t="e">
        <f>IF(X1370&lt;&gt;"Liquidação Cancelada",(AA1370-AB1370)+(U1370-Z1370-AB1370),"Liquidação Cancelada")</f>
        <v>#N/A</v>
      </c>
      <c r="AD1370" s="29"/>
    </row>
    <row r="1371" spans="1:30" ht="24.95" customHeight="1" x14ac:dyDescent="0.2">
      <c r="A1371" s="23" t="str">
        <f>D1371&amp;"|"&amp;E1371&amp;"|"&amp;G1371&amp;"|"&amp;H1371&amp;"|"&amp;L1371&amp;"|"&amp;N1371&amp;"|"&amp;U1371</f>
        <v>||||||0</v>
      </c>
      <c r="B1371" s="23" t="str">
        <f>D1371&amp;"|"&amp;E1371&amp;"|"&amp;G1371&amp;"|"&amp;H1371&amp;"|"&amp;X1371</f>
        <v>||||0</v>
      </c>
      <c r="C1371" s="28" t="str">
        <f>E1371&amp;"|"&amp;X1371</f>
        <v>|0</v>
      </c>
      <c r="D1371" s="10"/>
      <c r="E1371" s="10"/>
      <c r="F1371" s="36" t="str">
        <f>G1371&amp;"/"&amp;H1371</f>
        <v>/</v>
      </c>
      <c r="G1371" s="10"/>
      <c r="H1371" s="10"/>
      <c r="I1371" s="36" t="str">
        <f>J1371&amp;"."&amp;K1371</f>
        <v>.</v>
      </c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>
        <f>R1371-S1371-T1371</f>
        <v>0</v>
      </c>
      <c r="V1371" s="9" t="e">
        <f>IF(X1371&lt;&gt;"Liquidação Cancelada",VLOOKUP(B1371,'BASE DE DADOS OPS'!$B$4:$P$9650,10,FALSE),"Liquidação Cancelada")</f>
        <v>#N/A</v>
      </c>
      <c r="W1371" s="13" t="e">
        <f>IF(X1371&lt;&gt;"Liquidação Cancelada",IF(ISBLANK(V1371),"AGUARDANDO PAGAMENTO",NETWORKDAYS(P1371,V1371)-1),"Liquidação Cancelada")</f>
        <v>#N/A</v>
      </c>
      <c r="X1371" s="10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>IF(X1371&lt;&gt;"Liquidação Cancelada",Y1371-Z1371,"Liquidação Cancelada")</f>
        <v>#N/A</v>
      </c>
      <c r="AC1371" s="3" t="e">
        <f>IF(X1371&lt;&gt;"Liquidação Cancelada",(AA1371-AB1371)+(U1371-Z1371-AB1371),"Liquidação Cancelada")</f>
        <v>#N/A</v>
      </c>
      <c r="AD1371" s="29"/>
    </row>
    <row r="1372" spans="1:30" ht="24.95" customHeight="1" x14ac:dyDescent="0.2">
      <c r="A1372" s="23" t="str">
        <f>D1372&amp;"|"&amp;E1372&amp;"|"&amp;G1372&amp;"|"&amp;H1372&amp;"|"&amp;L1372&amp;"|"&amp;N1372&amp;"|"&amp;U1372</f>
        <v>||||||0</v>
      </c>
      <c r="B1372" s="23" t="str">
        <f>D1372&amp;"|"&amp;E1372&amp;"|"&amp;G1372&amp;"|"&amp;H1372&amp;"|"&amp;X1372</f>
        <v>||||0</v>
      </c>
      <c r="C1372" s="28" t="str">
        <f>E1372&amp;"|"&amp;X1372</f>
        <v>|0</v>
      </c>
      <c r="D1372" s="10"/>
      <c r="E1372" s="10"/>
      <c r="F1372" s="36" t="str">
        <f>G1372&amp;"/"&amp;H1372</f>
        <v>/</v>
      </c>
      <c r="G1372" s="10"/>
      <c r="H1372" s="10"/>
      <c r="I1372" s="36" t="str">
        <f>J1372&amp;"."&amp;K1372</f>
        <v>.</v>
      </c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>
        <f>R1372-S1372-T1372</f>
        <v>0</v>
      </c>
      <c r="V1372" s="9" t="e">
        <f>IF(X1372&lt;&gt;"Liquidação Cancelada",VLOOKUP(B1372,'BASE DE DADOS OPS'!$B$4:$P$9650,10,FALSE),"Liquidação Cancelada")</f>
        <v>#N/A</v>
      </c>
      <c r="W1372" s="13" t="e">
        <f>IF(X1372&lt;&gt;"Liquidação Cancelada",IF(ISBLANK(V1372),"AGUARDANDO PAGAMENTO",NETWORKDAYS(P1372,V1372)-1),"Liquidação Cancelada")</f>
        <v>#N/A</v>
      </c>
      <c r="X1372" s="10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>IF(X1372&lt;&gt;"Liquidação Cancelada",Y1372-Z1372,"Liquidação Cancelada")</f>
        <v>#N/A</v>
      </c>
      <c r="AC1372" s="3" t="e">
        <f>IF(X1372&lt;&gt;"Liquidação Cancelada",(AA1372-AB1372)+(U1372-Z1372-AB1372),"Liquidação Cancelada")</f>
        <v>#N/A</v>
      </c>
      <c r="AD1372" s="29"/>
    </row>
    <row r="1373" spans="1:30" ht="24.95" customHeight="1" x14ac:dyDescent="0.2">
      <c r="A1373" s="23" t="str">
        <f>D1373&amp;"|"&amp;E1373&amp;"|"&amp;G1373&amp;"|"&amp;H1373&amp;"|"&amp;L1373&amp;"|"&amp;N1373&amp;"|"&amp;U1373</f>
        <v>||||||0</v>
      </c>
      <c r="B1373" s="23" t="str">
        <f>D1373&amp;"|"&amp;E1373&amp;"|"&amp;G1373&amp;"|"&amp;H1373&amp;"|"&amp;X1373</f>
        <v>||||0</v>
      </c>
      <c r="C1373" s="28" t="str">
        <f>E1373&amp;"|"&amp;X1373</f>
        <v>|0</v>
      </c>
      <c r="D1373" s="10"/>
      <c r="E1373" s="10"/>
      <c r="F1373" s="36" t="str">
        <f>G1373&amp;"/"&amp;H1373</f>
        <v>/</v>
      </c>
      <c r="G1373" s="10"/>
      <c r="H1373" s="10"/>
      <c r="I1373" s="36" t="str">
        <f>J1373&amp;"."&amp;K1373</f>
        <v>.</v>
      </c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>
        <f>R1373-S1373-T1373</f>
        <v>0</v>
      </c>
      <c r="V1373" s="9" t="e">
        <f>IF(X1373&lt;&gt;"Liquidação Cancelada",VLOOKUP(B1373,'BASE DE DADOS OPS'!$B$4:$P$9650,10,FALSE),"Liquidação Cancelada")</f>
        <v>#N/A</v>
      </c>
      <c r="W1373" s="13" t="e">
        <f>IF(X1373&lt;&gt;"Liquidação Cancelada",IF(ISBLANK(V1373),"AGUARDANDO PAGAMENTO",NETWORKDAYS(P1373,V1373)-1),"Liquidação Cancelada")</f>
        <v>#N/A</v>
      </c>
      <c r="X1373" s="10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>IF(X1373&lt;&gt;"Liquidação Cancelada",Y1373-Z1373,"Liquidação Cancelada")</f>
        <v>#N/A</v>
      </c>
      <c r="AC1373" s="3" t="e">
        <f>IF(X1373&lt;&gt;"Liquidação Cancelada",(AA1373-AB1373)+(U1373-Z1373-AB1373),"Liquidação Cancelada")</f>
        <v>#N/A</v>
      </c>
      <c r="AD1373" s="29"/>
    </row>
    <row r="1374" spans="1:30" ht="24.95" customHeight="1" x14ac:dyDescent="0.2">
      <c r="A1374" s="23" t="str">
        <f>D1374&amp;"|"&amp;E1374&amp;"|"&amp;G1374&amp;"|"&amp;H1374&amp;"|"&amp;L1374&amp;"|"&amp;N1374&amp;"|"&amp;U1374</f>
        <v>||||||0</v>
      </c>
      <c r="B1374" s="23" t="str">
        <f>D1374&amp;"|"&amp;E1374&amp;"|"&amp;G1374&amp;"|"&amp;H1374&amp;"|"&amp;X1374</f>
        <v>||||0</v>
      </c>
      <c r="C1374" s="28" t="str">
        <f>E1374&amp;"|"&amp;X1374</f>
        <v>|0</v>
      </c>
      <c r="D1374" s="10"/>
      <c r="E1374" s="10"/>
      <c r="F1374" s="36" t="str">
        <f>G1374&amp;"/"&amp;H1374</f>
        <v>/</v>
      </c>
      <c r="G1374" s="10"/>
      <c r="H1374" s="10"/>
      <c r="I1374" s="36" t="str">
        <f>J1374&amp;"."&amp;K1374</f>
        <v>.</v>
      </c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>
        <f>R1374-S1374-T1374</f>
        <v>0</v>
      </c>
      <c r="V1374" s="9" t="e">
        <f>IF(X1374&lt;&gt;"Liquidação Cancelada",VLOOKUP(B1374,'BASE DE DADOS OPS'!$B$4:$P$9650,10,FALSE),"Liquidação Cancelada")</f>
        <v>#N/A</v>
      </c>
      <c r="W1374" s="13" t="e">
        <f>IF(X1374&lt;&gt;"Liquidação Cancelada",IF(ISBLANK(V1374),"AGUARDANDO PAGAMENTO",NETWORKDAYS(P1374,V1374)-1),"Liquidação Cancelada")</f>
        <v>#N/A</v>
      </c>
      <c r="X1374" s="10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>IF(X1374&lt;&gt;"Liquidação Cancelada",Y1374-Z1374,"Liquidação Cancelada")</f>
        <v>#N/A</v>
      </c>
      <c r="AC1374" s="3" t="e">
        <f>IF(X1374&lt;&gt;"Liquidação Cancelada",(AA1374-AB1374)+(U1374-Z1374-AB1374),"Liquidação Cancelada")</f>
        <v>#N/A</v>
      </c>
      <c r="AD1374" s="29"/>
    </row>
    <row r="1375" spans="1:30" ht="24.95" customHeight="1" x14ac:dyDescent="0.2">
      <c r="A1375" s="23" t="str">
        <f>D1375&amp;"|"&amp;E1375&amp;"|"&amp;G1375&amp;"|"&amp;H1375&amp;"|"&amp;L1375&amp;"|"&amp;N1375&amp;"|"&amp;U1375</f>
        <v>||||||0</v>
      </c>
      <c r="B1375" s="23" t="str">
        <f>D1375&amp;"|"&amp;E1375&amp;"|"&amp;G1375&amp;"|"&amp;H1375&amp;"|"&amp;X1375</f>
        <v>||||0</v>
      </c>
      <c r="C1375" s="28" t="str">
        <f>E1375&amp;"|"&amp;X1375</f>
        <v>|0</v>
      </c>
      <c r="D1375" s="10"/>
      <c r="E1375" s="10"/>
      <c r="F1375" s="36" t="str">
        <f>G1375&amp;"/"&amp;H1375</f>
        <v>/</v>
      </c>
      <c r="G1375" s="10"/>
      <c r="H1375" s="10"/>
      <c r="I1375" s="36" t="str">
        <f>J1375&amp;"."&amp;K1375</f>
        <v>.</v>
      </c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>
        <f>R1375-S1375-T1375</f>
        <v>0</v>
      </c>
      <c r="V1375" s="9" t="e">
        <f>IF(X1375&lt;&gt;"Liquidação Cancelada",VLOOKUP(B1375,'BASE DE DADOS OPS'!$B$4:$P$9650,10,FALSE),"Liquidação Cancelada")</f>
        <v>#N/A</v>
      </c>
      <c r="W1375" s="13" t="e">
        <f>IF(X1375&lt;&gt;"Liquidação Cancelada",IF(ISBLANK(V1375),"AGUARDANDO PAGAMENTO",NETWORKDAYS(P1375,V1375)-1),"Liquidação Cancelada")</f>
        <v>#N/A</v>
      </c>
      <c r="X1375" s="10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>IF(X1375&lt;&gt;"Liquidação Cancelada",Y1375-Z1375,"Liquidação Cancelada")</f>
        <v>#N/A</v>
      </c>
      <c r="AC1375" s="3" t="e">
        <f>IF(X1375&lt;&gt;"Liquidação Cancelada",(AA1375-AB1375)+(U1375-Z1375-AB1375),"Liquidação Cancelada")</f>
        <v>#N/A</v>
      </c>
      <c r="AD1375" s="29"/>
    </row>
    <row r="1376" spans="1:30" ht="24.95" customHeight="1" x14ac:dyDescent="0.2">
      <c r="A1376" s="23" t="str">
        <f>D1376&amp;"|"&amp;E1376&amp;"|"&amp;G1376&amp;"|"&amp;H1376&amp;"|"&amp;L1376&amp;"|"&amp;N1376&amp;"|"&amp;U1376</f>
        <v>||||||0</v>
      </c>
      <c r="B1376" s="23" t="str">
        <f>D1376&amp;"|"&amp;E1376&amp;"|"&amp;G1376&amp;"|"&amp;H1376&amp;"|"&amp;X1376</f>
        <v>||||0</v>
      </c>
      <c r="C1376" s="28" t="str">
        <f>E1376&amp;"|"&amp;X1376</f>
        <v>|0</v>
      </c>
      <c r="D1376" s="10"/>
      <c r="E1376" s="10"/>
      <c r="F1376" s="36" t="str">
        <f>G1376&amp;"/"&amp;H1376</f>
        <v>/</v>
      </c>
      <c r="G1376" s="10"/>
      <c r="H1376" s="10"/>
      <c r="I1376" s="36" t="str">
        <f>J1376&amp;"."&amp;K1376</f>
        <v>.</v>
      </c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>
        <f>R1376-S1376-T1376</f>
        <v>0</v>
      </c>
      <c r="V1376" s="9" t="e">
        <f>IF(X1376&lt;&gt;"Liquidação Cancelada",VLOOKUP(B1376,'BASE DE DADOS OPS'!$B$4:$P$9650,10,FALSE),"Liquidação Cancelada")</f>
        <v>#N/A</v>
      </c>
      <c r="W1376" s="13" t="e">
        <f>IF(X1376&lt;&gt;"Liquidação Cancelada",IF(ISBLANK(V1376),"AGUARDANDO PAGAMENTO",NETWORKDAYS(P1376,V1376)-1),"Liquidação Cancelada")</f>
        <v>#N/A</v>
      </c>
      <c r="X1376" s="10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>IF(X1376&lt;&gt;"Liquidação Cancelada",Y1376-Z1376,"Liquidação Cancelada")</f>
        <v>#N/A</v>
      </c>
      <c r="AC1376" s="3" t="e">
        <f>IF(X1376&lt;&gt;"Liquidação Cancelada",(AA1376-AB1376)+(U1376-Z1376-AB1376),"Liquidação Cancelada")</f>
        <v>#N/A</v>
      </c>
      <c r="AD1376" s="29"/>
    </row>
    <row r="1377" spans="1:30" ht="24.95" customHeight="1" x14ac:dyDescent="0.2">
      <c r="A1377" s="23" t="str">
        <f>D1377&amp;"|"&amp;E1377&amp;"|"&amp;G1377&amp;"|"&amp;H1377&amp;"|"&amp;L1377&amp;"|"&amp;N1377&amp;"|"&amp;U1377</f>
        <v>||||||0</v>
      </c>
      <c r="B1377" s="23" t="str">
        <f>D1377&amp;"|"&amp;E1377&amp;"|"&amp;G1377&amp;"|"&amp;H1377&amp;"|"&amp;X1377</f>
        <v>||||0</v>
      </c>
      <c r="C1377" s="28" t="str">
        <f>E1377&amp;"|"&amp;X1377</f>
        <v>|0</v>
      </c>
      <c r="D1377" s="10"/>
      <c r="E1377" s="10"/>
      <c r="F1377" s="36" t="str">
        <f>G1377&amp;"/"&amp;H1377</f>
        <v>/</v>
      </c>
      <c r="G1377" s="10"/>
      <c r="H1377" s="10"/>
      <c r="I1377" s="36" t="str">
        <f>J1377&amp;"."&amp;K1377</f>
        <v>.</v>
      </c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>
        <f>R1377-S1377-T1377</f>
        <v>0</v>
      </c>
      <c r="V1377" s="9" t="e">
        <f>IF(X1377&lt;&gt;"Liquidação Cancelada",VLOOKUP(B1377,'BASE DE DADOS OPS'!$B$4:$P$9650,10,FALSE),"Liquidação Cancelada")</f>
        <v>#N/A</v>
      </c>
      <c r="W1377" s="13" t="e">
        <f>IF(X1377&lt;&gt;"Liquidação Cancelada",IF(ISBLANK(V1377),"AGUARDANDO PAGAMENTO",NETWORKDAYS(P1377,V1377)-1),"Liquidação Cancelada")</f>
        <v>#N/A</v>
      </c>
      <c r="X1377" s="10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>IF(X1377&lt;&gt;"Liquidação Cancelada",Y1377-Z1377,"Liquidação Cancelada")</f>
        <v>#N/A</v>
      </c>
      <c r="AC1377" s="3" t="e">
        <f>IF(X1377&lt;&gt;"Liquidação Cancelada",(AA1377-AB1377)+(U1377-Z1377-AB1377),"Liquidação Cancelada")</f>
        <v>#N/A</v>
      </c>
      <c r="AD1377" s="29"/>
    </row>
    <row r="1378" spans="1:30" ht="24.95" customHeight="1" x14ac:dyDescent="0.2">
      <c r="A1378" s="23" t="str">
        <f>D1378&amp;"|"&amp;E1378&amp;"|"&amp;G1378&amp;"|"&amp;H1378&amp;"|"&amp;L1378&amp;"|"&amp;N1378&amp;"|"&amp;U1378</f>
        <v>||||||0</v>
      </c>
      <c r="B1378" s="23" t="str">
        <f>D1378&amp;"|"&amp;E1378&amp;"|"&amp;G1378&amp;"|"&amp;H1378&amp;"|"&amp;X1378</f>
        <v>||||0</v>
      </c>
      <c r="C1378" s="28" t="str">
        <f>E1378&amp;"|"&amp;X1378</f>
        <v>|0</v>
      </c>
      <c r="D1378" s="10"/>
      <c r="E1378" s="10"/>
      <c r="F1378" s="36" t="str">
        <f>G1378&amp;"/"&amp;H1378</f>
        <v>/</v>
      </c>
      <c r="G1378" s="10"/>
      <c r="H1378" s="10"/>
      <c r="I1378" s="36" t="str">
        <f>J1378&amp;"."&amp;K1378</f>
        <v>.</v>
      </c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>
        <f>R1378-S1378-T1378</f>
        <v>0</v>
      </c>
      <c r="V1378" s="9" t="e">
        <f>IF(X1378&lt;&gt;"Liquidação Cancelada",VLOOKUP(B1378,'BASE DE DADOS OPS'!$B$4:$P$9650,10,FALSE),"Liquidação Cancelada")</f>
        <v>#N/A</v>
      </c>
      <c r="W1378" s="13" t="e">
        <f>IF(X1378&lt;&gt;"Liquidação Cancelada",IF(ISBLANK(V1378),"AGUARDANDO PAGAMENTO",NETWORKDAYS(P1378,V1378)-1),"Liquidação Cancelada")</f>
        <v>#N/A</v>
      </c>
      <c r="X1378" s="10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>IF(X1378&lt;&gt;"Liquidação Cancelada",Y1378-Z1378,"Liquidação Cancelada")</f>
        <v>#N/A</v>
      </c>
      <c r="AC1378" s="3" t="e">
        <f>IF(X1378&lt;&gt;"Liquidação Cancelada",(AA1378-AB1378)+(U1378-Z1378-AB1378),"Liquidação Cancelada")</f>
        <v>#N/A</v>
      </c>
      <c r="AD1378" s="29"/>
    </row>
    <row r="1379" spans="1:30" ht="24.95" customHeight="1" x14ac:dyDescent="0.2">
      <c r="A1379" s="23" t="str">
        <f>D1379&amp;"|"&amp;E1379&amp;"|"&amp;G1379&amp;"|"&amp;H1379&amp;"|"&amp;L1379&amp;"|"&amp;N1379&amp;"|"&amp;U1379</f>
        <v>||||||0</v>
      </c>
      <c r="B1379" s="23" t="str">
        <f>D1379&amp;"|"&amp;E1379&amp;"|"&amp;G1379&amp;"|"&amp;H1379&amp;"|"&amp;X1379</f>
        <v>||||0</v>
      </c>
      <c r="C1379" s="28" t="str">
        <f>E1379&amp;"|"&amp;X1379</f>
        <v>|0</v>
      </c>
      <c r="D1379" s="10"/>
      <c r="E1379" s="10"/>
      <c r="F1379" s="36" t="str">
        <f>G1379&amp;"/"&amp;H1379</f>
        <v>/</v>
      </c>
      <c r="G1379" s="10"/>
      <c r="H1379" s="10"/>
      <c r="I1379" s="36" t="str">
        <f>J1379&amp;"."&amp;K1379</f>
        <v>.</v>
      </c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>
        <f>R1379-S1379-T1379</f>
        <v>0</v>
      </c>
      <c r="V1379" s="9" t="e">
        <f>IF(X1379&lt;&gt;"Liquidação Cancelada",VLOOKUP(B1379,'BASE DE DADOS OPS'!$B$4:$P$9650,10,FALSE),"Liquidação Cancelada")</f>
        <v>#N/A</v>
      </c>
      <c r="W1379" s="13" t="e">
        <f>IF(X1379&lt;&gt;"Liquidação Cancelada",IF(ISBLANK(V1379),"AGUARDANDO PAGAMENTO",NETWORKDAYS(P1379,V1379)-1),"Liquidação Cancelada")</f>
        <v>#N/A</v>
      </c>
      <c r="X1379" s="10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>IF(X1379&lt;&gt;"Liquidação Cancelada",Y1379-Z1379,"Liquidação Cancelada")</f>
        <v>#N/A</v>
      </c>
      <c r="AC1379" s="3" t="e">
        <f>IF(X1379&lt;&gt;"Liquidação Cancelada",(AA1379-AB1379)+(U1379-Z1379-AB1379),"Liquidação Cancelada")</f>
        <v>#N/A</v>
      </c>
      <c r="AD1379" s="29"/>
    </row>
    <row r="1380" spans="1:30" ht="24.95" customHeight="1" x14ac:dyDescent="0.2">
      <c r="A1380" s="23" t="str">
        <f>D1380&amp;"|"&amp;E1380&amp;"|"&amp;G1380&amp;"|"&amp;H1380&amp;"|"&amp;L1380&amp;"|"&amp;N1380&amp;"|"&amp;U1380</f>
        <v>||||||0</v>
      </c>
      <c r="B1380" s="23" t="str">
        <f>D1380&amp;"|"&amp;E1380&amp;"|"&amp;G1380&amp;"|"&amp;H1380&amp;"|"&amp;X1380</f>
        <v>||||0</v>
      </c>
      <c r="C1380" s="28" t="str">
        <f>E1380&amp;"|"&amp;X1380</f>
        <v>|0</v>
      </c>
      <c r="D1380" s="10"/>
      <c r="E1380" s="10"/>
      <c r="F1380" s="36" t="str">
        <f>G1380&amp;"/"&amp;H1380</f>
        <v>/</v>
      </c>
      <c r="G1380" s="10"/>
      <c r="H1380" s="10"/>
      <c r="I1380" s="36" t="str">
        <f>J1380&amp;"."&amp;K1380</f>
        <v>.</v>
      </c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>
        <f>R1380-S1380-T1380</f>
        <v>0</v>
      </c>
      <c r="V1380" s="9" t="e">
        <f>IF(X1380&lt;&gt;"Liquidação Cancelada",VLOOKUP(B1380,'BASE DE DADOS OPS'!$B$4:$P$9650,10,FALSE),"Liquidação Cancelada")</f>
        <v>#N/A</v>
      </c>
      <c r="W1380" s="13" t="e">
        <f>IF(X1380&lt;&gt;"Liquidação Cancelada",IF(ISBLANK(V1380),"AGUARDANDO PAGAMENTO",NETWORKDAYS(P1380,V1380)-1),"Liquidação Cancelada")</f>
        <v>#N/A</v>
      </c>
      <c r="X1380" s="10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>IF(X1380&lt;&gt;"Liquidação Cancelada",Y1380-Z1380,"Liquidação Cancelada")</f>
        <v>#N/A</v>
      </c>
      <c r="AC1380" s="3" t="e">
        <f>IF(X1380&lt;&gt;"Liquidação Cancelada",(AA1380-AB1380)+(U1380-Z1380-AB1380),"Liquidação Cancelada")</f>
        <v>#N/A</v>
      </c>
      <c r="AD1380" s="29"/>
    </row>
    <row r="1381" spans="1:30" ht="24.95" customHeight="1" x14ac:dyDescent="0.2">
      <c r="A1381" s="23" t="str">
        <f>D1381&amp;"|"&amp;E1381&amp;"|"&amp;G1381&amp;"|"&amp;H1381&amp;"|"&amp;L1381&amp;"|"&amp;N1381&amp;"|"&amp;U1381</f>
        <v>||||||0</v>
      </c>
      <c r="B1381" s="23" t="str">
        <f>D1381&amp;"|"&amp;E1381&amp;"|"&amp;G1381&amp;"|"&amp;H1381&amp;"|"&amp;X1381</f>
        <v>||||0</v>
      </c>
      <c r="C1381" s="28" t="str">
        <f>E1381&amp;"|"&amp;X1381</f>
        <v>|0</v>
      </c>
      <c r="D1381" s="10"/>
      <c r="E1381" s="10"/>
      <c r="F1381" s="36" t="str">
        <f>G1381&amp;"/"&amp;H1381</f>
        <v>/</v>
      </c>
      <c r="G1381" s="10"/>
      <c r="H1381" s="10"/>
      <c r="I1381" s="36" t="str">
        <f>J1381&amp;"."&amp;K1381</f>
        <v>.</v>
      </c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>
        <f>R1381-S1381-T1381</f>
        <v>0</v>
      </c>
      <c r="V1381" s="9" t="e">
        <f>IF(X1381&lt;&gt;"Liquidação Cancelada",VLOOKUP(B1381,'BASE DE DADOS OPS'!$B$4:$P$9650,10,FALSE),"Liquidação Cancelada")</f>
        <v>#N/A</v>
      </c>
      <c r="W1381" s="13" t="e">
        <f>IF(X1381&lt;&gt;"Liquidação Cancelada",IF(ISBLANK(V1381),"AGUARDANDO PAGAMENTO",NETWORKDAYS(P1381,V1381)-1),"Liquidação Cancelada")</f>
        <v>#N/A</v>
      </c>
      <c r="X1381" s="10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>IF(X1381&lt;&gt;"Liquidação Cancelada",Y1381-Z1381,"Liquidação Cancelada")</f>
        <v>#N/A</v>
      </c>
      <c r="AC1381" s="3" t="e">
        <f>IF(X1381&lt;&gt;"Liquidação Cancelada",(AA1381-AB1381)+(U1381-Z1381-AB1381),"Liquidação Cancelada")</f>
        <v>#N/A</v>
      </c>
      <c r="AD1381" s="29"/>
    </row>
    <row r="1382" spans="1:30" ht="24.95" customHeight="1" x14ac:dyDescent="0.2">
      <c r="A1382" s="23" t="str">
        <f>D1382&amp;"|"&amp;E1382&amp;"|"&amp;G1382&amp;"|"&amp;H1382&amp;"|"&amp;L1382&amp;"|"&amp;N1382&amp;"|"&amp;U1382</f>
        <v>||||||0</v>
      </c>
      <c r="B1382" s="23" t="str">
        <f>D1382&amp;"|"&amp;E1382&amp;"|"&amp;G1382&amp;"|"&amp;H1382&amp;"|"&amp;X1382</f>
        <v>||||0</v>
      </c>
      <c r="C1382" s="28" t="str">
        <f>E1382&amp;"|"&amp;X1382</f>
        <v>|0</v>
      </c>
      <c r="D1382" s="10"/>
      <c r="E1382" s="10"/>
      <c r="F1382" s="36" t="str">
        <f>G1382&amp;"/"&amp;H1382</f>
        <v>/</v>
      </c>
      <c r="G1382" s="10"/>
      <c r="H1382" s="10"/>
      <c r="I1382" s="36" t="str">
        <f>J1382&amp;"."&amp;K1382</f>
        <v>.</v>
      </c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>
        <f>R1382-S1382-T1382</f>
        <v>0</v>
      </c>
      <c r="V1382" s="9" t="e">
        <f>IF(X1382&lt;&gt;"Liquidação Cancelada",VLOOKUP(B1382,'BASE DE DADOS OPS'!$B$4:$P$9650,10,FALSE),"Liquidação Cancelada")</f>
        <v>#N/A</v>
      </c>
      <c r="W1382" s="13" t="e">
        <f>IF(X1382&lt;&gt;"Liquidação Cancelada",IF(ISBLANK(V1382),"AGUARDANDO PAGAMENTO",NETWORKDAYS(P1382,V1382)-1),"Liquidação Cancelada")</f>
        <v>#N/A</v>
      </c>
      <c r="X1382" s="10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>IF(X1382&lt;&gt;"Liquidação Cancelada",Y1382-Z1382,"Liquidação Cancelada")</f>
        <v>#N/A</v>
      </c>
      <c r="AC1382" s="3" t="e">
        <f>IF(X1382&lt;&gt;"Liquidação Cancelada",(AA1382-AB1382)+(U1382-Z1382-AB1382),"Liquidação Cancelada")</f>
        <v>#N/A</v>
      </c>
      <c r="AD1382" s="29"/>
    </row>
    <row r="1383" spans="1:30" ht="24.95" customHeight="1" x14ac:dyDescent="0.2">
      <c r="A1383" s="23" t="str">
        <f>D1383&amp;"|"&amp;E1383&amp;"|"&amp;G1383&amp;"|"&amp;H1383&amp;"|"&amp;L1383&amp;"|"&amp;N1383&amp;"|"&amp;U1383</f>
        <v>||||||0</v>
      </c>
      <c r="B1383" s="23" t="str">
        <f>D1383&amp;"|"&amp;E1383&amp;"|"&amp;G1383&amp;"|"&amp;H1383&amp;"|"&amp;X1383</f>
        <v>||||0</v>
      </c>
      <c r="C1383" s="28" t="str">
        <f>E1383&amp;"|"&amp;X1383</f>
        <v>|0</v>
      </c>
      <c r="D1383" s="10"/>
      <c r="E1383" s="10"/>
      <c r="F1383" s="36" t="str">
        <f>G1383&amp;"/"&amp;H1383</f>
        <v>/</v>
      </c>
      <c r="G1383" s="10"/>
      <c r="H1383" s="10"/>
      <c r="I1383" s="36" t="str">
        <f>J1383&amp;"."&amp;K1383</f>
        <v>.</v>
      </c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>
        <f>R1383-S1383-T1383</f>
        <v>0</v>
      </c>
      <c r="V1383" s="9" t="e">
        <f>IF(X1383&lt;&gt;"Liquidação Cancelada",VLOOKUP(B1383,'BASE DE DADOS OPS'!$B$4:$P$9650,10,FALSE),"Liquidação Cancelada")</f>
        <v>#N/A</v>
      </c>
      <c r="W1383" s="13" t="e">
        <f>IF(X1383&lt;&gt;"Liquidação Cancelada",IF(ISBLANK(V1383),"AGUARDANDO PAGAMENTO",NETWORKDAYS(P1383,V1383)-1),"Liquidação Cancelada")</f>
        <v>#N/A</v>
      </c>
      <c r="X1383" s="10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>IF(X1383&lt;&gt;"Liquidação Cancelada",Y1383-Z1383,"Liquidação Cancelada")</f>
        <v>#N/A</v>
      </c>
      <c r="AC1383" s="3" t="e">
        <f>IF(X1383&lt;&gt;"Liquidação Cancelada",(AA1383-AB1383)+(U1383-Z1383-AB1383),"Liquidação Cancelada")</f>
        <v>#N/A</v>
      </c>
      <c r="AD1383" s="29"/>
    </row>
    <row r="1384" spans="1:30" ht="24.95" customHeight="1" x14ac:dyDescent="0.2">
      <c r="A1384" s="23" t="str">
        <f>D1384&amp;"|"&amp;E1384&amp;"|"&amp;G1384&amp;"|"&amp;H1384&amp;"|"&amp;L1384&amp;"|"&amp;N1384&amp;"|"&amp;U1384</f>
        <v>||||||0</v>
      </c>
      <c r="B1384" s="23" t="str">
        <f>D1384&amp;"|"&amp;E1384&amp;"|"&amp;G1384&amp;"|"&amp;H1384&amp;"|"&amp;X1384</f>
        <v>||||0</v>
      </c>
      <c r="C1384" s="28" t="str">
        <f>E1384&amp;"|"&amp;X1384</f>
        <v>|0</v>
      </c>
      <c r="D1384" s="10"/>
      <c r="E1384" s="10"/>
      <c r="F1384" s="36" t="str">
        <f>G1384&amp;"/"&amp;H1384</f>
        <v>/</v>
      </c>
      <c r="G1384" s="10"/>
      <c r="H1384" s="10"/>
      <c r="I1384" s="36" t="str">
        <f>J1384&amp;"."&amp;K1384</f>
        <v>.</v>
      </c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>
        <f>R1384-S1384-T1384</f>
        <v>0</v>
      </c>
      <c r="V1384" s="9" t="e">
        <f>IF(X1384&lt;&gt;"Liquidação Cancelada",VLOOKUP(B1384,'BASE DE DADOS OPS'!$B$4:$P$9650,10,FALSE),"Liquidação Cancelada")</f>
        <v>#N/A</v>
      </c>
      <c r="W1384" s="13" t="e">
        <f>IF(X1384&lt;&gt;"Liquidação Cancelada",IF(ISBLANK(V1384),"AGUARDANDO PAGAMENTO",NETWORKDAYS(P1384,V1384)-1),"Liquidação Cancelada")</f>
        <v>#N/A</v>
      </c>
      <c r="X1384" s="10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>IF(X1384&lt;&gt;"Liquidação Cancelada",Y1384-Z1384,"Liquidação Cancelada")</f>
        <v>#N/A</v>
      </c>
      <c r="AC1384" s="3" t="e">
        <f>IF(X1384&lt;&gt;"Liquidação Cancelada",(AA1384-AB1384)+(U1384-Z1384-AB1384),"Liquidação Cancelada")</f>
        <v>#N/A</v>
      </c>
      <c r="AD1384" s="29"/>
    </row>
    <row r="1385" spans="1:30" ht="24.95" customHeight="1" x14ac:dyDescent="0.2">
      <c r="A1385" s="23" t="str">
        <f>D1385&amp;"|"&amp;E1385&amp;"|"&amp;G1385&amp;"|"&amp;H1385&amp;"|"&amp;L1385&amp;"|"&amp;N1385&amp;"|"&amp;U1385</f>
        <v>||||||0</v>
      </c>
      <c r="B1385" s="23" t="str">
        <f>D1385&amp;"|"&amp;E1385&amp;"|"&amp;G1385&amp;"|"&amp;H1385&amp;"|"&amp;X1385</f>
        <v>||||0</v>
      </c>
      <c r="C1385" s="28" t="str">
        <f>E1385&amp;"|"&amp;X1385</f>
        <v>|0</v>
      </c>
      <c r="D1385" s="10"/>
      <c r="E1385" s="10"/>
      <c r="F1385" s="36" t="str">
        <f>G1385&amp;"/"&amp;H1385</f>
        <v>/</v>
      </c>
      <c r="G1385" s="10"/>
      <c r="H1385" s="10"/>
      <c r="I1385" s="36" t="str">
        <f>J1385&amp;"."&amp;K1385</f>
        <v>.</v>
      </c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>
        <f>R1385-S1385-T1385</f>
        <v>0</v>
      </c>
      <c r="V1385" s="9" t="e">
        <f>IF(X1385&lt;&gt;"Liquidação Cancelada",VLOOKUP(B1385,'BASE DE DADOS OPS'!$B$4:$P$9650,10,FALSE),"Liquidação Cancelada")</f>
        <v>#N/A</v>
      </c>
      <c r="W1385" s="13" t="e">
        <f>IF(X1385&lt;&gt;"Liquidação Cancelada",IF(ISBLANK(V1385),"AGUARDANDO PAGAMENTO",NETWORKDAYS(P1385,V1385)-1),"Liquidação Cancelada")</f>
        <v>#N/A</v>
      </c>
      <c r="X1385" s="10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>IF(X1385&lt;&gt;"Liquidação Cancelada",Y1385-Z1385,"Liquidação Cancelada")</f>
        <v>#N/A</v>
      </c>
      <c r="AC1385" s="3" t="e">
        <f>IF(X1385&lt;&gt;"Liquidação Cancelada",(AA1385-AB1385)+(U1385-Z1385-AB1385),"Liquidação Cancelada")</f>
        <v>#N/A</v>
      </c>
      <c r="AD1385" s="29"/>
    </row>
    <row r="1386" spans="1:30" ht="24.95" customHeight="1" x14ac:dyDescent="0.2">
      <c r="A1386" s="23" t="str">
        <f>D1386&amp;"|"&amp;E1386&amp;"|"&amp;G1386&amp;"|"&amp;H1386&amp;"|"&amp;L1386&amp;"|"&amp;N1386&amp;"|"&amp;U1386</f>
        <v>||||||0</v>
      </c>
      <c r="B1386" s="23" t="str">
        <f>D1386&amp;"|"&amp;E1386&amp;"|"&amp;G1386&amp;"|"&amp;H1386&amp;"|"&amp;X1386</f>
        <v>||||0</v>
      </c>
      <c r="C1386" s="28" t="str">
        <f>E1386&amp;"|"&amp;X1386</f>
        <v>|0</v>
      </c>
      <c r="D1386" s="10"/>
      <c r="E1386" s="10"/>
      <c r="F1386" s="36" t="str">
        <f>G1386&amp;"/"&amp;H1386</f>
        <v>/</v>
      </c>
      <c r="G1386" s="10"/>
      <c r="H1386" s="10"/>
      <c r="I1386" s="36" t="str">
        <f>J1386&amp;"."&amp;K1386</f>
        <v>.</v>
      </c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>
        <f>R1386-S1386-T1386</f>
        <v>0</v>
      </c>
      <c r="V1386" s="9" t="e">
        <f>IF(X1386&lt;&gt;"Liquidação Cancelada",VLOOKUP(B1386,'BASE DE DADOS OPS'!$B$4:$P$9650,10,FALSE),"Liquidação Cancelada")</f>
        <v>#N/A</v>
      </c>
      <c r="W1386" s="13" t="e">
        <f>IF(X1386&lt;&gt;"Liquidação Cancelada",IF(ISBLANK(V1386),"AGUARDANDO PAGAMENTO",NETWORKDAYS(P1386,V1386)-1),"Liquidação Cancelada")</f>
        <v>#N/A</v>
      </c>
      <c r="X1386" s="10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>IF(X1386&lt;&gt;"Liquidação Cancelada",Y1386-Z1386,"Liquidação Cancelada")</f>
        <v>#N/A</v>
      </c>
      <c r="AC1386" s="3" t="e">
        <f>IF(X1386&lt;&gt;"Liquidação Cancelada",(AA1386-AB1386)+(U1386-Z1386-AB1386),"Liquidação Cancelada")</f>
        <v>#N/A</v>
      </c>
      <c r="AD1386" s="29"/>
    </row>
    <row r="1387" spans="1:30" ht="24.95" customHeight="1" x14ac:dyDescent="0.2">
      <c r="A1387" s="23" t="str">
        <f>D1387&amp;"|"&amp;E1387&amp;"|"&amp;G1387&amp;"|"&amp;H1387&amp;"|"&amp;L1387&amp;"|"&amp;N1387&amp;"|"&amp;U1387</f>
        <v>||||||0</v>
      </c>
      <c r="B1387" s="23" t="str">
        <f>D1387&amp;"|"&amp;E1387&amp;"|"&amp;G1387&amp;"|"&amp;H1387&amp;"|"&amp;X1387</f>
        <v>||||0</v>
      </c>
      <c r="C1387" s="28" t="str">
        <f>E1387&amp;"|"&amp;X1387</f>
        <v>|0</v>
      </c>
      <c r="D1387" s="10"/>
      <c r="E1387" s="10"/>
      <c r="F1387" s="36" t="str">
        <f>G1387&amp;"/"&amp;H1387</f>
        <v>/</v>
      </c>
      <c r="G1387" s="10"/>
      <c r="H1387" s="10"/>
      <c r="I1387" s="36" t="str">
        <f>J1387&amp;"."&amp;K1387</f>
        <v>.</v>
      </c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>
        <f>R1387-S1387-T1387</f>
        <v>0</v>
      </c>
      <c r="V1387" s="9" t="e">
        <f>IF(X1387&lt;&gt;"Liquidação Cancelada",VLOOKUP(B1387,'BASE DE DADOS OPS'!$B$4:$P$9650,10,FALSE),"Liquidação Cancelada")</f>
        <v>#N/A</v>
      </c>
      <c r="W1387" s="13" t="e">
        <f>IF(X1387&lt;&gt;"Liquidação Cancelada",IF(ISBLANK(V1387),"AGUARDANDO PAGAMENTO",NETWORKDAYS(P1387,V1387)-1),"Liquidação Cancelada")</f>
        <v>#N/A</v>
      </c>
      <c r="X1387" s="10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>IF(X1387&lt;&gt;"Liquidação Cancelada",Y1387-Z1387,"Liquidação Cancelada")</f>
        <v>#N/A</v>
      </c>
      <c r="AC1387" s="3" t="e">
        <f>IF(X1387&lt;&gt;"Liquidação Cancelada",(AA1387-AB1387)+(U1387-Z1387-AB1387),"Liquidação Cancelada")</f>
        <v>#N/A</v>
      </c>
      <c r="AD1387" s="29"/>
    </row>
    <row r="1388" spans="1:30" ht="24.95" customHeight="1" x14ac:dyDescent="0.2">
      <c r="A1388" s="23" t="str">
        <f>D1388&amp;"|"&amp;E1388&amp;"|"&amp;G1388&amp;"|"&amp;H1388&amp;"|"&amp;L1388&amp;"|"&amp;N1388&amp;"|"&amp;U1388</f>
        <v>||||||0</v>
      </c>
      <c r="B1388" s="23" t="str">
        <f>D1388&amp;"|"&amp;E1388&amp;"|"&amp;G1388&amp;"|"&amp;H1388&amp;"|"&amp;X1388</f>
        <v>||||0</v>
      </c>
      <c r="C1388" s="28" t="str">
        <f>E1388&amp;"|"&amp;X1388</f>
        <v>|0</v>
      </c>
      <c r="D1388" s="10"/>
      <c r="E1388" s="10"/>
      <c r="F1388" s="36" t="str">
        <f>G1388&amp;"/"&amp;H1388</f>
        <v>/</v>
      </c>
      <c r="G1388" s="10"/>
      <c r="H1388" s="10"/>
      <c r="I1388" s="36" t="str">
        <f>J1388&amp;"."&amp;K1388</f>
        <v>.</v>
      </c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>
        <f>R1388-S1388-T1388</f>
        <v>0</v>
      </c>
      <c r="V1388" s="9" t="e">
        <f>IF(X1388&lt;&gt;"Liquidação Cancelada",VLOOKUP(B1388,'BASE DE DADOS OPS'!$B$4:$P$9650,10,FALSE),"Liquidação Cancelada")</f>
        <v>#N/A</v>
      </c>
      <c r="W1388" s="13" t="e">
        <f>IF(X1388&lt;&gt;"Liquidação Cancelada",IF(ISBLANK(V1388),"AGUARDANDO PAGAMENTO",NETWORKDAYS(P1388,V1388)-1),"Liquidação Cancelada")</f>
        <v>#N/A</v>
      </c>
      <c r="X1388" s="10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>IF(X1388&lt;&gt;"Liquidação Cancelada",Y1388-Z1388,"Liquidação Cancelada")</f>
        <v>#N/A</v>
      </c>
      <c r="AC1388" s="3" t="e">
        <f>IF(X1388&lt;&gt;"Liquidação Cancelada",(AA1388-AB1388)+(U1388-Z1388-AB1388),"Liquidação Cancelada")</f>
        <v>#N/A</v>
      </c>
      <c r="AD1388" s="29"/>
    </row>
    <row r="1389" spans="1:30" ht="24.95" customHeight="1" x14ac:dyDescent="0.2">
      <c r="A1389" s="23" t="str">
        <f>D1389&amp;"|"&amp;E1389&amp;"|"&amp;G1389&amp;"|"&amp;H1389&amp;"|"&amp;L1389&amp;"|"&amp;N1389&amp;"|"&amp;U1389</f>
        <v>||||||0</v>
      </c>
      <c r="B1389" s="23" t="str">
        <f>D1389&amp;"|"&amp;E1389&amp;"|"&amp;G1389&amp;"|"&amp;H1389&amp;"|"&amp;X1389</f>
        <v>||||0</v>
      </c>
      <c r="C1389" s="28" t="str">
        <f>E1389&amp;"|"&amp;X1389</f>
        <v>|0</v>
      </c>
      <c r="D1389" s="10"/>
      <c r="E1389" s="10"/>
      <c r="F1389" s="36" t="str">
        <f>G1389&amp;"/"&amp;H1389</f>
        <v>/</v>
      </c>
      <c r="G1389" s="10"/>
      <c r="H1389" s="10"/>
      <c r="I1389" s="36" t="str">
        <f>J1389&amp;"."&amp;K1389</f>
        <v>.</v>
      </c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>
        <f>R1389-S1389-T1389</f>
        <v>0</v>
      </c>
      <c r="V1389" s="9" t="e">
        <f>IF(X1389&lt;&gt;"Liquidação Cancelada",VLOOKUP(B1389,'BASE DE DADOS OPS'!$B$4:$P$9650,10,FALSE),"Liquidação Cancelada")</f>
        <v>#N/A</v>
      </c>
      <c r="W1389" s="13" t="e">
        <f>IF(X1389&lt;&gt;"Liquidação Cancelada",IF(ISBLANK(V1389),"AGUARDANDO PAGAMENTO",NETWORKDAYS(P1389,V1389)-1),"Liquidação Cancelada")</f>
        <v>#N/A</v>
      </c>
      <c r="X1389" s="10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>IF(X1389&lt;&gt;"Liquidação Cancelada",Y1389-Z1389,"Liquidação Cancelada")</f>
        <v>#N/A</v>
      </c>
      <c r="AC1389" s="3" t="e">
        <f>IF(X1389&lt;&gt;"Liquidação Cancelada",(AA1389-AB1389)+(U1389-Z1389-AB1389),"Liquidação Cancelada")</f>
        <v>#N/A</v>
      </c>
      <c r="AD1389" s="29"/>
    </row>
    <row r="1390" spans="1:30" ht="24.95" customHeight="1" x14ac:dyDescent="0.2">
      <c r="A1390" s="23" t="str">
        <f>D1390&amp;"|"&amp;E1390&amp;"|"&amp;G1390&amp;"|"&amp;H1390&amp;"|"&amp;L1390&amp;"|"&amp;N1390&amp;"|"&amp;U1390</f>
        <v>||||||0</v>
      </c>
      <c r="B1390" s="23" t="str">
        <f>D1390&amp;"|"&amp;E1390&amp;"|"&amp;G1390&amp;"|"&amp;H1390&amp;"|"&amp;X1390</f>
        <v>||||0</v>
      </c>
      <c r="C1390" s="28" t="str">
        <f>E1390&amp;"|"&amp;X1390</f>
        <v>|0</v>
      </c>
      <c r="D1390" s="10"/>
      <c r="E1390" s="10"/>
      <c r="F1390" s="36" t="str">
        <f>G1390&amp;"/"&amp;H1390</f>
        <v>/</v>
      </c>
      <c r="G1390" s="10"/>
      <c r="H1390" s="10"/>
      <c r="I1390" s="36" t="str">
        <f>J1390&amp;"."&amp;K1390</f>
        <v>.</v>
      </c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>
        <f>R1390-S1390-T1390</f>
        <v>0</v>
      </c>
      <c r="V1390" s="9" t="e">
        <f>IF(X1390&lt;&gt;"Liquidação Cancelada",VLOOKUP(B1390,'BASE DE DADOS OPS'!$B$4:$P$9650,10,FALSE),"Liquidação Cancelada")</f>
        <v>#N/A</v>
      </c>
      <c r="W1390" s="13" t="e">
        <f>IF(X1390&lt;&gt;"Liquidação Cancelada",IF(ISBLANK(V1390),"AGUARDANDO PAGAMENTO",NETWORKDAYS(P1390,V1390)-1),"Liquidação Cancelada")</f>
        <v>#N/A</v>
      </c>
      <c r="X1390" s="10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>IF(X1390&lt;&gt;"Liquidação Cancelada",Y1390-Z1390,"Liquidação Cancelada")</f>
        <v>#N/A</v>
      </c>
      <c r="AC1390" s="3" t="e">
        <f>IF(X1390&lt;&gt;"Liquidação Cancelada",(AA1390-AB1390)+(U1390-Z1390-AB1390),"Liquidação Cancelada")</f>
        <v>#N/A</v>
      </c>
      <c r="AD1390" s="29"/>
    </row>
    <row r="1391" spans="1:30" ht="24.95" customHeight="1" x14ac:dyDescent="0.2">
      <c r="A1391" s="23" t="str">
        <f>D1391&amp;"|"&amp;E1391&amp;"|"&amp;G1391&amp;"|"&amp;H1391&amp;"|"&amp;L1391&amp;"|"&amp;N1391&amp;"|"&amp;U1391</f>
        <v>||||||0</v>
      </c>
      <c r="B1391" s="23" t="str">
        <f>D1391&amp;"|"&amp;E1391&amp;"|"&amp;G1391&amp;"|"&amp;H1391&amp;"|"&amp;X1391</f>
        <v>||||0</v>
      </c>
      <c r="C1391" s="28" t="str">
        <f>E1391&amp;"|"&amp;X1391</f>
        <v>|0</v>
      </c>
      <c r="D1391" s="10"/>
      <c r="E1391" s="10"/>
      <c r="F1391" s="36" t="str">
        <f>G1391&amp;"/"&amp;H1391</f>
        <v>/</v>
      </c>
      <c r="G1391" s="10"/>
      <c r="H1391" s="10"/>
      <c r="I1391" s="36" t="str">
        <f>J1391&amp;"."&amp;K1391</f>
        <v>.</v>
      </c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>
        <f>R1391-S1391-T1391</f>
        <v>0</v>
      </c>
      <c r="V1391" s="9" t="e">
        <f>IF(X1391&lt;&gt;"Liquidação Cancelada",VLOOKUP(B1391,'BASE DE DADOS OPS'!$B$4:$P$9650,10,FALSE),"Liquidação Cancelada")</f>
        <v>#N/A</v>
      </c>
      <c r="W1391" s="13" t="e">
        <f>IF(X1391&lt;&gt;"Liquidação Cancelada",IF(ISBLANK(V1391),"AGUARDANDO PAGAMENTO",NETWORKDAYS(P1391,V1391)-1),"Liquidação Cancelada")</f>
        <v>#N/A</v>
      </c>
      <c r="X1391" s="10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>IF(X1391&lt;&gt;"Liquidação Cancelada",Y1391-Z1391,"Liquidação Cancelada")</f>
        <v>#N/A</v>
      </c>
      <c r="AC1391" s="3" t="e">
        <f>IF(X1391&lt;&gt;"Liquidação Cancelada",(AA1391-AB1391)+(U1391-Z1391-AB1391),"Liquidação Cancelada")</f>
        <v>#N/A</v>
      </c>
      <c r="AD1391" s="29"/>
    </row>
    <row r="1392" spans="1:30" ht="24.95" customHeight="1" x14ac:dyDescent="0.2">
      <c r="A1392" s="23" t="str">
        <f>D1392&amp;"|"&amp;E1392&amp;"|"&amp;G1392&amp;"|"&amp;H1392&amp;"|"&amp;L1392&amp;"|"&amp;N1392&amp;"|"&amp;U1392</f>
        <v>||||||0</v>
      </c>
      <c r="B1392" s="23" t="str">
        <f>D1392&amp;"|"&amp;E1392&amp;"|"&amp;G1392&amp;"|"&amp;H1392&amp;"|"&amp;X1392</f>
        <v>||||0</v>
      </c>
      <c r="C1392" s="28" t="str">
        <f>E1392&amp;"|"&amp;X1392</f>
        <v>|0</v>
      </c>
      <c r="D1392" s="10"/>
      <c r="E1392" s="10"/>
      <c r="F1392" s="36" t="str">
        <f>G1392&amp;"/"&amp;H1392</f>
        <v>/</v>
      </c>
      <c r="G1392" s="10"/>
      <c r="H1392" s="10"/>
      <c r="I1392" s="36" t="str">
        <f>J1392&amp;"."&amp;K1392</f>
        <v>.</v>
      </c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>
        <f>R1392-S1392-T1392</f>
        <v>0</v>
      </c>
      <c r="V1392" s="9" t="e">
        <f>IF(X1392&lt;&gt;"Liquidação Cancelada",VLOOKUP(B1392,'BASE DE DADOS OPS'!$B$4:$P$9650,10,FALSE),"Liquidação Cancelada")</f>
        <v>#N/A</v>
      </c>
      <c r="W1392" s="13" t="e">
        <f>IF(X1392&lt;&gt;"Liquidação Cancelada",IF(ISBLANK(V1392),"AGUARDANDO PAGAMENTO",NETWORKDAYS(P1392,V1392)-1),"Liquidação Cancelada")</f>
        <v>#N/A</v>
      </c>
      <c r="X1392" s="10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>IF(X1392&lt;&gt;"Liquidação Cancelada",Y1392-Z1392,"Liquidação Cancelada")</f>
        <v>#N/A</v>
      </c>
      <c r="AC1392" s="3" t="e">
        <f>IF(X1392&lt;&gt;"Liquidação Cancelada",(AA1392-AB1392)+(U1392-Z1392-AB1392),"Liquidação Cancelada")</f>
        <v>#N/A</v>
      </c>
      <c r="AD1392" s="29"/>
    </row>
    <row r="1393" spans="1:30" ht="24.95" customHeight="1" x14ac:dyDescent="0.2">
      <c r="A1393" s="23" t="str">
        <f>D1393&amp;"|"&amp;E1393&amp;"|"&amp;G1393&amp;"|"&amp;H1393&amp;"|"&amp;L1393&amp;"|"&amp;N1393&amp;"|"&amp;U1393</f>
        <v>||||||0</v>
      </c>
      <c r="B1393" s="23" t="str">
        <f>D1393&amp;"|"&amp;E1393&amp;"|"&amp;G1393&amp;"|"&amp;H1393&amp;"|"&amp;X1393</f>
        <v>||||0</v>
      </c>
      <c r="C1393" s="28" t="str">
        <f>E1393&amp;"|"&amp;X1393</f>
        <v>|0</v>
      </c>
      <c r="D1393" s="10"/>
      <c r="E1393" s="10"/>
      <c r="F1393" s="36" t="str">
        <f>G1393&amp;"/"&amp;H1393</f>
        <v>/</v>
      </c>
      <c r="G1393" s="10"/>
      <c r="H1393" s="10"/>
      <c r="I1393" s="36" t="str">
        <f>J1393&amp;"."&amp;K1393</f>
        <v>.</v>
      </c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>
        <f>R1393-S1393-T1393</f>
        <v>0</v>
      </c>
      <c r="V1393" s="9" t="e">
        <f>IF(X1393&lt;&gt;"Liquidação Cancelada",VLOOKUP(B1393,'BASE DE DADOS OPS'!$B$4:$P$9650,10,FALSE),"Liquidação Cancelada")</f>
        <v>#N/A</v>
      </c>
      <c r="W1393" s="13" t="e">
        <f>IF(X1393&lt;&gt;"Liquidação Cancelada",IF(ISBLANK(V1393),"AGUARDANDO PAGAMENTO",NETWORKDAYS(P1393,V1393)-1),"Liquidação Cancelada")</f>
        <v>#N/A</v>
      </c>
      <c r="X1393" s="10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>IF(X1393&lt;&gt;"Liquidação Cancelada",Y1393-Z1393,"Liquidação Cancelada")</f>
        <v>#N/A</v>
      </c>
      <c r="AC1393" s="3" t="e">
        <f>IF(X1393&lt;&gt;"Liquidação Cancelada",(AA1393-AB1393)+(U1393-Z1393-AB1393),"Liquidação Cancelada")</f>
        <v>#N/A</v>
      </c>
      <c r="AD1393" s="29"/>
    </row>
    <row r="1394" spans="1:30" ht="24.95" customHeight="1" x14ac:dyDescent="0.2">
      <c r="A1394" s="23" t="str">
        <f>D1394&amp;"|"&amp;E1394&amp;"|"&amp;G1394&amp;"|"&amp;H1394&amp;"|"&amp;L1394&amp;"|"&amp;N1394&amp;"|"&amp;U1394</f>
        <v>||||||0</v>
      </c>
      <c r="B1394" s="23" t="str">
        <f>D1394&amp;"|"&amp;E1394&amp;"|"&amp;G1394&amp;"|"&amp;H1394&amp;"|"&amp;X1394</f>
        <v>||||0</v>
      </c>
      <c r="C1394" s="28" t="str">
        <f>E1394&amp;"|"&amp;X1394</f>
        <v>|0</v>
      </c>
      <c r="D1394" s="10"/>
      <c r="E1394" s="10"/>
      <c r="F1394" s="36" t="str">
        <f>G1394&amp;"/"&amp;H1394</f>
        <v>/</v>
      </c>
      <c r="G1394" s="10"/>
      <c r="H1394" s="10"/>
      <c r="I1394" s="36" t="str">
        <f>J1394&amp;"."&amp;K1394</f>
        <v>.</v>
      </c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>
        <f>R1394-S1394-T1394</f>
        <v>0</v>
      </c>
      <c r="V1394" s="9" t="e">
        <f>IF(X1394&lt;&gt;"Liquidação Cancelada",VLOOKUP(B1394,'BASE DE DADOS OPS'!$B$4:$P$9650,10,FALSE),"Liquidação Cancelada")</f>
        <v>#N/A</v>
      </c>
      <c r="W1394" s="13" t="e">
        <f>IF(X1394&lt;&gt;"Liquidação Cancelada",IF(ISBLANK(V1394),"AGUARDANDO PAGAMENTO",NETWORKDAYS(P1394,V1394)-1),"Liquidação Cancelada")</f>
        <v>#N/A</v>
      </c>
      <c r="X1394" s="10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>IF(X1394&lt;&gt;"Liquidação Cancelada",Y1394-Z1394,"Liquidação Cancelada")</f>
        <v>#N/A</v>
      </c>
      <c r="AC1394" s="3" t="e">
        <f>IF(X1394&lt;&gt;"Liquidação Cancelada",(AA1394-AB1394)+(U1394-Z1394-AB1394),"Liquidação Cancelada")</f>
        <v>#N/A</v>
      </c>
      <c r="AD1394" s="29"/>
    </row>
    <row r="1395" spans="1:30" ht="24.95" customHeight="1" x14ac:dyDescent="0.2">
      <c r="A1395" s="23" t="str">
        <f>D1395&amp;"|"&amp;E1395&amp;"|"&amp;G1395&amp;"|"&amp;H1395&amp;"|"&amp;L1395&amp;"|"&amp;N1395&amp;"|"&amp;U1395</f>
        <v>||||||0</v>
      </c>
      <c r="B1395" s="23" t="str">
        <f>D1395&amp;"|"&amp;E1395&amp;"|"&amp;G1395&amp;"|"&amp;H1395&amp;"|"&amp;X1395</f>
        <v>||||0</v>
      </c>
      <c r="C1395" s="28" t="str">
        <f>E1395&amp;"|"&amp;X1395</f>
        <v>|0</v>
      </c>
      <c r="D1395" s="10"/>
      <c r="E1395" s="10"/>
      <c r="F1395" s="36" t="str">
        <f>G1395&amp;"/"&amp;H1395</f>
        <v>/</v>
      </c>
      <c r="G1395" s="10"/>
      <c r="H1395" s="10"/>
      <c r="I1395" s="36" t="str">
        <f>J1395&amp;"."&amp;K1395</f>
        <v>.</v>
      </c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>
        <f>R1395-S1395-T1395</f>
        <v>0</v>
      </c>
      <c r="V1395" s="9" t="e">
        <f>IF(X1395&lt;&gt;"Liquidação Cancelada",VLOOKUP(B1395,'BASE DE DADOS OPS'!$B$4:$P$9650,10,FALSE),"Liquidação Cancelada")</f>
        <v>#N/A</v>
      </c>
      <c r="W1395" s="13" t="e">
        <f>IF(X1395&lt;&gt;"Liquidação Cancelada",IF(ISBLANK(V1395),"AGUARDANDO PAGAMENTO",NETWORKDAYS(P1395,V1395)-1),"Liquidação Cancelada")</f>
        <v>#N/A</v>
      </c>
      <c r="X1395" s="10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>IF(X1395&lt;&gt;"Liquidação Cancelada",Y1395-Z1395,"Liquidação Cancelada")</f>
        <v>#N/A</v>
      </c>
      <c r="AC1395" s="3" t="e">
        <f>IF(X1395&lt;&gt;"Liquidação Cancelada",(AA1395-AB1395)+(U1395-Z1395-AB1395),"Liquidação Cancelada")</f>
        <v>#N/A</v>
      </c>
      <c r="AD1395" s="29"/>
    </row>
    <row r="1396" spans="1:30" ht="24.95" customHeight="1" x14ac:dyDescent="0.2">
      <c r="A1396" s="23" t="str">
        <f>D1396&amp;"|"&amp;E1396&amp;"|"&amp;G1396&amp;"|"&amp;H1396&amp;"|"&amp;L1396&amp;"|"&amp;N1396&amp;"|"&amp;U1396</f>
        <v>||||||0</v>
      </c>
      <c r="B1396" s="23" t="str">
        <f>D1396&amp;"|"&amp;E1396&amp;"|"&amp;G1396&amp;"|"&amp;H1396&amp;"|"&amp;X1396</f>
        <v>||||0</v>
      </c>
      <c r="C1396" s="28" t="str">
        <f>E1396&amp;"|"&amp;X1396</f>
        <v>|0</v>
      </c>
      <c r="D1396" s="10"/>
      <c r="E1396" s="10"/>
      <c r="F1396" s="36" t="str">
        <f>G1396&amp;"/"&amp;H1396</f>
        <v>/</v>
      </c>
      <c r="G1396" s="10"/>
      <c r="H1396" s="10"/>
      <c r="I1396" s="36" t="str">
        <f>J1396&amp;"."&amp;K1396</f>
        <v>.</v>
      </c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>
        <f>R1396-S1396-T1396</f>
        <v>0</v>
      </c>
      <c r="V1396" s="9" t="e">
        <f>IF(X1396&lt;&gt;"Liquidação Cancelada",VLOOKUP(B1396,'BASE DE DADOS OPS'!$B$4:$P$9650,10,FALSE),"Liquidação Cancelada")</f>
        <v>#N/A</v>
      </c>
      <c r="W1396" s="13" t="e">
        <f>IF(X1396&lt;&gt;"Liquidação Cancelada",IF(ISBLANK(V1396),"AGUARDANDO PAGAMENTO",NETWORKDAYS(P1396,V1396)-1),"Liquidação Cancelada")</f>
        <v>#N/A</v>
      </c>
      <c r="X1396" s="10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>IF(X1396&lt;&gt;"Liquidação Cancelada",Y1396-Z1396,"Liquidação Cancelada")</f>
        <v>#N/A</v>
      </c>
      <c r="AC1396" s="3" t="e">
        <f>IF(X1396&lt;&gt;"Liquidação Cancelada",(AA1396-AB1396)+(U1396-Z1396-AB1396),"Liquidação Cancelada")</f>
        <v>#N/A</v>
      </c>
      <c r="AD1396" s="29"/>
    </row>
    <row r="1397" spans="1:30" ht="24.95" customHeight="1" x14ac:dyDescent="0.2">
      <c r="A1397" s="23" t="str">
        <f>D1397&amp;"|"&amp;E1397&amp;"|"&amp;G1397&amp;"|"&amp;H1397&amp;"|"&amp;L1397&amp;"|"&amp;N1397&amp;"|"&amp;U1397</f>
        <v>||||||0</v>
      </c>
      <c r="B1397" s="23" t="str">
        <f>D1397&amp;"|"&amp;E1397&amp;"|"&amp;G1397&amp;"|"&amp;H1397&amp;"|"&amp;X1397</f>
        <v>||||0</v>
      </c>
      <c r="C1397" s="28" t="str">
        <f>E1397&amp;"|"&amp;X1397</f>
        <v>|0</v>
      </c>
      <c r="D1397" s="10"/>
      <c r="E1397" s="10"/>
      <c r="F1397" s="36" t="str">
        <f>G1397&amp;"/"&amp;H1397</f>
        <v>/</v>
      </c>
      <c r="G1397" s="10"/>
      <c r="H1397" s="10"/>
      <c r="I1397" s="36" t="str">
        <f>J1397&amp;"."&amp;K1397</f>
        <v>.</v>
      </c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>
        <f>R1397-S1397-T1397</f>
        <v>0</v>
      </c>
      <c r="V1397" s="9" t="e">
        <f>IF(X1397&lt;&gt;"Liquidação Cancelada",VLOOKUP(B1397,'BASE DE DADOS OPS'!$B$4:$P$9650,10,FALSE),"Liquidação Cancelada")</f>
        <v>#N/A</v>
      </c>
      <c r="W1397" s="13" t="e">
        <f>IF(X1397&lt;&gt;"Liquidação Cancelada",IF(ISBLANK(V1397),"AGUARDANDO PAGAMENTO",NETWORKDAYS(P1397,V1397)-1),"Liquidação Cancelada")</f>
        <v>#N/A</v>
      </c>
      <c r="X1397" s="10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>IF(X1397&lt;&gt;"Liquidação Cancelada",Y1397-Z1397,"Liquidação Cancelada")</f>
        <v>#N/A</v>
      </c>
      <c r="AC1397" s="3" t="e">
        <f>IF(X1397&lt;&gt;"Liquidação Cancelada",(AA1397-AB1397)+(U1397-Z1397-AB1397),"Liquidação Cancelada")</f>
        <v>#N/A</v>
      </c>
      <c r="AD1397" s="29"/>
    </row>
    <row r="1398" spans="1:30" ht="24.95" customHeight="1" x14ac:dyDescent="0.2">
      <c r="A1398" s="23" t="str">
        <f>D1398&amp;"|"&amp;E1398&amp;"|"&amp;G1398&amp;"|"&amp;H1398&amp;"|"&amp;L1398&amp;"|"&amp;N1398&amp;"|"&amp;U1398</f>
        <v>||||||0</v>
      </c>
      <c r="B1398" s="23" t="str">
        <f>D1398&amp;"|"&amp;E1398&amp;"|"&amp;G1398&amp;"|"&amp;H1398&amp;"|"&amp;X1398</f>
        <v>||||0</v>
      </c>
      <c r="C1398" s="28" t="str">
        <f>E1398&amp;"|"&amp;X1398</f>
        <v>|0</v>
      </c>
      <c r="D1398" s="10"/>
      <c r="E1398" s="10"/>
      <c r="F1398" s="36" t="str">
        <f>G1398&amp;"/"&amp;H1398</f>
        <v>/</v>
      </c>
      <c r="G1398" s="10"/>
      <c r="H1398" s="10"/>
      <c r="I1398" s="36" t="str">
        <f>J1398&amp;"."&amp;K1398</f>
        <v>.</v>
      </c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>
        <f>R1398-S1398-T1398</f>
        <v>0</v>
      </c>
      <c r="V1398" s="9" t="e">
        <f>IF(X1398&lt;&gt;"Liquidação Cancelada",VLOOKUP(B1398,'BASE DE DADOS OPS'!$B$4:$P$9650,10,FALSE),"Liquidação Cancelada")</f>
        <v>#N/A</v>
      </c>
      <c r="W1398" s="13" t="e">
        <f>IF(X1398&lt;&gt;"Liquidação Cancelada",IF(ISBLANK(V1398),"AGUARDANDO PAGAMENTO",NETWORKDAYS(P1398,V1398)-1),"Liquidação Cancelada")</f>
        <v>#N/A</v>
      </c>
      <c r="X1398" s="10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>IF(X1398&lt;&gt;"Liquidação Cancelada",Y1398-Z1398,"Liquidação Cancelada")</f>
        <v>#N/A</v>
      </c>
      <c r="AC1398" s="3" t="e">
        <f>IF(X1398&lt;&gt;"Liquidação Cancelada",(AA1398-AB1398)+(U1398-Z1398-AB1398),"Liquidação Cancelada")</f>
        <v>#N/A</v>
      </c>
      <c r="AD1398" s="29"/>
    </row>
    <row r="1399" spans="1:30" ht="24.95" customHeight="1" x14ac:dyDescent="0.2">
      <c r="A1399" s="23" t="str">
        <f>D1399&amp;"|"&amp;E1399&amp;"|"&amp;G1399&amp;"|"&amp;H1399&amp;"|"&amp;L1399&amp;"|"&amp;N1399&amp;"|"&amp;U1399</f>
        <v>||||||0</v>
      </c>
      <c r="B1399" s="23" t="str">
        <f>D1399&amp;"|"&amp;E1399&amp;"|"&amp;G1399&amp;"|"&amp;H1399&amp;"|"&amp;X1399</f>
        <v>||||0</v>
      </c>
      <c r="C1399" s="28" t="str">
        <f>E1399&amp;"|"&amp;X1399</f>
        <v>|0</v>
      </c>
      <c r="D1399" s="10"/>
      <c r="E1399" s="10"/>
      <c r="F1399" s="36" t="str">
        <f>G1399&amp;"/"&amp;H1399</f>
        <v>/</v>
      </c>
      <c r="G1399" s="10"/>
      <c r="H1399" s="10"/>
      <c r="I1399" s="36" t="str">
        <f>J1399&amp;"."&amp;K1399</f>
        <v>.</v>
      </c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>
        <f>R1399-S1399-T1399</f>
        <v>0</v>
      </c>
      <c r="V1399" s="9" t="e">
        <f>IF(X1399&lt;&gt;"Liquidação Cancelada",VLOOKUP(B1399,'BASE DE DADOS OPS'!$B$4:$P$9650,10,FALSE),"Liquidação Cancelada")</f>
        <v>#N/A</v>
      </c>
      <c r="W1399" s="13" t="e">
        <f>IF(X1399&lt;&gt;"Liquidação Cancelada",IF(ISBLANK(V1399),"AGUARDANDO PAGAMENTO",NETWORKDAYS(P1399,V1399)-1),"Liquidação Cancelada")</f>
        <v>#N/A</v>
      </c>
      <c r="X1399" s="10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>IF(X1399&lt;&gt;"Liquidação Cancelada",Y1399-Z1399,"Liquidação Cancelada")</f>
        <v>#N/A</v>
      </c>
      <c r="AC1399" s="3" t="e">
        <f>IF(X1399&lt;&gt;"Liquidação Cancelada",(AA1399-AB1399)+(U1399-Z1399-AB1399),"Liquidação Cancelada")</f>
        <v>#N/A</v>
      </c>
      <c r="AD1399" s="29"/>
    </row>
    <row r="1400" spans="1:30" ht="24.95" customHeight="1" x14ac:dyDescent="0.2">
      <c r="A1400" s="23" t="str">
        <f>D1400&amp;"|"&amp;E1400&amp;"|"&amp;G1400&amp;"|"&amp;H1400&amp;"|"&amp;L1400&amp;"|"&amp;N1400&amp;"|"&amp;U1400</f>
        <v>||||||0</v>
      </c>
      <c r="B1400" s="23" t="str">
        <f>D1400&amp;"|"&amp;E1400&amp;"|"&amp;G1400&amp;"|"&amp;H1400&amp;"|"&amp;X1400</f>
        <v>||||0</v>
      </c>
      <c r="C1400" s="28" t="str">
        <f>E1400&amp;"|"&amp;X1400</f>
        <v>|0</v>
      </c>
      <c r="D1400" s="10"/>
      <c r="E1400" s="10"/>
      <c r="F1400" s="36" t="str">
        <f>G1400&amp;"/"&amp;H1400</f>
        <v>/</v>
      </c>
      <c r="G1400" s="10"/>
      <c r="H1400" s="10"/>
      <c r="I1400" s="36" t="str">
        <f>J1400&amp;"."&amp;K1400</f>
        <v>.</v>
      </c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>
        <f>R1400-S1400-T1400</f>
        <v>0</v>
      </c>
      <c r="V1400" s="9" t="e">
        <f>IF(X1400&lt;&gt;"Liquidação Cancelada",VLOOKUP(B1400,'BASE DE DADOS OPS'!$B$4:$P$9650,10,FALSE),"Liquidação Cancelada")</f>
        <v>#N/A</v>
      </c>
      <c r="W1400" s="13" t="e">
        <f>IF(X1400&lt;&gt;"Liquidação Cancelada",IF(ISBLANK(V1400),"AGUARDANDO PAGAMENTO",NETWORKDAYS(P1400,V1400)-1),"Liquidação Cancelada")</f>
        <v>#N/A</v>
      </c>
      <c r="X1400" s="10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>IF(X1400&lt;&gt;"Liquidação Cancelada",Y1400-Z1400,"Liquidação Cancelada")</f>
        <v>#N/A</v>
      </c>
      <c r="AC1400" s="3" t="e">
        <f>IF(X1400&lt;&gt;"Liquidação Cancelada",(AA1400-AB1400)+(U1400-Z1400-AB1400),"Liquidação Cancelada")</f>
        <v>#N/A</v>
      </c>
      <c r="AD1400" s="29"/>
    </row>
    <row r="1401" spans="1:30" ht="24.95" customHeight="1" x14ac:dyDescent="0.2">
      <c r="A1401" s="23" t="str">
        <f>D1401&amp;"|"&amp;E1401&amp;"|"&amp;G1401&amp;"|"&amp;H1401&amp;"|"&amp;L1401&amp;"|"&amp;N1401&amp;"|"&amp;U1401</f>
        <v>||||||0</v>
      </c>
      <c r="B1401" s="23" t="str">
        <f>D1401&amp;"|"&amp;E1401&amp;"|"&amp;G1401&amp;"|"&amp;H1401&amp;"|"&amp;X1401</f>
        <v>||||0</v>
      </c>
      <c r="C1401" s="28" t="str">
        <f>E1401&amp;"|"&amp;X1401</f>
        <v>|0</v>
      </c>
      <c r="D1401" s="10"/>
      <c r="E1401" s="10"/>
      <c r="F1401" s="36" t="str">
        <f>G1401&amp;"/"&amp;H1401</f>
        <v>/</v>
      </c>
      <c r="G1401" s="10"/>
      <c r="H1401" s="10"/>
      <c r="I1401" s="36" t="str">
        <f>J1401&amp;"."&amp;K1401</f>
        <v>.</v>
      </c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>
        <f>R1401-S1401-T1401</f>
        <v>0</v>
      </c>
      <c r="V1401" s="9" t="e">
        <f>IF(X1401&lt;&gt;"Liquidação Cancelada",VLOOKUP(B1401,'BASE DE DADOS OPS'!$B$4:$P$9650,10,FALSE),"Liquidação Cancelada")</f>
        <v>#N/A</v>
      </c>
      <c r="W1401" s="13" t="e">
        <f>IF(X1401&lt;&gt;"Liquidação Cancelada",IF(ISBLANK(V1401),"AGUARDANDO PAGAMENTO",NETWORKDAYS(P1401,V1401)-1),"Liquidação Cancelada")</f>
        <v>#N/A</v>
      </c>
      <c r="X1401" s="10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>IF(X1401&lt;&gt;"Liquidação Cancelada",Y1401-Z1401,"Liquidação Cancelada")</f>
        <v>#N/A</v>
      </c>
      <c r="AC1401" s="3" t="e">
        <f>IF(X1401&lt;&gt;"Liquidação Cancelada",(AA1401-AB1401)+(U1401-Z1401-AB1401),"Liquidação Cancelada")</f>
        <v>#N/A</v>
      </c>
      <c r="AD1401" s="29"/>
    </row>
    <row r="1402" spans="1:30" ht="24.95" customHeight="1" x14ac:dyDescent="0.2">
      <c r="A1402" s="23" t="str">
        <f>D1402&amp;"|"&amp;E1402&amp;"|"&amp;G1402&amp;"|"&amp;H1402&amp;"|"&amp;L1402&amp;"|"&amp;N1402&amp;"|"&amp;U1402</f>
        <v>||||||0</v>
      </c>
      <c r="B1402" s="23" t="str">
        <f>D1402&amp;"|"&amp;E1402&amp;"|"&amp;G1402&amp;"|"&amp;H1402&amp;"|"&amp;X1402</f>
        <v>||||0</v>
      </c>
      <c r="C1402" s="28" t="str">
        <f>E1402&amp;"|"&amp;X1402</f>
        <v>|0</v>
      </c>
      <c r="D1402" s="10"/>
      <c r="E1402" s="10"/>
      <c r="F1402" s="36" t="str">
        <f>G1402&amp;"/"&amp;H1402</f>
        <v>/</v>
      </c>
      <c r="G1402" s="10"/>
      <c r="H1402" s="10"/>
      <c r="I1402" s="36" t="str">
        <f>J1402&amp;"."&amp;K1402</f>
        <v>.</v>
      </c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>
        <f>R1402-S1402-T1402</f>
        <v>0</v>
      </c>
      <c r="V1402" s="9" t="e">
        <f>IF(X1402&lt;&gt;"Liquidação Cancelada",VLOOKUP(B1402,'BASE DE DADOS OPS'!$B$4:$P$9650,10,FALSE),"Liquidação Cancelada")</f>
        <v>#N/A</v>
      </c>
      <c r="W1402" s="13" t="e">
        <f>IF(X1402&lt;&gt;"Liquidação Cancelada",IF(ISBLANK(V1402),"AGUARDANDO PAGAMENTO",NETWORKDAYS(P1402,V1402)-1),"Liquidação Cancelada")</f>
        <v>#N/A</v>
      </c>
      <c r="X1402" s="10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>IF(X1402&lt;&gt;"Liquidação Cancelada",Y1402-Z1402,"Liquidação Cancelada")</f>
        <v>#N/A</v>
      </c>
      <c r="AC1402" s="3" t="e">
        <f>IF(X1402&lt;&gt;"Liquidação Cancelada",(AA1402-AB1402)+(U1402-Z1402-AB1402),"Liquidação Cancelada")</f>
        <v>#N/A</v>
      </c>
      <c r="AD1402" s="29"/>
    </row>
    <row r="1403" spans="1:30" ht="24.95" customHeight="1" x14ac:dyDescent="0.2">
      <c r="A1403" s="23" t="str">
        <f>D1403&amp;"|"&amp;E1403&amp;"|"&amp;G1403&amp;"|"&amp;H1403&amp;"|"&amp;L1403&amp;"|"&amp;N1403&amp;"|"&amp;U1403</f>
        <v>||||||0</v>
      </c>
      <c r="B1403" s="23" t="str">
        <f>D1403&amp;"|"&amp;E1403&amp;"|"&amp;G1403&amp;"|"&amp;H1403&amp;"|"&amp;X1403</f>
        <v>||||0</v>
      </c>
      <c r="C1403" s="28" t="str">
        <f>E1403&amp;"|"&amp;X1403</f>
        <v>|0</v>
      </c>
      <c r="D1403" s="10"/>
      <c r="E1403" s="10"/>
      <c r="F1403" s="36" t="str">
        <f>G1403&amp;"/"&amp;H1403</f>
        <v>/</v>
      </c>
      <c r="G1403" s="10"/>
      <c r="H1403" s="10"/>
      <c r="I1403" s="36" t="str">
        <f>J1403&amp;"."&amp;K1403</f>
        <v>.</v>
      </c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>
        <f>R1403-S1403-T1403</f>
        <v>0</v>
      </c>
      <c r="V1403" s="9" t="e">
        <f>IF(X1403&lt;&gt;"Liquidação Cancelada",VLOOKUP(B1403,'BASE DE DADOS OPS'!$B$4:$P$9650,10,FALSE),"Liquidação Cancelada")</f>
        <v>#N/A</v>
      </c>
      <c r="W1403" s="13" t="e">
        <f>IF(X1403&lt;&gt;"Liquidação Cancelada",IF(ISBLANK(V1403),"AGUARDANDO PAGAMENTO",NETWORKDAYS(P1403,V1403)-1),"Liquidação Cancelada")</f>
        <v>#N/A</v>
      </c>
      <c r="X1403" s="10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>IF(X1403&lt;&gt;"Liquidação Cancelada",Y1403-Z1403,"Liquidação Cancelada")</f>
        <v>#N/A</v>
      </c>
      <c r="AC1403" s="3" t="e">
        <f>IF(X1403&lt;&gt;"Liquidação Cancelada",(AA1403-AB1403)+(U1403-Z1403-AB1403),"Liquidação Cancelada")</f>
        <v>#N/A</v>
      </c>
      <c r="AD1403" s="29"/>
    </row>
    <row r="1404" spans="1:30" ht="24.95" customHeight="1" x14ac:dyDescent="0.2">
      <c r="A1404" s="23" t="str">
        <f>D1404&amp;"|"&amp;E1404&amp;"|"&amp;G1404&amp;"|"&amp;H1404&amp;"|"&amp;L1404&amp;"|"&amp;N1404&amp;"|"&amp;U1404</f>
        <v>||||||0</v>
      </c>
      <c r="B1404" s="23" t="str">
        <f>D1404&amp;"|"&amp;E1404&amp;"|"&amp;G1404&amp;"|"&amp;H1404&amp;"|"&amp;X1404</f>
        <v>||||0</v>
      </c>
      <c r="C1404" s="28" t="str">
        <f>E1404&amp;"|"&amp;X1404</f>
        <v>|0</v>
      </c>
      <c r="D1404" s="10"/>
      <c r="E1404" s="10"/>
      <c r="F1404" s="36" t="str">
        <f>G1404&amp;"/"&amp;H1404</f>
        <v>/</v>
      </c>
      <c r="G1404" s="10"/>
      <c r="H1404" s="10"/>
      <c r="I1404" s="36" t="str">
        <f>J1404&amp;"."&amp;K1404</f>
        <v>.</v>
      </c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>
        <f>R1404-S1404-T1404</f>
        <v>0</v>
      </c>
      <c r="V1404" s="9" t="e">
        <f>IF(X1404&lt;&gt;"Liquidação Cancelada",VLOOKUP(B1404,'BASE DE DADOS OPS'!$B$4:$P$9650,10,FALSE),"Liquidação Cancelada")</f>
        <v>#N/A</v>
      </c>
      <c r="W1404" s="13" t="e">
        <f>IF(X1404&lt;&gt;"Liquidação Cancelada",IF(ISBLANK(V1404),"AGUARDANDO PAGAMENTO",NETWORKDAYS(P1404,V1404)-1),"Liquidação Cancelada")</f>
        <v>#N/A</v>
      </c>
      <c r="X1404" s="10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>IF(X1404&lt;&gt;"Liquidação Cancelada",Y1404-Z1404,"Liquidação Cancelada")</f>
        <v>#N/A</v>
      </c>
      <c r="AC1404" s="3" t="e">
        <f>IF(X1404&lt;&gt;"Liquidação Cancelada",(AA1404-AB1404)+(U1404-Z1404-AB1404),"Liquidação Cancelada")</f>
        <v>#N/A</v>
      </c>
      <c r="AD1404" s="29"/>
    </row>
    <row r="1405" spans="1:30" ht="24.95" customHeight="1" x14ac:dyDescent="0.2">
      <c r="A1405" s="23" t="str">
        <f>D1405&amp;"|"&amp;E1405&amp;"|"&amp;G1405&amp;"|"&amp;H1405&amp;"|"&amp;L1405&amp;"|"&amp;N1405&amp;"|"&amp;U1405</f>
        <v>||||||0</v>
      </c>
      <c r="B1405" s="23" t="str">
        <f>D1405&amp;"|"&amp;E1405&amp;"|"&amp;G1405&amp;"|"&amp;H1405&amp;"|"&amp;X1405</f>
        <v>||||0</v>
      </c>
      <c r="C1405" s="28" t="str">
        <f>E1405&amp;"|"&amp;X1405</f>
        <v>|0</v>
      </c>
      <c r="D1405" s="10"/>
      <c r="E1405" s="10"/>
      <c r="F1405" s="36" t="str">
        <f>G1405&amp;"/"&amp;H1405</f>
        <v>/</v>
      </c>
      <c r="G1405" s="10"/>
      <c r="H1405" s="10"/>
      <c r="I1405" s="36" t="str">
        <f>J1405&amp;"."&amp;K1405</f>
        <v>.</v>
      </c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>
        <f>R1405-S1405-T1405</f>
        <v>0</v>
      </c>
      <c r="V1405" s="9" t="e">
        <f>IF(X1405&lt;&gt;"Liquidação Cancelada",VLOOKUP(B1405,'BASE DE DADOS OPS'!$B$4:$P$9650,10,FALSE),"Liquidação Cancelada")</f>
        <v>#N/A</v>
      </c>
      <c r="W1405" s="13" t="e">
        <f>IF(X1405&lt;&gt;"Liquidação Cancelada",IF(ISBLANK(V1405),"AGUARDANDO PAGAMENTO",NETWORKDAYS(P1405,V1405)-1),"Liquidação Cancelada")</f>
        <v>#N/A</v>
      </c>
      <c r="X1405" s="10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>IF(X1405&lt;&gt;"Liquidação Cancelada",Y1405-Z1405,"Liquidação Cancelada")</f>
        <v>#N/A</v>
      </c>
      <c r="AC1405" s="3" t="e">
        <f>IF(X1405&lt;&gt;"Liquidação Cancelada",(AA1405-AB1405)+(U1405-Z1405-AB1405),"Liquidação Cancelada")</f>
        <v>#N/A</v>
      </c>
      <c r="AD1405" s="29"/>
    </row>
    <row r="1406" spans="1:30" ht="24.95" customHeight="1" x14ac:dyDescent="0.2">
      <c r="A1406" s="23" t="str">
        <f>D1406&amp;"|"&amp;E1406&amp;"|"&amp;G1406&amp;"|"&amp;H1406&amp;"|"&amp;L1406&amp;"|"&amp;N1406&amp;"|"&amp;U1406</f>
        <v>||||||0</v>
      </c>
      <c r="B1406" s="23" t="str">
        <f>D1406&amp;"|"&amp;E1406&amp;"|"&amp;G1406&amp;"|"&amp;H1406&amp;"|"&amp;X1406</f>
        <v>||||0</v>
      </c>
      <c r="C1406" s="28" t="str">
        <f>E1406&amp;"|"&amp;X1406</f>
        <v>|0</v>
      </c>
      <c r="D1406" s="10"/>
      <c r="E1406" s="10"/>
      <c r="F1406" s="36" t="str">
        <f>G1406&amp;"/"&amp;H1406</f>
        <v>/</v>
      </c>
      <c r="G1406" s="10"/>
      <c r="H1406" s="10"/>
      <c r="I1406" s="36" t="str">
        <f>J1406&amp;"."&amp;K1406</f>
        <v>.</v>
      </c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>
        <f>R1406-S1406-T1406</f>
        <v>0</v>
      </c>
      <c r="V1406" s="9" t="e">
        <f>IF(X1406&lt;&gt;"Liquidação Cancelada",VLOOKUP(B1406,'BASE DE DADOS OPS'!$B$4:$P$9650,10,FALSE),"Liquidação Cancelada")</f>
        <v>#N/A</v>
      </c>
      <c r="W1406" s="13" t="e">
        <f>IF(X1406&lt;&gt;"Liquidação Cancelada",IF(ISBLANK(V1406),"AGUARDANDO PAGAMENTO",NETWORKDAYS(P1406,V1406)-1),"Liquidação Cancelada")</f>
        <v>#N/A</v>
      </c>
      <c r="X1406" s="10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>IF(X1406&lt;&gt;"Liquidação Cancelada",Y1406-Z1406,"Liquidação Cancelada")</f>
        <v>#N/A</v>
      </c>
      <c r="AC1406" s="3" t="e">
        <f>IF(X1406&lt;&gt;"Liquidação Cancelada",(AA1406-AB1406)+(U1406-Z1406-AB1406),"Liquidação Cancelada")</f>
        <v>#N/A</v>
      </c>
      <c r="AD1406" s="29"/>
    </row>
    <row r="1407" spans="1:30" ht="24.95" customHeight="1" x14ac:dyDescent="0.2">
      <c r="A1407" s="23" t="str">
        <f>D1407&amp;"|"&amp;E1407&amp;"|"&amp;G1407&amp;"|"&amp;H1407&amp;"|"&amp;L1407&amp;"|"&amp;N1407&amp;"|"&amp;U1407</f>
        <v>||||||0</v>
      </c>
      <c r="B1407" s="23" t="str">
        <f>D1407&amp;"|"&amp;E1407&amp;"|"&amp;G1407&amp;"|"&amp;H1407&amp;"|"&amp;X1407</f>
        <v>||||0</v>
      </c>
      <c r="C1407" s="28" t="str">
        <f>E1407&amp;"|"&amp;X1407</f>
        <v>|0</v>
      </c>
      <c r="D1407" s="10"/>
      <c r="E1407" s="10"/>
      <c r="F1407" s="36" t="str">
        <f>G1407&amp;"/"&amp;H1407</f>
        <v>/</v>
      </c>
      <c r="G1407" s="10"/>
      <c r="H1407" s="10"/>
      <c r="I1407" s="36" t="str">
        <f>J1407&amp;"."&amp;K1407</f>
        <v>.</v>
      </c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>
        <f>R1407-S1407-T1407</f>
        <v>0</v>
      </c>
      <c r="V1407" s="9" t="e">
        <f>IF(X1407&lt;&gt;"Liquidação Cancelada",VLOOKUP(B1407,'BASE DE DADOS OPS'!$B$4:$P$9650,10,FALSE),"Liquidação Cancelada")</f>
        <v>#N/A</v>
      </c>
      <c r="W1407" s="13" t="e">
        <f>IF(X1407&lt;&gt;"Liquidação Cancelada",IF(ISBLANK(V1407),"AGUARDANDO PAGAMENTO",NETWORKDAYS(P1407,V1407)-1),"Liquidação Cancelada")</f>
        <v>#N/A</v>
      </c>
      <c r="X1407" s="10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>IF(X1407&lt;&gt;"Liquidação Cancelada",Y1407-Z1407,"Liquidação Cancelada")</f>
        <v>#N/A</v>
      </c>
      <c r="AC1407" s="3" t="e">
        <f>IF(X1407&lt;&gt;"Liquidação Cancelada",(AA1407-AB1407)+(U1407-Z1407-AB1407),"Liquidação Cancelada")</f>
        <v>#N/A</v>
      </c>
      <c r="AD1407" s="29"/>
    </row>
    <row r="1408" spans="1:30" ht="24.95" customHeight="1" x14ac:dyDescent="0.2">
      <c r="A1408" s="23" t="str">
        <f>D1408&amp;"|"&amp;E1408&amp;"|"&amp;G1408&amp;"|"&amp;H1408&amp;"|"&amp;L1408&amp;"|"&amp;N1408&amp;"|"&amp;U1408</f>
        <v>||||||0</v>
      </c>
      <c r="B1408" s="23" t="str">
        <f>D1408&amp;"|"&amp;E1408&amp;"|"&amp;G1408&amp;"|"&amp;H1408&amp;"|"&amp;X1408</f>
        <v>||||0</v>
      </c>
      <c r="C1408" s="28" t="str">
        <f>E1408&amp;"|"&amp;X1408</f>
        <v>|0</v>
      </c>
      <c r="D1408" s="10"/>
      <c r="E1408" s="10"/>
      <c r="F1408" s="36" t="str">
        <f>G1408&amp;"/"&amp;H1408</f>
        <v>/</v>
      </c>
      <c r="G1408" s="10"/>
      <c r="H1408" s="10"/>
      <c r="I1408" s="36" t="str">
        <f>J1408&amp;"."&amp;K1408</f>
        <v>.</v>
      </c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>
        <f>R1408-S1408-T1408</f>
        <v>0</v>
      </c>
      <c r="V1408" s="9" t="e">
        <f>IF(X1408&lt;&gt;"Liquidação Cancelada",VLOOKUP(B1408,'BASE DE DADOS OPS'!$B$4:$P$9650,10,FALSE),"Liquidação Cancelada")</f>
        <v>#N/A</v>
      </c>
      <c r="W1408" s="13" t="e">
        <f>IF(X1408&lt;&gt;"Liquidação Cancelada",IF(ISBLANK(V1408),"AGUARDANDO PAGAMENTO",NETWORKDAYS(P1408,V1408)-1),"Liquidação Cancelada")</f>
        <v>#N/A</v>
      </c>
      <c r="X1408" s="10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>IF(X1408&lt;&gt;"Liquidação Cancelada",Y1408-Z1408,"Liquidação Cancelada")</f>
        <v>#N/A</v>
      </c>
      <c r="AC1408" s="3" t="e">
        <f>IF(X1408&lt;&gt;"Liquidação Cancelada",(AA1408-AB1408)+(U1408-Z1408-AB1408),"Liquidação Cancelada")</f>
        <v>#N/A</v>
      </c>
      <c r="AD1408" s="29"/>
    </row>
    <row r="1409" spans="1:30" ht="24.95" customHeight="1" x14ac:dyDescent="0.2">
      <c r="A1409" s="23" t="str">
        <f>D1409&amp;"|"&amp;E1409&amp;"|"&amp;G1409&amp;"|"&amp;H1409&amp;"|"&amp;L1409&amp;"|"&amp;N1409&amp;"|"&amp;U1409</f>
        <v>||||||0</v>
      </c>
      <c r="B1409" s="23" t="str">
        <f>D1409&amp;"|"&amp;E1409&amp;"|"&amp;G1409&amp;"|"&amp;H1409&amp;"|"&amp;X1409</f>
        <v>||||0</v>
      </c>
      <c r="C1409" s="28" t="str">
        <f>E1409&amp;"|"&amp;X1409</f>
        <v>|0</v>
      </c>
      <c r="D1409" s="10"/>
      <c r="E1409" s="10"/>
      <c r="F1409" s="36" t="str">
        <f>G1409&amp;"/"&amp;H1409</f>
        <v>/</v>
      </c>
      <c r="G1409" s="10"/>
      <c r="H1409" s="10"/>
      <c r="I1409" s="36" t="str">
        <f>J1409&amp;"."&amp;K1409</f>
        <v>.</v>
      </c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>
        <f>R1409-S1409-T1409</f>
        <v>0</v>
      </c>
      <c r="V1409" s="9" t="e">
        <f>IF(X1409&lt;&gt;"Liquidação Cancelada",VLOOKUP(B1409,'BASE DE DADOS OPS'!$B$4:$P$9650,10,FALSE),"Liquidação Cancelada")</f>
        <v>#N/A</v>
      </c>
      <c r="W1409" s="13" t="e">
        <f>IF(X1409&lt;&gt;"Liquidação Cancelada",IF(ISBLANK(V1409),"AGUARDANDO PAGAMENTO",NETWORKDAYS(P1409,V1409)-1),"Liquidação Cancelada")</f>
        <v>#N/A</v>
      </c>
      <c r="X1409" s="10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>IF(X1409&lt;&gt;"Liquidação Cancelada",Y1409-Z1409,"Liquidação Cancelada")</f>
        <v>#N/A</v>
      </c>
      <c r="AC1409" s="3" t="e">
        <f>IF(X1409&lt;&gt;"Liquidação Cancelada",(AA1409-AB1409)+(U1409-Z1409-AB1409),"Liquidação Cancelada")</f>
        <v>#N/A</v>
      </c>
      <c r="AD1409" s="29"/>
    </row>
    <row r="1410" spans="1:30" ht="24.95" customHeight="1" x14ac:dyDescent="0.2">
      <c r="A1410" s="23" t="str">
        <f>D1410&amp;"|"&amp;E1410&amp;"|"&amp;G1410&amp;"|"&amp;H1410&amp;"|"&amp;L1410&amp;"|"&amp;N1410&amp;"|"&amp;U1410</f>
        <v>||||||0</v>
      </c>
      <c r="B1410" s="23" t="str">
        <f>D1410&amp;"|"&amp;E1410&amp;"|"&amp;G1410&amp;"|"&amp;H1410&amp;"|"&amp;X1410</f>
        <v>||||0</v>
      </c>
      <c r="C1410" s="28" t="str">
        <f>E1410&amp;"|"&amp;X1410</f>
        <v>|0</v>
      </c>
      <c r="D1410" s="10"/>
      <c r="E1410" s="10"/>
      <c r="F1410" s="36" t="str">
        <f>G1410&amp;"/"&amp;H1410</f>
        <v>/</v>
      </c>
      <c r="G1410" s="10"/>
      <c r="H1410" s="10"/>
      <c r="I1410" s="36" t="str">
        <f>J1410&amp;"."&amp;K1410</f>
        <v>.</v>
      </c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>
        <f>R1410-S1410-T1410</f>
        <v>0</v>
      </c>
      <c r="V1410" s="9" t="e">
        <f>IF(X1410&lt;&gt;"Liquidação Cancelada",VLOOKUP(B1410,'BASE DE DADOS OPS'!$B$4:$P$9650,10,FALSE),"Liquidação Cancelada")</f>
        <v>#N/A</v>
      </c>
      <c r="W1410" s="13" t="e">
        <f>IF(X1410&lt;&gt;"Liquidação Cancelada",IF(ISBLANK(V1410),"AGUARDANDO PAGAMENTO",NETWORKDAYS(P1410,V1410)-1),"Liquidação Cancelada")</f>
        <v>#N/A</v>
      </c>
      <c r="X1410" s="10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>IF(X1410&lt;&gt;"Liquidação Cancelada",Y1410-Z1410,"Liquidação Cancelada")</f>
        <v>#N/A</v>
      </c>
      <c r="AC1410" s="3" t="e">
        <f>IF(X1410&lt;&gt;"Liquidação Cancelada",(AA1410-AB1410)+(U1410-Z1410-AB1410),"Liquidação Cancelada")</f>
        <v>#N/A</v>
      </c>
      <c r="AD1410" s="29"/>
    </row>
    <row r="1411" spans="1:30" ht="24.95" customHeight="1" x14ac:dyDescent="0.2">
      <c r="A1411" s="23" t="str">
        <f>D1411&amp;"|"&amp;E1411&amp;"|"&amp;G1411&amp;"|"&amp;H1411&amp;"|"&amp;L1411&amp;"|"&amp;N1411&amp;"|"&amp;U1411</f>
        <v>||||||0</v>
      </c>
      <c r="B1411" s="23" t="str">
        <f>D1411&amp;"|"&amp;E1411&amp;"|"&amp;G1411&amp;"|"&amp;H1411&amp;"|"&amp;X1411</f>
        <v>||||0</v>
      </c>
      <c r="C1411" s="28" t="str">
        <f>E1411&amp;"|"&amp;X1411</f>
        <v>|0</v>
      </c>
      <c r="D1411" s="10"/>
      <c r="E1411" s="10"/>
      <c r="F1411" s="36" t="str">
        <f>G1411&amp;"/"&amp;H1411</f>
        <v>/</v>
      </c>
      <c r="G1411" s="10"/>
      <c r="H1411" s="10"/>
      <c r="I1411" s="36" t="str">
        <f>J1411&amp;"."&amp;K1411</f>
        <v>.</v>
      </c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>
        <f>R1411-S1411-T1411</f>
        <v>0</v>
      </c>
      <c r="V1411" s="9" t="e">
        <f>IF(X1411&lt;&gt;"Liquidação Cancelada",VLOOKUP(B1411,'BASE DE DADOS OPS'!$B$4:$P$9650,10,FALSE),"Liquidação Cancelada")</f>
        <v>#N/A</v>
      </c>
      <c r="W1411" s="13" t="e">
        <f>IF(X1411&lt;&gt;"Liquidação Cancelada",IF(ISBLANK(V1411),"AGUARDANDO PAGAMENTO",NETWORKDAYS(P1411,V1411)-1),"Liquidação Cancelada")</f>
        <v>#N/A</v>
      </c>
      <c r="X1411" s="10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>IF(X1411&lt;&gt;"Liquidação Cancelada",Y1411-Z1411,"Liquidação Cancelada")</f>
        <v>#N/A</v>
      </c>
      <c r="AC1411" s="3" t="e">
        <f>IF(X1411&lt;&gt;"Liquidação Cancelada",(AA1411-AB1411)+(U1411-Z1411-AB1411),"Liquidação Cancelada")</f>
        <v>#N/A</v>
      </c>
      <c r="AD1411" s="29"/>
    </row>
    <row r="1412" spans="1:30" ht="24.95" customHeight="1" x14ac:dyDescent="0.2">
      <c r="A1412" s="23" t="str">
        <f>D1412&amp;"|"&amp;E1412&amp;"|"&amp;G1412&amp;"|"&amp;H1412&amp;"|"&amp;L1412&amp;"|"&amp;N1412&amp;"|"&amp;U1412</f>
        <v>||||||0</v>
      </c>
      <c r="B1412" s="23" t="str">
        <f>D1412&amp;"|"&amp;E1412&amp;"|"&amp;G1412&amp;"|"&amp;H1412&amp;"|"&amp;X1412</f>
        <v>||||0</v>
      </c>
      <c r="C1412" s="28" t="str">
        <f>E1412&amp;"|"&amp;X1412</f>
        <v>|0</v>
      </c>
      <c r="D1412" s="10"/>
      <c r="E1412" s="10"/>
      <c r="F1412" s="36" t="str">
        <f>G1412&amp;"/"&amp;H1412</f>
        <v>/</v>
      </c>
      <c r="G1412" s="10"/>
      <c r="H1412" s="10"/>
      <c r="I1412" s="36" t="str">
        <f>J1412&amp;"."&amp;K1412</f>
        <v>.</v>
      </c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>
        <f>R1412-S1412-T1412</f>
        <v>0</v>
      </c>
      <c r="V1412" s="9" t="e">
        <f>IF(X1412&lt;&gt;"Liquidação Cancelada",VLOOKUP(B1412,'BASE DE DADOS OPS'!$B$4:$P$9650,10,FALSE),"Liquidação Cancelada")</f>
        <v>#N/A</v>
      </c>
      <c r="W1412" s="13" t="e">
        <f>IF(X1412&lt;&gt;"Liquidação Cancelada",IF(ISBLANK(V1412),"AGUARDANDO PAGAMENTO",NETWORKDAYS(P1412,V1412)-1),"Liquidação Cancelada")</f>
        <v>#N/A</v>
      </c>
      <c r="X1412" s="10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>IF(X1412&lt;&gt;"Liquidação Cancelada",Y1412-Z1412,"Liquidação Cancelada")</f>
        <v>#N/A</v>
      </c>
      <c r="AC1412" s="3" t="e">
        <f>IF(X1412&lt;&gt;"Liquidação Cancelada",(AA1412-AB1412)+(U1412-Z1412-AB1412),"Liquidação Cancelada")</f>
        <v>#N/A</v>
      </c>
      <c r="AD1412" s="29"/>
    </row>
    <row r="1413" spans="1:30" ht="24.95" customHeight="1" x14ac:dyDescent="0.2">
      <c r="A1413" s="23" t="str">
        <f>D1413&amp;"|"&amp;E1413&amp;"|"&amp;G1413&amp;"|"&amp;H1413&amp;"|"&amp;L1413&amp;"|"&amp;N1413&amp;"|"&amp;U1413</f>
        <v>||||||0</v>
      </c>
      <c r="B1413" s="23" t="str">
        <f>D1413&amp;"|"&amp;E1413&amp;"|"&amp;G1413&amp;"|"&amp;H1413&amp;"|"&amp;X1413</f>
        <v>||||0</v>
      </c>
      <c r="C1413" s="28" t="str">
        <f>E1413&amp;"|"&amp;X1413</f>
        <v>|0</v>
      </c>
      <c r="D1413" s="10"/>
      <c r="E1413" s="10"/>
      <c r="F1413" s="36" t="str">
        <f>G1413&amp;"/"&amp;H1413</f>
        <v>/</v>
      </c>
      <c r="G1413" s="10"/>
      <c r="H1413" s="10"/>
      <c r="I1413" s="36" t="str">
        <f>J1413&amp;"."&amp;K1413</f>
        <v>.</v>
      </c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>
        <f>R1413-S1413-T1413</f>
        <v>0</v>
      </c>
      <c r="V1413" s="9" t="e">
        <f>IF(X1413&lt;&gt;"Liquidação Cancelada",VLOOKUP(B1413,'BASE DE DADOS OPS'!$B$4:$P$9650,10,FALSE),"Liquidação Cancelada")</f>
        <v>#N/A</v>
      </c>
      <c r="W1413" s="13" t="e">
        <f>IF(X1413&lt;&gt;"Liquidação Cancelada",IF(ISBLANK(V1413),"AGUARDANDO PAGAMENTO",NETWORKDAYS(P1413,V1413)-1),"Liquidação Cancelada")</f>
        <v>#N/A</v>
      </c>
      <c r="X1413" s="10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>IF(X1413&lt;&gt;"Liquidação Cancelada",Y1413-Z1413,"Liquidação Cancelada")</f>
        <v>#N/A</v>
      </c>
      <c r="AC1413" s="3" t="e">
        <f>IF(X1413&lt;&gt;"Liquidação Cancelada",(AA1413-AB1413)+(U1413-Z1413-AB1413),"Liquidação Cancelada")</f>
        <v>#N/A</v>
      </c>
      <c r="AD1413" s="29"/>
    </row>
    <row r="1414" spans="1:30" ht="24.95" customHeight="1" x14ac:dyDescent="0.2">
      <c r="A1414" s="23" t="str">
        <f>D1414&amp;"|"&amp;E1414&amp;"|"&amp;G1414&amp;"|"&amp;H1414&amp;"|"&amp;L1414&amp;"|"&amp;N1414&amp;"|"&amp;U1414</f>
        <v>||||||0</v>
      </c>
      <c r="B1414" s="23" t="str">
        <f>D1414&amp;"|"&amp;E1414&amp;"|"&amp;G1414&amp;"|"&amp;H1414&amp;"|"&amp;X1414</f>
        <v>||||0</v>
      </c>
      <c r="C1414" s="28" t="str">
        <f>E1414&amp;"|"&amp;X1414</f>
        <v>|0</v>
      </c>
      <c r="D1414" s="10"/>
      <c r="E1414" s="10"/>
      <c r="F1414" s="36" t="str">
        <f>G1414&amp;"/"&amp;H1414</f>
        <v>/</v>
      </c>
      <c r="G1414" s="10"/>
      <c r="H1414" s="10"/>
      <c r="I1414" s="36" t="str">
        <f>J1414&amp;"."&amp;K1414</f>
        <v>.</v>
      </c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>
        <f>R1414-S1414-T1414</f>
        <v>0</v>
      </c>
      <c r="V1414" s="9" t="e">
        <f>IF(X1414&lt;&gt;"Liquidação Cancelada",VLOOKUP(B1414,'BASE DE DADOS OPS'!$B$4:$P$9650,10,FALSE),"Liquidação Cancelada")</f>
        <v>#N/A</v>
      </c>
      <c r="W1414" s="13" t="e">
        <f>IF(X1414&lt;&gt;"Liquidação Cancelada",IF(ISBLANK(V1414),"AGUARDANDO PAGAMENTO",NETWORKDAYS(P1414,V1414)-1),"Liquidação Cancelada")</f>
        <v>#N/A</v>
      </c>
      <c r="X1414" s="10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>IF(X1414&lt;&gt;"Liquidação Cancelada",Y1414-Z1414,"Liquidação Cancelada")</f>
        <v>#N/A</v>
      </c>
      <c r="AC1414" s="3" t="e">
        <f>IF(X1414&lt;&gt;"Liquidação Cancelada",(AA1414-AB1414)+(U1414-Z1414-AB1414),"Liquidação Cancelada")</f>
        <v>#N/A</v>
      </c>
      <c r="AD1414" s="29"/>
    </row>
    <row r="1415" spans="1:30" ht="24.95" customHeight="1" x14ac:dyDescent="0.2">
      <c r="A1415" s="23" t="str">
        <f>D1415&amp;"|"&amp;E1415&amp;"|"&amp;G1415&amp;"|"&amp;H1415&amp;"|"&amp;L1415&amp;"|"&amp;N1415&amp;"|"&amp;U1415</f>
        <v>||||||0</v>
      </c>
      <c r="B1415" s="23" t="str">
        <f>D1415&amp;"|"&amp;E1415&amp;"|"&amp;G1415&amp;"|"&amp;H1415&amp;"|"&amp;X1415</f>
        <v>||||0</v>
      </c>
      <c r="C1415" s="28" t="str">
        <f>E1415&amp;"|"&amp;X1415</f>
        <v>|0</v>
      </c>
      <c r="D1415" s="10"/>
      <c r="E1415" s="10"/>
      <c r="F1415" s="36" t="str">
        <f>G1415&amp;"/"&amp;H1415</f>
        <v>/</v>
      </c>
      <c r="G1415" s="10"/>
      <c r="H1415" s="10"/>
      <c r="I1415" s="36" t="str">
        <f>J1415&amp;"."&amp;K1415</f>
        <v>.</v>
      </c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>
        <f>R1415-S1415-T1415</f>
        <v>0</v>
      </c>
      <c r="V1415" s="9" t="e">
        <f>IF(X1415&lt;&gt;"Liquidação Cancelada",VLOOKUP(B1415,'BASE DE DADOS OPS'!$B$4:$P$9650,10,FALSE),"Liquidação Cancelada")</f>
        <v>#N/A</v>
      </c>
      <c r="W1415" s="13" t="e">
        <f>IF(X1415&lt;&gt;"Liquidação Cancelada",IF(ISBLANK(V1415),"AGUARDANDO PAGAMENTO",NETWORKDAYS(P1415,V1415)-1),"Liquidação Cancelada")</f>
        <v>#N/A</v>
      </c>
      <c r="X1415" s="10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>IF(X1415&lt;&gt;"Liquidação Cancelada",Y1415-Z1415,"Liquidação Cancelada")</f>
        <v>#N/A</v>
      </c>
      <c r="AC1415" s="3" t="e">
        <f>IF(X1415&lt;&gt;"Liquidação Cancelada",(AA1415-AB1415)+(U1415-Z1415-AB1415),"Liquidação Cancelada")</f>
        <v>#N/A</v>
      </c>
      <c r="AD1415" s="29"/>
    </row>
    <row r="1416" spans="1:30" ht="24.95" customHeight="1" x14ac:dyDescent="0.2">
      <c r="A1416" s="23" t="str">
        <f>D1416&amp;"|"&amp;E1416&amp;"|"&amp;G1416&amp;"|"&amp;H1416&amp;"|"&amp;L1416&amp;"|"&amp;N1416&amp;"|"&amp;U1416</f>
        <v>||||||0</v>
      </c>
      <c r="B1416" s="23" t="str">
        <f>D1416&amp;"|"&amp;E1416&amp;"|"&amp;G1416&amp;"|"&amp;H1416&amp;"|"&amp;X1416</f>
        <v>||||0</v>
      </c>
      <c r="C1416" s="28" t="str">
        <f>E1416&amp;"|"&amp;X1416</f>
        <v>|0</v>
      </c>
      <c r="D1416" s="10"/>
      <c r="E1416" s="10"/>
      <c r="F1416" s="36" t="str">
        <f>G1416&amp;"/"&amp;H1416</f>
        <v>/</v>
      </c>
      <c r="G1416" s="10"/>
      <c r="H1416" s="10"/>
      <c r="I1416" s="36" t="str">
        <f>J1416&amp;"."&amp;K1416</f>
        <v>.</v>
      </c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>
        <f>R1416-S1416-T1416</f>
        <v>0</v>
      </c>
      <c r="V1416" s="9" t="e">
        <f>IF(X1416&lt;&gt;"Liquidação Cancelada",VLOOKUP(B1416,'BASE DE DADOS OPS'!$B$4:$P$9650,10,FALSE),"Liquidação Cancelada")</f>
        <v>#N/A</v>
      </c>
      <c r="W1416" s="13" t="e">
        <f>IF(X1416&lt;&gt;"Liquidação Cancelada",IF(ISBLANK(V1416),"AGUARDANDO PAGAMENTO",NETWORKDAYS(P1416,V1416)-1),"Liquidação Cancelada")</f>
        <v>#N/A</v>
      </c>
      <c r="X1416" s="10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>IF(X1416&lt;&gt;"Liquidação Cancelada",Y1416-Z1416,"Liquidação Cancelada")</f>
        <v>#N/A</v>
      </c>
      <c r="AC1416" s="3" t="e">
        <f>IF(X1416&lt;&gt;"Liquidação Cancelada",(AA1416-AB1416)+(U1416-Z1416-AB1416),"Liquidação Cancelada")</f>
        <v>#N/A</v>
      </c>
      <c r="AD1416" s="29"/>
    </row>
    <row r="1417" spans="1:30" ht="24.95" customHeight="1" x14ac:dyDescent="0.2">
      <c r="A1417" s="23" t="str">
        <f>D1417&amp;"|"&amp;E1417&amp;"|"&amp;G1417&amp;"|"&amp;H1417&amp;"|"&amp;L1417&amp;"|"&amp;N1417&amp;"|"&amp;U1417</f>
        <v>||||||0</v>
      </c>
      <c r="B1417" s="23" t="str">
        <f>D1417&amp;"|"&amp;E1417&amp;"|"&amp;G1417&amp;"|"&amp;H1417&amp;"|"&amp;X1417</f>
        <v>||||0</v>
      </c>
      <c r="C1417" s="28" t="str">
        <f>E1417&amp;"|"&amp;X1417</f>
        <v>|0</v>
      </c>
      <c r="D1417" s="10"/>
      <c r="E1417" s="10"/>
      <c r="F1417" s="36" t="str">
        <f>G1417&amp;"/"&amp;H1417</f>
        <v>/</v>
      </c>
      <c r="G1417" s="10"/>
      <c r="H1417" s="10"/>
      <c r="I1417" s="36" t="str">
        <f>J1417&amp;"."&amp;K1417</f>
        <v>.</v>
      </c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>
        <f>R1417-S1417-T1417</f>
        <v>0</v>
      </c>
      <c r="V1417" s="9" t="e">
        <f>IF(X1417&lt;&gt;"Liquidação Cancelada",VLOOKUP(B1417,'BASE DE DADOS OPS'!$B$4:$P$9650,10,FALSE),"Liquidação Cancelada")</f>
        <v>#N/A</v>
      </c>
      <c r="W1417" s="13" t="e">
        <f>IF(X1417&lt;&gt;"Liquidação Cancelada",IF(ISBLANK(V1417),"AGUARDANDO PAGAMENTO",NETWORKDAYS(P1417,V1417)-1),"Liquidação Cancelada")</f>
        <v>#N/A</v>
      </c>
      <c r="X1417" s="10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>IF(X1417&lt;&gt;"Liquidação Cancelada",Y1417-Z1417,"Liquidação Cancelada")</f>
        <v>#N/A</v>
      </c>
      <c r="AC1417" s="3" t="e">
        <f>IF(X1417&lt;&gt;"Liquidação Cancelada",(AA1417-AB1417)+(U1417-Z1417-AB1417),"Liquidação Cancelada")</f>
        <v>#N/A</v>
      </c>
      <c r="AD1417" s="29"/>
    </row>
    <row r="1418" spans="1:30" ht="24.95" customHeight="1" x14ac:dyDescent="0.2">
      <c r="A1418" s="23" t="str">
        <f>D1418&amp;"|"&amp;E1418&amp;"|"&amp;G1418&amp;"|"&amp;H1418&amp;"|"&amp;L1418&amp;"|"&amp;N1418&amp;"|"&amp;U1418</f>
        <v>||||||0</v>
      </c>
      <c r="B1418" s="23" t="str">
        <f>D1418&amp;"|"&amp;E1418&amp;"|"&amp;G1418&amp;"|"&amp;H1418&amp;"|"&amp;X1418</f>
        <v>||||0</v>
      </c>
      <c r="C1418" s="28" t="str">
        <f>E1418&amp;"|"&amp;X1418</f>
        <v>|0</v>
      </c>
      <c r="D1418" s="10"/>
      <c r="E1418" s="10"/>
      <c r="F1418" s="36" t="str">
        <f>G1418&amp;"/"&amp;H1418</f>
        <v>/</v>
      </c>
      <c r="G1418" s="10"/>
      <c r="H1418" s="10"/>
      <c r="I1418" s="36" t="str">
        <f>J1418&amp;"."&amp;K1418</f>
        <v>.</v>
      </c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>
        <f>R1418-S1418-T1418</f>
        <v>0</v>
      </c>
      <c r="V1418" s="9" t="e">
        <f>IF(X1418&lt;&gt;"Liquidação Cancelada",VLOOKUP(B1418,'BASE DE DADOS OPS'!$B$4:$P$9650,10,FALSE),"Liquidação Cancelada")</f>
        <v>#N/A</v>
      </c>
      <c r="W1418" s="13" t="e">
        <f>IF(X1418&lt;&gt;"Liquidação Cancelada",IF(ISBLANK(V1418),"AGUARDANDO PAGAMENTO",NETWORKDAYS(P1418,V1418)-1),"Liquidação Cancelada")</f>
        <v>#N/A</v>
      </c>
      <c r="X1418" s="10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>IF(X1418&lt;&gt;"Liquidação Cancelada",Y1418-Z1418,"Liquidação Cancelada")</f>
        <v>#N/A</v>
      </c>
      <c r="AC1418" s="3" t="e">
        <f>IF(X1418&lt;&gt;"Liquidação Cancelada",(AA1418-AB1418)+(U1418-Z1418-AB1418),"Liquidação Cancelada")</f>
        <v>#N/A</v>
      </c>
      <c r="AD1418" s="29"/>
    </row>
    <row r="1419" spans="1:30" ht="24.95" customHeight="1" x14ac:dyDescent="0.2">
      <c r="A1419" s="23" t="str">
        <f>D1419&amp;"|"&amp;E1419&amp;"|"&amp;G1419&amp;"|"&amp;H1419&amp;"|"&amp;L1419&amp;"|"&amp;N1419&amp;"|"&amp;U1419</f>
        <v>||||||0</v>
      </c>
      <c r="B1419" s="23" t="str">
        <f>D1419&amp;"|"&amp;E1419&amp;"|"&amp;G1419&amp;"|"&amp;H1419&amp;"|"&amp;X1419</f>
        <v>||||0</v>
      </c>
      <c r="C1419" s="28" t="str">
        <f>E1419&amp;"|"&amp;X1419</f>
        <v>|0</v>
      </c>
      <c r="D1419" s="10"/>
      <c r="E1419" s="10"/>
      <c r="F1419" s="36" t="str">
        <f>G1419&amp;"/"&amp;H1419</f>
        <v>/</v>
      </c>
      <c r="G1419" s="10"/>
      <c r="H1419" s="10"/>
      <c r="I1419" s="36" t="str">
        <f>J1419&amp;"."&amp;K1419</f>
        <v>.</v>
      </c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>
        <f>R1419-S1419-T1419</f>
        <v>0</v>
      </c>
      <c r="V1419" s="9" t="e">
        <f>IF(X1419&lt;&gt;"Liquidação Cancelada",VLOOKUP(B1419,'BASE DE DADOS OPS'!$B$4:$P$9650,10,FALSE),"Liquidação Cancelada")</f>
        <v>#N/A</v>
      </c>
      <c r="W1419" s="13" t="e">
        <f>IF(X1419&lt;&gt;"Liquidação Cancelada",IF(ISBLANK(V1419),"AGUARDANDO PAGAMENTO",NETWORKDAYS(P1419,V1419)-1),"Liquidação Cancelada")</f>
        <v>#N/A</v>
      </c>
      <c r="X1419" s="10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>IF(X1419&lt;&gt;"Liquidação Cancelada",Y1419-Z1419,"Liquidação Cancelada")</f>
        <v>#N/A</v>
      </c>
      <c r="AC1419" s="3" t="e">
        <f>IF(X1419&lt;&gt;"Liquidação Cancelada",(AA1419-AB1419)+(U1419-Z1419-AB1419),"Liquidação Cancelada")</f>
        <v>#N/A</v>
      </c>
      <c r="AD1419" s="29"/>
    </row>
    <row r="1420" spans="1:30" ht="24.95" customHeight="1" x14ac:dyDescent="0.2">
      <c r="A1420" s="23" t="str">
        <f>D1420&amp;"|"&amp;E1420&amp;"|"&amp;G1420&amp;"|"&amp;H1420&amp;"|"&amp;L1420&amp;"|"&amp;N1420&amp;"|"&amp;U1420</f>
        <v>||||||0</v>
      </c>
      <c r="B1420" s="23" t="str">
        <f>D1420&amp;"|"&amp;E1420&amp;"|"&amp;G1420&amp;"|"&amp;H1420&amp;"|"&amp;X1420</f>
        <v>||||0</v>
      </c>
      <c r="C1420" s="28" t="str">
        <f>E1420&amp;"|"&amp;X1420</f>
        <v>|0</v>
      </c>
      <c r="D1420" s="10"/>
      <c r="E1420" s="10"/>
      <c r="F1420" s="36" t="str">
        <f>G1420&amp;"/"&amp;H1420</f>
        <v>/</v>
      </c>
      <c r="G1420" s="10"/>
      <c r="H1420" s="10"/>
      <c r="I1420" s="36" t="str">
        <f>J1420&amp;"."&amp;K1420</f>
        <v>.</v>
      </c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>
        <f>R1420-S1420-T1420</f>
        <v>0</v>
      </c>
      <c r="V1420" s="9" t="e">
        <f>IF(X1420&lt;&gt;"Liquidação Cancelada",VLOOKUP(B1420,'BASE DE DADOS OPS'!$B$4:$P$9650,10,FALSE),"Liquidação Cancelada")</f>
        <v>#N/A</v>
      </c>
      <c r="W1420" s="13" t="e">
        <f>IF(X1420&lt;&gt;"Liquidação Cancelada",IF(ISBLANK(V1420),"AGUARDANDO PAGAMENTO",NETWORKDAYS(P1420,V1420)-1),"Liquidação Cancelada")</f>
        <v>#N/A</v>
      </c>
      <c r="X1420" s="10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>IF(X1420&lt;&gt;"Liquidação Cancelada",Y1420-Z1420,"Liquidação Cancelada")</f>
        <v>#N/A</v>
      </c>
      <c r="AC1420" s="3" t="e">
        <f>IF(X1420&lt;&gt;"Liquidação Cancelada",(AA1420-AB1420)+(U1420-Z1420-AB1420),"Liquidação Cancelada")</f>
        <v>#N/A</v>
      </c>
      <c r="AD1420" s="29"/>
    </row>
    <row r="1421" spans="1:30" ht="24.95" customHeight="1" x14ac:dyDescent="0.2">
      <c r="A1421" s="23" t="str">
        <f>D1421&amp;"|"&amp;E1421&amp;"|"&amp;G1421&amp;"|"&amp;H1421&amp;"|"&amp;L1421&amp;"|"&amp;N1421&amp;"|"&amp;U1421</f>
        <v>||||||0</v>
      </c>
      <c r="B1421" s="23" t="str">
        <f>D1421&amp;"|"&amp;E1421&amp;"|"&amp;G1421&amp;"|"&amp;H1421&amp;"|"&amp;X1421</f>
        <v>||||0</v>
      </c>
      <c r="C1421" s="28" t="str">
        <f>E1421&amp;"|"&amp;X1421</f>
        <v>|0</v>
      </c>
      <c r="D1421" s="10"/>
      <c r="E1421" s="10"/>
      <c r="F1421" s="36" t="str">
        <f>G1421&amp;"/"&amp;H1421</f>
        <v>/</v>
      </c>
      <c r="G1421" s="10"/>
      <c r="H1421" s="10"/>
      <c r="I1421" s="36" t="str">
        <f>J1421&amp;"."&amp;K1421</f>
        <v>.</v>
      </c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>
        <f>R1421-S1421-T1421</f>
        <v>0</v>
      </c>
      <c r="V1421" s="9" t="e">
        <f>IF(X1421&lt;&gt;"Liquidação Cancelada",VLOOKUP(B1421,'BASE DE DADOS OPS'!$B$4:$P$9650,10,FALSE),"Liquidação Cancelada")</f>
        <v>#N/A</v>
      </c>
      <c r="W1421" s="13" t="e">
        <f>IF(X1421&lt;&gt;"Liquidação Cancelada",IF(ISBLANK(V1421),"AGUARDANDO PAGAMENTO",NETWORKDAYS(P1421,V1421)-1),"Liquidação Cancelada")</f>
        <v>#N/A</v>
      </c>
      <c r="X1421" s="10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>IF(X1421&lt;&gt;"Liquidação Cancelada",Y1421-Z1421,"Liquidação Cancelada")</f>
        <v>#N/A</v>
      </c>
      <c r="AC1421" s="3" t="e">
        <f>IF(X1421&lt;&gt;"Liquidação Cancelada",(AA1421-AB1421)+(U1421-Z1421-AB1421),"Liquidação Cancelada")</f>
        <v>#N/A</v>
      </c>
      <c r="AD1421" s="29"/>
    </row>
    <row r="1422" spans="1:30" ht="24.95" customHeight="1" x14ac:dyDescent="0.2">
      <c r="A1422" s="23" t="str">
        <f>D1422&amp;"|"&amp;E1422&amp;"|"&amp;G1422&amp;"|"&amp;H1422&amp;"|"&amp;L1422&amp;"|"&amp;N1422&amp;"|"&amp;U1422</f>
        <v>||||||0</v>
      </c>
      <c r="B1422" s="23" t="str">
        <f>D1422&amp;"|"&amp;E1422&amp;"|"&amp;G1422&amp;"|"&amp;H1422&amp;"|"&amp;X1422</f>
        <v>||||0</v>
      </c>
      <c r="C1422" s="28" t="str">
        <f>E1422&amp;"|"&amp;X1422</f>
        <v>|0</v>
      </c>
      <c r="D1422" s="10"/>
      <c r="E1422" s="10"/>
      <c r="F1422" s="36" t="str">
        <f>G1422&amp;"/"&amp;H1422</f>
        <v>/</v>
      </c>
      <c r="G1422" s="10"/>
      <c r="H1422" s="10"/>
      <c r="I1422" s="36" t="str">
        <f>J1422&amp;"."&amp;K1422</f>
        <v>.</v>
      </c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>
        <f>R1422-S1422-T1422</f>
        <v>0</v>
      </c>
      <c r="V1422" s="9" t="e">
        <f>IF(X1422&lt;&gt;"Liquidação Cancelada",VLOOKUP(B1422,'BASE DE DADOS OPS'!$B$4:$P$9650,10,FALSE),"Liquidação Cancelada")</f>
        <v>#N/A</v>
      </c>
      <c r="W1422" s="13" t="e">
        <f>IF(X1422&lt;&gt;"Liquidação Cancelada",IF(ISBLANK(V1422),"AGUARDANDO PAGAMENTO",NETWORKDAYS(P1422,V1422)-1),"Liquidação Cancelada")</f>
        <v>#N/A</v>
      </c>
      <c r="X1422" s="10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>IF(X1422&lt;&gt;"Liquidação Cancelada",Y1422-Z1422,"Liquidação Cancelada")</f>
        <v>#N/A</v>
      </c>
      <c r="AC1422" s="3" t="e">
        <f>IF(X1422&lt;&gt;"Liquidação Cancelada",(AA1422-AB1422)+(U1422-Z1422-AB1422),"Liquidação Cancelada")</f>
        <v>#N/A</v>
      </c>
      <c r="AD1422" s="29"/>
    </row>
    <row r="1423" spans="1:30" ht="24.95" customHeight="1" x14ac:dyDescent="0.2">
      <c r="A1423" s="23" t="str">
        <f>D1423&amp;"|"&amp;E1423&amp;"|"&amp;G1423&amp;"|"&amp;H1423&amp;"|"&amp;L1423&amp;"|"&amp;N1423&amp;"|"&amp;U1423</f>
        <v>||||||0</v>
      </c>
      <c r="B1423" s="23" t="str">
        <f>D1423&amp;"|"&amp;E1423&amp;"|"&amp;G1423&amp;"|"&amp;H1423&amp;"|"&amp;X1423</f>
        <v>||||0</v>
      </c>
      <c r="C1423" s="28" t="str">
        <f>E1423&amp;"|"&amp;X1423</f>
        <v>|0</v>
      </c>
      <c r="D1423" s="10"/>
      <c r="E1423" s="10"/>
      <c r="F1423" s="36" t="str">
        <f>G1423&amp;"/"&amp;H1423</f>
        <v>/</v>
      </c>
      <c r="G1423" s="10"/>
      <c r="H1423" s="10"/>
      <c r="I1423" s="36" t="str">
        <f>J1423&amp;"."&amp;K1423</f>
        <v>.</v>
      </c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>
        <f>R1423-S1423-T1423</f>
        <v>0</v>
      </c>
      <c r="V1423" s="9" t="e">
        <f>IF(X1423&lt;&gt;"Liquidação Cancelada",VLOOKUP(B1423,'BASE DE DADOS OPS'!$B$4:$P$9650,10,FALSE),"Liquidação Cancelada")</f>
        <v>#N/A</v>
      </c>
      <c r="W1423" s="13" t="e">
        <f>IF(X1423&lt;&gt;"Liquidação Cancelada",IF(ISBLANK(V1423),"AGUARDANDO PAGAMENTO",NETWORKDAYS(P1423,V1423)-1),"Liquidação Cancelada")</f>
        <v>#N/A</v>
      </c>
      <c r="X1423" s="10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>IF(X1423&lt;&gt;"Liquidação Cancelada",Y1423-Z1423,"Liquidação Cancelada")</f>
        <v>#N/A</v>
      </c>
      <c r="AC1423" s="3" t="e">
        <f>IF(X1423&lt;&gt;"Liquidação Cancelada",(AA1423-AB1423)+(U1423-Z1423-AB1423),"Liquidação Cancelada")</f>
        <v>#N/A</v>
      </c>
      <c r="AD1423" s="29"/>
    </row>
    <row r="1424" spans="1:30" ht="24.95" customHeight="1" x14ac:dyDescent="0.2">
      <c r="A1424" s="23" t="str">
        <f>D1424&amp;"|"&amp;E1424&amp;"|"&amp;G1424&amp;"|"&amp;H1424&amp;"|"&amp;L1424&amp;"|"&amp;N1424&amp;"|"&amp;U1424</f>
        <v>||||||0</v>
      </c>
      <c r="B1424" s="23" t="str">
        <f>D1424&amp;"|"&amp;E1424&amp;"|"&amp;G1424&amp;"|"&amp;H1424&amp;"|"&amp;X1424</f>
        <v>||||0</v>
      </c>
      <c r="C1424" s="28" t="str">
        <f>E1424&amp;"|"&amp;X1424</f>
        <v>|0</v>
      </c>
      <c r="D1424" s="10"/>
      <c r="E1424" s="10"/>
      <c r="F1424" s="36" t="str">
        <f>G1424&amp;"/"&amp;H1424</f>
        <v>/</v>
      </c>
      <c r="G1424" s="10"/>
      <c r="H1424" s="10"/>
      <c r="I1424" s="36" t="str">
        <f>J1424&amp;"."&amp;K1424</f>
        <v>.</v>
      </c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>
        <f>R1424-S1424-T1424</f>
        <v>0</v>
      </c>
      <c r="V1424" s="9" t="e">
        <f>IF(X1424&lt;&gt;"Liquidação Cancelada",VLOOKUP(B1424,'BASE DE DADOS OPS'!$B$4:$P$9650,10,FALSE),"Liquidação Cancelada")</f>
        <v>#N/A</v>
      </c>
      <c r="W1424" s="13" t="e">
        <f>IF(X1424&lt;&gt;"Liquidação Cancelada",IF(ISBLANK(V1424),"AGUARDANDO PAGAMENTO",NETWORKDAYS(P1424,V1424)-1),"Liquidação Cancelada")</f>
        <v>#N/A</v>
      </c>
      <c r="X1424" s="10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>IF(X1424&lt;&gt;"Liquidação Cancelada",Y1424-Z1424,"Liquidação Cancelada")</f>
        <v>#N/A</v>
      </c>
      <c r="AC1424" s="3" t="e">
        <f>IF(X1424&lt;&gt;"Liquidação Cancelada",(AA1424-AB1424)+(U1424-Z1424-AB1424),"Liquidação Cancelada")</f>
        <v>#N/A</v>
      </c>
      <c r="AD1424" s="29"/>
    </row>
    <row r="1425" spans="1:30" ht="24.95" customHeight="1" x14ac:dyDescent="0.2">
      <c r="A1425" s="23" t="str">
        <f>D1425&amp;"|"&amp;E1425&amp;"|"&amp;G1425&amp;"|"&amp;H1425&amp;"|"&amp;L1425&amp;"|"&amp;N1425&amp;"|"&amp;U1425</f>
        <v>||||||0</v>
      </c>
      <c r="B1425" s="23" t="str">
        <f>D1425&amp;"|"&amp;E1425&amp;"|"&amp;G1425&amp;"|"&amp;H1425&amp;"|"&amp;X1425</f>
        <v>||||0</v>
      </c>
      <c r="C1425" s="28" t="str">
        <f>E1425&amp;"|"&amp;X1425</f>
        <v>|0</v>
      </c>
      <c r="D1425" s="10"/>
      <c r="E1425" s="10"/>
      <c r="F1425" s="36" t="str">
        <f>G1425&amp;"/"&amp;H1425</f>
        <v>/</v>
      </c>
      <c r="G1425" s="10"/>
      <c r="H1425" s="10"/>
      <c r="I1425" s="36" t="str">
        <f>J1425&amp;"."&amp;K1425</f>
        <v>.</v>
      </c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>
        <f>R1425-S1425-T1425</f>
        <v>0</v>
      </c>
      <c r="V1425" s="9" t="e">
        <f>IF(X1425&lt;&gt;"Liquidação Cancelada",VLOOKUP(B1425,'BASE DE DADOS OPS'!$B$4:$P$9650,10,FALSE),"Liquidação Cancelada")</f>
        <v>#N/A</v>
      </c>
      <c r="W1425" s="13" t="e">
        <f>IF(X1425&lt;&gt;"Liquidação Cancelada",IF(ISBLANK(V1425),"AGUARDANDO PAGAMENTO",NETWORKDAYS(P1425,V1425)-1),"Liquidação Cancelada")</f>
        <v>#N/A</v>
      </c>
      <c r="X1425" s="10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>IF(X1425&lt;&gt;"Liquidação Cancelada",Y1425-Z1425,"Liquidação Cancelada")</f>
        <v>#N/A</v>
      </c>
      <c r="AC1425" s="3" t="e">
        <f>IF(X1425&lt;&gt;"Liquidação Cancelada",(AA1425-AB1425)+(U1425-Z1425-AB1425),"Liquidação Cancelada")</f>
        <v>#N/A</v>
      </c>
      <c r="AD1425" s="29"/>
    </row>
    <row r="1426" spans="1:30" ht="24.95" customHeight="1" x14ac:dyDescent="0.2">
      <c r="A1426" s="23" t="str">
        <f>D1426&amp;"|"&amp;E1426&amp;"|"&amp;G1426&amp;"|"&amp;H1426&amp;"|"&amp;L1426&amp;"|"&amp;N1426&amp;"|"&amp;U1426</f>
        <v>||||||0</v>
      </c>
      <c r="B1426" s="23" t="str">
        <f>D1426&amp;"|"&amp;E1426&amp;"|"&amp;G1426&amp;"|"&amp;H1426&amp;"|"&amp;X1426</f>
        <v>||||0</v>
      </c>
      <c r="C1426" s="28" t="str">
        <f>E1426&amp;"|"&amp;X1426</f>
        <v>|0</v>
      </c>
      <c r="D1426" s="10"/>
      <c r="E1426" s="10"/>
      <c r="F1426" s="36" t="str">
        <f>G1426&amp;"/"&amp;H1426</f>
        <v>/</v>
      </c>
      <c r="G1426" s="10"/>
      <c r="H1426" s="10"/>
      <c r="I1426" s="36" t="str">
        <f>J1426&amp;"."&amp;K1426</f>
        <v>.</v>
      </c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>
        <f>R1426-S1426-T1426</f>
        <v>0</v>
      </c>
      <c r="V1426" s="9" t="e">
        <f>IF(X1426&lt;&gt;"Liquidação Cancelada",VLOOKUP(B1426,'BASE DE DADOS OPS'!$B$4:$P$9650,10,FALSE),"Liquidação Cancelada")</f>
        <v>#N/A</v>
      </c>
      <c r="W1426" s="13" t="e">
        <f>IF(X1426&lt;&gt;"Liquidação Cancelada",IF(ISBLANK(V1426),"AGUARDANDO PAGAMENTO",NETWORKDAYS(P1426,V1426)-1),"Liquidação Cancelada")</f>
        <v>#N/A</v>
      </c>
      <c r="X1426" s="10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>IF(X1426&lt;&gt;"Liquidação Cancelada",Y1426-Z1426,"Liquidação Cancelada")</f>
        <v>#N/A</v>
      </c>
      <c r="AC1426" s="3" t="e">
        <f>IF(X1426&lt;&gt;"Liquidação Cancelada",(AA1426-AB1426)+(U1426-Z1426-AB1426),"Liquidação Cancelada")</f>
        <v>#N/A</v>
      </c>
      <c r="AD1426" s="29"/>
    </row>
    <row r="1427" spans="1:30" ht="24.95" customHeight="1" x14ac:dyDescent="0.2">
      <c r="A1427" s="23" t="str">
        <f>D1427&amp;"|"&amp;E1427&amp;"|"&amp;G1427&amp;"|"&amp;H1427&amp;"|"&amp;L1427&amp;"|"&amp;N1427&amp;"|"&amp;U1427</f>
        <v>||||||0</v>
      </c>
      <c r="B1427" s="23" t="str">
        <f>D1427&amp;"|"&amp;E1427&amp;"|"&amp;G1427&amp;"|"&amp;H1427&amp;"|"&amp;X1427</f>
        <v>||||0</v>
      </c>
      <c r="C1427" s="28" t="str">
        <f>E1427&amp;"|"&amp;X1427</f>
        <v>|0</v>
      </c>
      <c r="D1427" s="10"/>
      <c r="E1427" s="10"/>
      <c r="F1427" s="36" t="str">
        <f>G1427&amp;"/"&amp;H1427</f>
        <v>/</v>
      </c>
      <c r="G1427" s="10"/>
      <c r="H1427" s="10"/>
      <c r="I1427" s="36" t="str">
        <f>J1427&amp;"."&amp;K1427</f>
        <v>.</v>
      </c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>
        <f>R1427-S1427-T1427</f>
        <v>0</v>
      </c>
      <c r="V1427" s="9" t="e">
        <f>IF(X1427&lt;&gt;"Liquidação Cancelada",VLOOKUP(B1427,'BASE DE DADOS OPS'!$B$4:$P$9650,10,FALSE),"Liquidação Cancelada")</f>
        <v>#N/A</v>
      </c>
      <c r="W1427" s="13" t="e">
        <f>IF(X1427&lt;&gt;"Liquidação Cancelada",IF(ISBLANK(V1427),"AGUARDANDO PAGAMENTO",NETWORKDAYS(P1427,V1427)-1),"Liquidação Cancelada")</f>
        <v>#N/A</v>
      </c>
      <c r="X1427" s="10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>IF(X1427&lt;&gt;"Liquidação Cancelada",Y1427-Z1427,"Liquidação Cancelada")</f>
        <v>#N/A</v>
      </c>
      <c r="AC1427" s="3" t="e">
        <f>IF(X1427&lt;&gt;"Liquidação Cancelada",(AA1427-AB1427)+(U1427-Z1427-AB1427),"Liquidação Cancelada")</f>
        <v>#N/A</v>
      </c>
      <c r="AD1427" s="29"/>
    </row>
    <row r="1428" spans="1:30" ht="24.95" customHeight="1" x14ac:dyDescent="0.2">
      <c r="A1428" s="23" t="str">
        <f>D1428&amp;"|"&amp;E1428&amp;"|"&amp;G1428&amp;"|"&amp;H1428&amp;"|"&amp;L1428&amp;"|"&amp;N1428&amp;"|"&amp;U1428</f>
        <v>||||||0</v>
      </c>
      <c r="B1428" s="23" t="str">
        <f>D1428&amp;"|"&amp;E1428&amp;"|"&amp;G1428&amp;"|"&amp;H1428&amp;"|"&amp;X1428</f>
        <v>||||0</v>
      </c>
      <c r="C1428" s="28" t="str">
        <f>E1428&amp;"|"&amp;X1428</f>
        <v>|0</v>
      </c>
      <c r="D1428" s="10"/>
      <c r="E1428" s="10"/>
      <c r="F1428" s="36" t="str">
        <f>G1428&amp;"/"&amp;H1428</f>
        <v>/</v>
      </c>
      <c r="G1428" s="10"/>
      <c r="H1428" s="10"/>
      <c r="I1428" s="36" t="str">
        <f>J1428&amp;"."&amp;K1428</f>
        <v>.</v>
      </c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>
        <f>R1428-S1428-T1428</f>
        <v>0</v>
      </c>
      <c r="V1428" s="9" t="e">
        <f>IF(X1428&lt;&gt;"Liquidação Cancelada",VLOOKUP(B1428,'BASE DE DADOS OPS'!$B$4:$P$9650,10,FALSE),"Liquidação Cancelada")</f>
        <v>#N/A</v>
      </c>
      <c r="W1428" s="13" t="e">
        <f>IF(X1428&lt;&gt;"Liquidação Cancelada",IF(ISBLANK(V1428),"AGUARDANDO PAGAMENTO",NETWORKDAYS(P1428,V1428)-1),"Liquidação Cancelada")</f>
        <v>#N/A</v>
      </c>
      <c r="X1428" s="10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>IF(X1428&lt;&gt;"Liquidação Cancelada",Y1428-Z1428,"Liquidação Cancelada")</f>
        <v>#N/A</v>
      </c>
      <c r="AC1428" s="3" t="e">
        <f>IF(X1428&lt;&gt;"Liquidação Cancelada",(AA1428-AB1428)+(U1428-Z1428-AB1428),"Liquidação Cancelada")</f>
        <v>#N/A</v>
      </c>
      <c r="AD1428" s="29"/>
    </row>
    <row r="1429" spans="1:30" ht="24.95" customHeight="1" x14ac:dyDescent="0.2">
      <c r="A1429" s="23" t="str">
        <f>D1429&amp;"|"&amp;E1429&amp;"|"&amp;G1429&amp;"|"&amp;H1429&amp;"|"&amp;L1429&amp;"|"&amp;N1429&amp;"|"&amp;U1429</f>
        <v>||||||0</v>
      </c>
      <c r="B1429" s="23" t="str">
        <f>D1429&amp;"|"&amp;E1429&amp;"|"&amp;G1429&amp;"|"&amp;H1429&amp;"|"&amp;X1429</f>
        <v>||||0</v>
      </c>
      <c r="C1429" s="28" t="str">
        <f>E1429&amp;"|"&amp;X1429</f>
        <v>|0</v>
      </c>
      <c r="D1429" s="10"/>
      <c r="E1429" s="10"/>
      <c r="F1429" s="36" t="str">
        <f>G1429&amp;"/"&amp;H1429</f>
        <v>/</v>
      </c>
      <c r="G1429" s="10"/>
      <c r="H1429" s="10"/>
      <c r="I1429" s="36" t="str">
        <f>J1429&amp;"."&amp;K1429</f>
        <v>.</v>
      </c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>
        <f>R1429-S1429-T1429</f>
        <v>0</v>
      </c>
      <c r="V1429" s="9" t="e">
        <f>IF(X1429&lt;&gt;"Liquidação Cancelada",VLOOKUP(B1429,'BASE DE DADOS OPS'!$B$4:$P$9650,10,FALSE),"Liquidação Cancelada")</f>
        <v>#N/A</v>
      </c>
      <c r="W1429" s="13" t="e">
        <f>IF(X1429&lt;&gt;"Liquidação Cancelada",IF(ISBLANK(V1429),"AGUARDANDO PAGAMENTO",NETWORKDAYS(P1429,V1429)-1),"Liquidação Cancelada")</f>
        <v>#N/A</v>
      </c>
      <c r="X1429" s="10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>IF(X1429&lt;&gt;"Liquidação Cancelada",Y1429-Z1429,"Liquidação Cancelada")</f>
        <v>#N/A</v>
      </c>
      <c r="AC1429" s="3" t="e">
        <f>IF(X1429&lt;&gt;"Liquidação Cancelada",(AA1429-AB1429)+(U1429-Z1429-AB1429),"Liquidação Cancelada")</f>
        <v>#N/A</v>
      </c>
      <c r="AD1429" s="29"/>
    </row>
    <row r="1430" spans="1:30" ht="24.95" customHeight="1" x14ac:dyDescent="0.2">
      <c r="A1430" s="23" t="str">
        <f>D1430&amp;"|"&amp;E1430&amp;"|"&amp;G1430&amp;"|"&amp;H1430&amp;"|"&amp;L1430&amp;"|"&amp;N1430&amp;"|"&amp;U1430</f>
        <v>||||||0</v>
      </c>
      <c r="B1430" s="23" t="str">
        <f>D1430&amp;"|"&amp;E1430&amp;"|"&amp;G1430&amp;"|"&amp;H1430&amp;"|"&amp;X1430</f>
        <v>||||0</v>
      </c>
      <c r="C1430" s="28" t="str">
        <f>E1430&amp;"|"&amp;X1430</f>
        <v>|0</v>
      </c>
      <c r="D1430" s="10"/>
      <c r="E1430" s="10"/>
      <c r="F1430" s="36" t="str">
        <f>G1430&amp;"/"&amp;H1430</f>
        <v>/</v>
      </c>
      <c r="G1430" s="10"/>
      <c r="H1430" s="10"/>
      <c r="I1430" s="36" t="str">
        <f>J1430&amp;"."&amp;K1430</f>
        <v>.</v>
      </c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>
        <f>R1430-S1430-T1430</f>
        <v>0</v>
      </c>
      <c r="V1430" s="9" t="e">
        <f>IF(X1430&lt;&gt;"Liquidação Cancelada",VLOOKUP(B1430,'BASE DE DADOS OPS'!$B$4:$P$9650,10,FALSE),"Liquidação Cancelada")</f>
        <v>#N/A</v>
      </c>
      <c r="W1430" s="13" t="e">
        <f>IF(X1430&lt;&gt;"Liquidação Cancelada",IF(ISBLANK(V1430),"AGUARDANDO PAGAMENTO",NETWORKDAYS(P1430,V1430)-1),"Liquidação Cancelada")</f>
        <v>#N/A</v>
      </c>
      <c r="X1430" s="10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>IF(X1430&lt;&gt;"Liquidação Cancelada",Y1430-Z1430,"Liquidação Cancelada")</f>
        <v>#N/A</v>
      </c>
      <c r="AC1430" s="3" t="e">
        <f>IF(X1430&lt;&gt;"Liquidação Cancelada",(AA1430-AB1430)+(U1430-Z1430-AB1430),"Liquidação Cancelada")</f>
        <v>#N/A</v>
      </c>
      <c r="AD1430" s="29"/>
    </row>
    <row r="1431" spans="1:30" ht="24.95" customHeight="1" x14ac:dyDescent="0.2">
      <c r="A1431" s="23" t="str">
        <f>D1431&amp;"|"&amp;E1431&amp;"|"&amp;G1431&amp;"|"&amp;H1431&amp;"|"&amp;L1431&amp;"|"&amp;N1431&amp;"|"&amp;U1431</f>
        <v>||||||0</v>
      </c>
      <c r="B1431" s="23" t="str">
        <f>D1431&amp;"|"&amp;E1431&amp;"|"&amp;G1431&amp;"|"&amp;H1431&amp;"|"&amp;X1431</f>
        <v>||||0</v>
      </c>
      <c r="C1431" s="28" t="str">
        <f>E1431&amp;"|"&amp;X1431</f>
        <v>|0</v>
      </c>
      <c r="D1431" s="10"/>
      <c r="E1431" s="10"/>
      <c r="F1431" s="36" t="str">
        <f>G1431&amp;"/"&amp;H1431</f>
        <v>/</v>
      </c>
      <c r="G1431" s="10"/>
      <c r="H1431" s="10"/>
      <c r="I1431" s="36" t="str">
        <f>J1431&amp;"."&amp;K1431</f>
        <v>.</v>
      </c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>
        <f>R1431-S1431-T1431</f>
        <v>0</v>
      </c>
      <c r="V1431" s="9" t="e">
        <f>IF(X1431&lt;&gt;"Liquidação Cancelada",VLOOKUP(B1431,'BASE DE DADOS OPS'!$B$4:$P$9650,10,FALSE),"Liquidação Cancelada")</f>
        <v>#N/A</v>
      </c>
      <c r="W1431" s="13" t="e">
        <f>IF(X1431&lt;&gt;"Liquidação Cancelada",IF(ISBLANK(V1431),"AGUARDANDO PAGAMENTO",NETWORKDAYS(P1431,V1431)-1),"Liquidação Cancelada")</f>
        <v>#N/A</v>
      </c>
      <c r="X1431" s="10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>IF(X1431&lt;&gt;"Liquidação Cancelada",Y1431-Z1431,"Liquidação Cancelada")</f>
        <v>#N/A</v>
      </c>
      <c r="AC1431" s="3" t="e">
        <f>IF(X1431&lt;&gt;"Liquidação Cancelada",(AA1431-AB1431)+(U1431-Z1431-AB1431),"Liquidação Cancelada")</f>
        <v>#N/A</v>
      </c>
      <c r="AD1431" s="29"/>
    </row>
    <row r="1432" spans="1:30" ht="24.95" customHeight="1" x14ac:dyDescent="0.2">
      <c r="A1432" s="23" t="str">
        <f>D1432&amp;"|"&amp;E1432&amp;"|"&amp;G1432&amp;"|"&amp;H1432&amp;"|"&amp;L1432&amp;"|"&amp;N1432&amp;"|"&amp;U1432</f>
        <v>||||||0</v>
      </c>
      <c r="B1432" s="23" t="str">
        <f>D1432&amp;"|"&amp;E1432&amp;"|"&amp;G1432&amp;"|"&amp;H1432&amp;"|"&amp;X1432</f>
        <v>||||0</v>
      </c>
      <c r="C1432" s="28" t="str">
        <f>E1432&amp;"|"&amp;X1432</f>
        <v>|0</v>
      </c>
      <c r="D1432" s="10"/>
      <c r="E1432" s="10"/>
      <c r="F1432" s="36" t="str">
        <f>G1432&amp;"/"&amp;H1432</f>
        <v>/</v>
      </c>
      <c r="G1432" s="10"/>
      <c r="H1432" s="10"/>
      <c r="I1432" s="36" t="str">
        <f>J1432&amp;"."&amp;K1432</f>
        <v>.</v>
      </c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>
        <f>R1432-S1432-T1432</f>
        <v>0</v>
      </c>
      <c r="V1432" s="9" t="e">
        <f>IF(X1432&lt;&gt;"Liquidação Cancelada",VLOOKUP(B1432,'BASE DE DADOS OPS'!$B$4:$P$9650,10,FALSE),"Liquidação Cancelada")</f>
        <v>#N/A</v>
      </c>
      <c r="W1432" s="13" t="e">
        <f>IF(X1432&lt;&gt;"Liquidação Cancelada",IF(ISBLANK(V1432),"AGUARDANDO PAGAMENTO",NETWORKDAYS(P1432,V1432)-1),"Liquidação Cancelada")</f>
        <v>#N/A</v>
      </c>
      <c r="X1432" s="10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>IF(X1432&lt;&gt;"Liquidação Cancelada",Y1432-Z1432,"Liquidação Cancelada")</f>
        <v>#N/A</v>
      </c>
      <c r="AC1432" s="3" t="e">
        <f>IF(X1432&lt;&gt;"Liquidação Cancelada",(AA1432-AB1432)+(U1432-Z1432-AB1432),"Liquidação Cancelada")</f>
        <v>#N/A</v>
      </c>
      <c r="AD1432" s="29"/>
    </row>
    <row r="1433" spans="1:30" ht="24.95" customHeight="1" x14ac:dyDescent="0.2">
      <c r="A1433" s="23" t="str">
        <f>D1433&amp;"|"&amp;E1433&amp;"|"&amp;G1433&amp;"|"&amp;H1433&amp;"|"&amp;L1433&amp;"|"&amp;N1433&amp;"|"&amp;U1433</f>
        <v>||||||0</v>
      </c>
      <c r="B1433" s="23" t="str">
        <f>D1433&amp;"|"&amp;E1433&amp;"|"&amp;G1433&amp;"|"&amp;H1433&amp;"|"&amp;X1433</f>
        <v>||||0</v>
      </c>
      <c r="C1433" s="28" t="str">
        <f>E1433&amp;"|"&amp;X1433</f>
        <v>|0</v>
      </c>
      <c r="D1433" s="10"/>
      <c r="E1433" s="10"/>
      <c r="F1433" s="36" t="str">
        <f>G1433&amp;"/"&amp;H1433</f>
        <v>/</v>
      </c>
      <c r="G1433" s="10"/>
      <c r="H1433" s="10"/>
      <c r="I1433" s="36" t="str">
        <f>J1433&amp;"."&amp;K1433</f>
        <v>.</v>
      </c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>
        <f>R1433-S1433-T1433</f>
        <v>0</v>
      </c>
      <c r="V1433" s="9" t="e">
        <f>IF(X1433&lt;&gt;"Liquidação Cancelada",VLOOKUP(B1433,'BASE DE DADOS OPS'!$B$4:$P$9650,10,FALSE),"Liquidação Cancelada")</f>
        <v>#N/A</v>
      </c>
      <c r="W1433" s="13" t="e">
        <f>IF(X1433&lt;&gt;"Liquidação Cancelada",IF(ISBLANK(V1433),"AGUARDANDO PAGAMENTO",NETWORKDAYS(P1433,V1433)-1),"Liquidação Cancelada")</f>
        <v>#N/A</v>
      </c>
      <c r="X1433" s="10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>IF(X1433&lt;&gt;"Liquidação Cancelada",Y1433-Z1433,"Liquidação Cancelada")</f>
        <v>#N/A</v>
      </c>
      <c r="AC1433" s="3" t="e">
        <f>IF(X1433&lt;&gt;"Liquidação Cancelada",(AA1433-AB1433)+(U1433-Z1433-AB1433),"Liquidação Cancelada")</f>
        <v>#N/A</v>
      </c>
      <c r="AD1433" s="29"/>
    </row>
    <row r="1434" spans="1:30" ht="24.95" customHeight="1" x14ac:dyDescent="0.2">
      <c r="A1434" s="23" t="str">
        <f>D1434&amp;"|"&amp;E1434&amp;"|"&amp;G1434&amp;"|"&amp;H1434&amp;"|"&amp;L1434&amp;"|"&amp;N1434&amp;"|"&amp;U1434</f>
        <v>||||||0</v>
      </c>
      <c r="B1434" s="23" t="str">
        <f>D1434&amp;"|"&amp;E1434&amp;"|"&amp;G1434&amp;"|"&amp;H1434&amp;"|"&amp;X1434</f>
        <v>||||0</v>
      </c>
      <c r="C1434" s="28" t="str">
        <f>E1434&amp;"|"&amp;X1434</f>
        <v>|0</v>
      </c>
      <c r="D1434" s="10"/>
      <c r="E1434" s="10"/>
      <c r="F1434" s="36" t="str">
        <f>G1434&amp;"/"&amp;H1434</f>
        <v>/</v>
      </c>
      <c r="G1434" s="10"/>
      <c r="H1434" s="10"/>
      <c r="I1434" s="36" t="str">
        <f>J1434&amp;"."&amp;K1434</f>
        <v>.</v>
      </c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>
        <f>R1434-S1434-T1434</f>
        <v>0</v>
      </c>
      <c r="V1434" s="9" t="e">
        <f>IF(X1434&lt;&gt;"Liquidação Cancelada",VLOOKUP(B1434,'BASE DE DADOS OPS'!$B$4:$P$9650,10,FALSE),"Liquidação Cancelada")</f>
        <v>#N/A</v>
      </c>
      <c r="W1434" s="13" t="e">
        <f>IF(X1434&lt;&gt;"Liquidação Cancelada",IF(ISBLANK(V1434),"AGUARDANDO PAGAMENTO",NETWORKDAYS(P1434,V1434)-1),"Liquidação Cancelada")</f>
        <v>#N/A</v>
      </c>
      <c r="X1434" s="10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>IF(X1434&lt;&gt;"Liquidação Cancelada",Y1434-Z1434,"Liquidação Cancelada")</f>
        <v>#N/A</v>
      </c>
      <c r="AC1434" s="3" t="e">
        <f>IF(X1434&lt;&gt;"Liquidação Cancelada",(AA1434-AB1434)+(U1434-Z1434-AB1434),"Liquidação Cancelada")</f>
        <v>#N/A</v>
      </c>
      <c r="AD1434" s="29"/>
    </row>
    <row r="1435" spans="1:30" ht="24.95" customHeight="1" x14ac:dyDescent="0.2">
      <c r="A1435" s="23" t="str">
        <f>D1435&amp;"|"&amp;E1435&amp;"|"&amp;G1435&amp;"|"&amp;H1435&amp;"|"&amp;L1435&amp;"|"&amp;N1435&amp;"|"&amp;U1435</f>
        <v>||||||0</v>
      </c>
      <c r="B1435" s="23" t="str">
        <f>D1435&amp;"|"&amp;E1435&amp;"|"&amp;G1435&amp;"|"&amp;H1435&amp;"|"&amp;X1435</f>
        <v>||||0</v>
      </c>
      <c r="C1435" s="28" t="str">
        <f>E1435&amp;"|"&amp;X1435</f>
        <v>|0</v>
      </c>
      <c r="D1435" s="10"/>
      <c r="E1435" s="10"/>
      <c r="F1435" s="36" t="str">
        <f>G1435&amp;"/"&amp;H1435</f>
        <v>/</v>
      </c>
      <c r="G1435" s="10"/>
      <c r="H1435" s="10"/>
      <c r="I1435" s="36" t="str">
        <f>J1435&amp;"."&amp;K1435</f>
        <v>.</v>
      </c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>
        <f>R1435-S1435-T1435</f>
        <v>0</v>
      </c>
      <c r="V1435" s="9" t="e">
        <f>IF(X1435&lt;&gt;"Liquidação Cancelada",VLOOKUP(B1435,'BASE DE DADOS OPS'!$B$4:$P$9650,10,FALSE),"Liquidação Cancelada")</f>
        <v>#N/A</v>
      </c>
      <c r="W1435" s="13" t="e">
        <f>IF(X1435&lt;&gt;"Liquidação Cancelada",IF(ISBLANK(V1435),"AGUARDANDO PAGAMENTO",NETWORKDAYS(P1435,V1435)-1),"Liquidação Cancelada")</f>
        <v>#N/A</v>
      </c>
      <c r="X1435" s="10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>IF(X1435&lt;&gt;"Liquidação Cancelada",Y1435-Z1435,"Liquidação Cancelada")</f>
        <v>#N/A</v>
      </c>
      <c r="AC1435" s="3" t="e">
        <f>IF(X1435&lt;&gt;"Liquidação Cancelada",(AA1435-AB1435)+(U1435-Z1435-AB1435),"Liquidação Cancelada")</f>
        <v>#N/A</v>
      </c>
      <c r="AD1435" s="29"/>
    </row>
    <row r="1436" spans="1:30" ht="24.95" customHeight="1" x14ac:dyDescent="0.2">
      <c r="A1436" s="23" t="str">
        <f>D1436&amp;"|"&amp;E1436&amp;"|"&amp;G1436&amp;"|"&amp;H1436&amp;"|"&amp;L1436&amp;"|"&amp;N1436&amp;"|"&amp;U1436</f>
        <v>||||||0</v>
      </c>
      <c r="B1436" s="23" t="str">
        <f>D1436&amp;"|"&amp;E1436&amp;"|"&amp;G1436&amp;"|"&amp;H1436&amp;"|"&amp;X1436</f>
        <v>||||0</v>
      </c>
      <c r="C1436" s="28" t="str">
        <f>E1436&amp;"|"&amp;X1436</f>
        <v>|0</v>
      </c>
      <c r="D1436" s="10"/>
      <c r="E1436" s="10"/>
      <c r="F1436" s="36" t="str">
        <f>G1436&amp;"/"&amp;H1436</f>
        <v>/</v>
      </c>
      <c r="G1436" s="10"/>
      <c r="H1436" s="10"/>
      <c r="I1436" s="36" t="str">
        <f>J1436&amp;"."&amp;K1436</f>
        <v>.</v>
      </c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>
        <f>R1436-S1436-T1436</f>
        <v>0</v>
      </c>
      <c r="V1436" s="9" t="e">
        <f>IF(X1436&lt;&gt;"Liquidação Cancelada",VLOOKUP(B1436,'BASE DE DADOS OPS'!$B$4:$P$9650,10,FALSE),"Liquidação Cancelada")</f>
        <v>#N/A</v>
      </c>
      <c r="W1436" s="13" t="e">
        <f>IF(X1436&lt;&gt;"Liquidação Cancelada",IF(ISBLANK(V1436),"AGUARDANDO PAGAMENTO",NETWORKDAYS(P1436,V1436)-1),"Liquidação Cancelada")</f>
        <v>#N/A</v>
      </c>
      <c r="X1436" s="10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>IF(X1436&lt;&gt;"Liquidação Cancelada",Y1436-Z1436,"Liquidação Cancelada")</f>
        <v>#N/A</v>
      </c>
      <c r="AC1436" s="3" t="e">
        <f>IF(X1436&lt;&gt;"Liquidação Cancelada",(AA1436-AB1436)+(U1436-Z1436-AB1436),"Liquidação Cancelada")</f>
        <v>#N/A</v>
      </c>
      <c r="AD1436" s="29"/>
    </row>
    <row r="1437" spans="1:30" ht="24.95" customHeight="1" x14ac:dyDescent="0.2">
      <c r="A1437" s="23" t="str">
        <f>D1437&amp;"|"&amp;E1437&amp;"|"&amp;G1437&amp;"|"&amp;H1437&amp;"|"&amp;L1437&amp;"|"&amp;N1437&amp;"|"&amp;U1437</f>
        <v>||||||0</v>
      </c>
      <c r="B1437" s="23" t="str">
        <f>D1437&amp;"|"&amp;E1437&amp;"|"&amp;G1437&amp;"|"&amp;H1437&amp;"|"&amp;X1437</f>
        <v>||||0</v>
      </c>
      <c r="C1437" s="28" t="str">
        <f>E1437&amp;"|"&amp;X1437</f>
        <v>|0</v>
      </c>
      <c r="D1437" s="10"/>
      <c r="E1437" s="10"/>
      <c r="F1437" s="36" t="str">
        <f>G1437&amp;"/"&amp;H1437</f>
        <v>/</v>
      </c>
      <c r="G1437" s="10"/>
      <c r="H1437" s="10"/>
      <c r="I1437" s="36" t="str">
        <f>J1437&amp;"."&amp;K1437</f>
        <v>.</v>
      </c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>
        <f>R1437-S1437-T1437</f>
        <v>0</v>
      </c>
      <c r="V1437" s="9" t="e">
        <f>IF(X1437&lt;&gt;"Liquidação Cancelada",VLOOKUP(B1437,'BASE DE DADOS OPS'!$B$4:$P$9650,10,FALSE),"Liquidação Cancelada")</f>
        <v>#N/A</v>
      </c>
      <c r="W1437" s="13" t="e">
        <f>IF(X1437&lt;&gt;"Liquidação Cancelada",IF(ISBLANK(V1437),"AGUARDANDO PAGAMENTO",NETWORKDAYS(P1437,V1437)-1),"Liquidação Cancelada")</f>
        <v>#N/A</v>
      </c>
      <c r="X1437" s="10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>IF(X1437&lt;&gt;"Liquidação Cancelada",Y1437-Z1437,"Liquidação Cancelada")</f>
        <v>#N/A</v>
      </c>
      <c r="AC1437" s="3" t="e">
        <f>IF(X1437&lt;&gt;"Liquidação Cancelada",(AA1437-AB1437)+(U1437-Z1437-AB1437),"Liquidação Cancelada")</f>
        <v>#N/A</v>
      </c>
      <c r="AD1437" s="29"/>
    </row>
    <row r="1438" spans="1:30" ht="24.95" customHeight="1" x14ac:dyDescent="0.2">
      <c r="A1438" s="23" t="str">
        <f>D1438&amp;"|"&amp;E1438&amp;"|"&amp;G1438&amp;"|"&amp;H1438&amp;"|"&amp;L1438&amp;"|"&amp;N1438&amp;"|"&amp;U1438</f>
        <v>||||||0</v>
      </c>
      <c r="B1438" s="23" t="str">
        <f>D1438&amp;"|"&amp;E1438&amp;"|"&amp;G1438&amp;"|"&amp;H1438&amp;"|"&amp;X1438</f>
        <v>||||0</v>
      </c>
      <c r="C1438" s="28" t="str">
        <f>E1438&amp;"|"&amp;X1438</f>
        <v>|0</v>
      </c>
      <c r="D1438" s="10"/>
      <c r="E1438" s="10"/>
      <c r="F1438" s="36" t="str">
        <f>G1438&amp;"/"&amp;H1438</f>
        <v>/</v>
      </c>
      <c r="G1438" s="10"/>
      <c r="H1438" s="10"/>
      <c r="I1438" s="36" t="str">
        <f>J1438&amp;"."&amp;K1438</f>
        <v>.</v>
      </c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>
        <f>R1438-S1438-T1438</f>
        <v>0</v>
      </c>
      <c r="V1438" s="9" t="e">
        <f>IF(X1438&lt;&gt;"Liquidação Cancelada",VLOOKUP(B1438,'BASE DE DADOS OPS'!$B$4:$P$9650,10,FALSE),"Liquidação Cancelada")</f>
        <v>#N/A</v>
      </c>
      <c r="W1438" s="13" t="e">
        <f>IF(X1438&lt;&gt;"Liquidação Cancelada",IF(ISBLANK(V1438),"AGUARDANDO PAGAMENTO",NETWORKDAYS(P1438,V1438)-1),"Liquidação Cancelada")</f>
        <v>#N/A</v>
      </c>
      <c r="X1438" s="10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>IF(X1438&lt;&gt;"Liquidação Cancelada",Y1438-Z1438,"Liquidação Cancelada")</f>
        <v>#N/A</v>
      </c>
      <c r="AC1438" s="3" t="e">
        <f>IF(X1438&lt;&gt;"Liquidação Cancelada",(AA1438-AB1438)+(U1438-Z1438-AB1438),"Liquidação Cancelada")</f>
        <v>#N/A</v>
      </c>
      <c r="AD1438" s="29"/>
    </row>
    <row r="1439" spans="1:30" ht="24.95" customHeight="1" x14ac:dyDescent="0.2">
      <c r="A1439" s="23" t="str">
        <f>D1439&amp;"|"&amp;E1439&amp;"|"&amp;G1439&amp;"|"&amp;H1439&amp;"|"&amp;L1439&amp;"|"&amp;N1439&amp;"|"&amp;U1439</f>
        <v>||||||0</v>
      </c>
      <c r="B1439" s="23" t="str">
        <f>D1439&amp;"|"&amp;E1439&amp;"|"&amp;G1439&amp;"|"&amp;H1439&amp;"|"&amp;X1439</f>
        <v>||||0</v>
      </c>
      <c r="C1439" s="28" t="str">
        <f>E1439&amp;"|"&amp;X1439</f>
        <v>|0</v>
      </c>
      <c r="D1439" s="10"/>
      <c r="E1439" s="10"/>
      <c r="F1439" s="36" t="str">
        <f>G1439&amp;"/"&amp;H1439</f>
        <v>/</v>
      </c>
      <c r="G1439" s="10"/>
      <c r="H1439" s="10"/>
      <c r="I1439" s="36" t="str">
        <f>J1439&amp;"."&amp;K1439</f>
        <v>.</v>
      </c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>
        <f>R1439-S1439-T1439</f>
        <v>0</v>
      </c>
      <c r="V1439" s="9" t="e">
        <f>IF(X1439&lt;&gt;"Liquidação Cancelada",VLOOKUP(B1439,'BASE DE DADOS OPS'!$B$4:$P$9650,10,FALSE),"Liquidação Cancelada")</f>
        <v>#N/A</v>
      </c>
      <c r="W1439" s="13" t="e">
        <f>IF(X1439&lt;&gt;"Liquidação Cancelada",IF(ISBLANK(V1439),"AGUARDANDO PAGAMENTO",NETWORKDAYS(P1439,V1439)-1),"Liquidação Cancelada")</f>
        <v>#N/A</v>
      </c>
      <c r="X1439" s="10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>IF(X1439&lt;&gt;"Liquidação Cancelada",Y1439-Z1439,"Liquidação Cancelada")</f>
        <v>#N/A</v>
      </c>
      <c r="AC1439" s="3" t="e">
        <f>IF(X1439&lt;&gt;"Liquidação Cancelada",(AA1439-AB1439)+(U1439-Z1439-AB1439),"Liquidação Cancelada")</f>
        <v>#N/A</v>
      </c>
      <c r="AD1439" s="29"/>
    </row>
    <row r="1440" spans="1:30" ht="24.95" customHeight="1" x14ac:dyDescent="0.2">
      <c r="A1440" s="23" t="str">
        <f>D1440&amp;"|"&amp;E1440&amp;"|"&amp;G1440&amp;"|"&amp;H1440&amp;"|"&amp;L1440&amp;"|"&amp;N1440&amp;"|"&amp;U1440</f>
        <v>||||||0</v>
      </c>
      <c r="B1440" s="23" t="str">
        <f>D1440&amp;"|"&amp;E1440&amp;"|"&amp;G1440&amp;"|"&amp;H1440&amp;"|"&amp;X1440</f>
        <v>||||0</v>
      </c>
      <c r="C1440" s="28" t="str">
        <f>E1440&amp;"|"&amp;X1440</f>
        <v>|0</v>
      </c>
      <c r="D1440" s="10"/>
      <c r="E1440" s="10"/>
      <c r="F1440" s="36" t="str">
        <f>G1440&amp;"/"&amp;H1440</f>
        <v>/</v>
      </c>
      <c r="G1440" s="10"/>
      <c r="H1440" s="10"/>
      <c r="I1440" s="36" t="str">
        <f>J1440&amp;"."&amp;K1440</f>
        <v>.</v>
      </c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>
        <f>R1440-S1440-T1440</f>
        <v>0</v>
      </c>
      <c r="V1440" s="9" t="e">
        <f>IF(X1440&lt;&gt;"Liquidação Cancelada",VLOOKUP(B1440,'BASE DE DADOS OPS'!$B$4:$P$9650,10,FALSE),"Liquidação Cancelada")</f>
        <v>#N/A</v>
      </c>
      <c r="W1440" s="13" t="e">
        <f>IF(X1440&lt;&gt;"Liquidação Cancelada",IF(ISBLANK(V1440),"AGUARDANDO PAGAMENTO",NETWORKDAYS(P1440,V1440)-1),"Liquidação Cancelada")</f>
        <v>#N/A</v>
      </c>
      <c r="X1440" s="10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>IF(X1440&lt;&gt;"Liquidação Cancelada",Y1440-Z1440,"Liquidação Cancelada")</f>
        <v>#N/A</v>
      </c>
      <c r="AC1440" s="3" t="e">
        <f>IF(X1440&lt;&gt;"Liquidação Cancelada",(AA1440-AB1440)+(U1440-Z1440-AB1440),"Liquidação Cancelada")</f>
        <v>#N/A</v>
      </c>
      <c r="AD1440" s="29"/>
    </row>
    <row r="1441" spans="1:30" ht="24.95" customHeight="1" x14ac:dyDescent="0.2">
      <c r="A1441" s="23" t="str">
        <f>D1441&amp;"|"&amp;E1441&amp;"|"&amp;G1441&amp;"|"&amp;H1441&amp;"|"&amp;L1441&amp;"|"&amp;N1441&amp;"|"&amp;U1441</f>
        <v>||||||0</v>
      </c>
      <c r="B1441" s="23" t="str">
        <f>D1441&amp;"|"&amp;E1441&amp;"|"&amp;G1441&amp;"|"&amp;H1441&amp;"|"&amp;X1441</f>
        <v>||||0</v>
      </c>
      <c r="C1441" s="28" t="str">
        <f>E1441&amp;"|"&amp;X1441</f>
        <v>|0</v>
      </c>
      <c r="D1441" s="10"/>
      <c r="E1441" s="10"/>
      <c r="F1441" s="36" t="str">
        <f>G1441&amp;"/"&amp;H1441</f>
        <v>/</v>
      </c>
      <c r="G1441" s="10"/>
      <c r="H1441" s="10"/>
      <c r="I1441" s="36" t="str">
        <f>J1441&amp;"."&amp;K1441</f>
        <v>.</v>
      </c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>
        <f>R1441-S1441-T1441</f>
        <v>0</v>
      </c>
      <c r="V1441" s="9" t="e">
        <f>IF(X1441&lt;&gt;"Liquidação Cancelada",VLOOKUP(B1441,'BASE DE DADOS OPS'!$B$4:$P$9650,10,FALSE),"Liquidação Cancelada")</f>
        <v>#N/A</v>
      </c>
      <c r="W1441" s="13" t="e">
        <f>IF(X1441&lt;&gt;"Liquidação Cancelada",IF(ISBLANK(V1441),"AGUARDANDO PAGAMENTO",NETWORKDAYS(P1441,V1441)-1),"Liquidação Cancelada")</f>
        <v>#N/A</v>
      </c>
      <c r="X1441" s="10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>IF(X1441&lt;&gt;"Liquidação Cancelada",Y1441-Z1441,"Liquidação Cancelada")</f>
        <v>#N/A</v>
      </c>
      <c r="AC1441" s="3" t="e">
        <f>IF(X1441&lt;&gt;"Liquidação Cancelada",(AA1441-AB1441)+(U1441-Z1441-AB1441),"Liquidação Cancelada")</f>
        <v>#N/A</v>
      </c>
      <c r="AD1441" s="29"/>
    </row>
    <row r="1442" spans="1:30" ht="24.95" customHeight="1" x14ac:dyDescent="0.2">
      <c r="A1442" s="23" t="str">
        <f>D1442&amp;"|"&amp;E1442&amp;"|"&amp;G1442&amp;"|"&amp;H1442&amp;"|"&amp;L1442&amp;"|"&amp;N1442&amp;"|"&amp;U1442</f>
        <v>||||||0</v>
      </c>
      <c r="B1442" s="23" t="str">
        <f>D1442&amp;"|"&amp;E1442&amp;"|"&amp;G1442&amp;"|"&amp;H1442&amp;"|"&amp;X1442</f>
        <v>||||0</v>
      </c>
      <c r="C1442" s="28" t="str">
        <f>E1442&amp;"|"&amp;X1442</f>
        <v>|0</v>
      </c>
      <c r="D1442" s="10"/>
      <c r="E1442" s="10"/>
      <c r="F1442" s="36" t="str">
        <f>G1442&amp;"/"&amp;H1442</f>
        <v>/</v>
      </c>
      <c r="G1442" s="10"/>
      <c r="H1442" s="10"/>
      <c r="I1442" s="36" t="str">
        <f>J1442&amp;"."&amp;K1442</f>
        <v>.</v>
      </c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>
        <f>R1442-S1442-T1442</f>
        <v>0</v>
      </c>
      <c r="V1442" s="9" t="e">
        <f>IF(X1442&lt;&gt;"Liquidação Cancelada",VLOOKUP(B1442,'BASE DE DADOS OPS'!$B$4:$P$9650,10,FALSE),"Liquidação Cancelada")</f>
        <v>#N/A</v>
      </c>
      <c r="W1442" s="13" t="e">
        <f>IF(X1442&lt;&gt;"Liquidação Cancelada",IF(ISBLANK(V1442),"AGUARDANDO PAGAMENTO",NETWORKDAYS(P1442,V1442)-1),"Liquidação Cancelada")</f>
        <v>#N/A</v>
      </c>
      <c r="X1442" s="10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>IF(X1442&lt;&gt;"Liquidação Cancelada",Y1442-Z1442,"Liquidação Cancelada")</f>
        <v>#N/A</v>
      </c>
      <c r="AC1442" s="3" t="e">
        <f>IF(X1442&lt;&gt;"Liquidação Cancelada",(AA1442-AB1442)+(U1442-Z1442-AB1442),"Liquidação Cancelada")</f>
        <v>#N/A</v>
      </c>
      <c r="AD1442" s="29"/>
    </row>
    <row r="1443" spans="1:30" ht="24.95" customHeight="1" x14ac:dyDescent="0.2">
      <c r="A1443" s="23" t="str">
        <f>D1443&amp;"|"&amp;E1443&amp;"|"&amp;G1443&amp;"|"&amp;H1443&amp;"|"&amp;L1443&amp;"|"&amp;N1443&amp;"|"&amp;U1443</f>
        <v>||||||0</v>
      </c>
      <c r="B1443" s="23" t="str">
        <f>D1443&amp;"|"&amp;E1443&amp;"|"&amp;G1443&amp;"|"&amp;H1443&amp;"|"&amp;X1443</f>
        <v>||||0</v>
      </c>
      <c r="C1443" s="28" t="str">
        <f>E1443&amp;"|"&amp;X1443</f>
        <v>|0</v>
      </c>
      <c r="D1443" s="10"/>
      <c r="E1443" s="10"/>
      <c r="F1443" s="36" t="str">
        <f>G1443&amp;"/"&amp;H1443</f>
        <v>/</v>
      </c>
      <c r="G1443" s="10"/>
      <c r="H1443" s="10"/>
      <c r="I1443" s="36" t="str">
        <f>J1443&amp;"."&amp;K1443</f>
        <v>.</v>
      </c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>
        <f>R1443-S1443-T1443</f>
        <v>0</v>
      </c>
      <c r="V1443" s="9" t="e">
        <f>IF(X1443&lt;&gt;"Liquidação Cancelada",VLOOKUP(B1443,'BASE DE DADOS OPS'!$B$4:$P$9650,10,FALSE),"Liquidação Cancelada")</f>
        <v>#N/A</v>
      </c>
      <c r="W1443" s="13" t="e">
        <f>IF(X1443&lt;&gt;"Liquidação Cancelada",IF(ISBLANK(V1443),"AGUARDANDO PAGAMENTO",NETWORKDAYS(P1443,V1443)-1),"Liquidação Cancelada")</f>
        <v>#N/A</v>
      </c>
      <c r="X1443" s="10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>IF(X1443&lt;&gt;"Liquidação Cancelada",Y1443-Z1443,"Liquidação Cancelada")</f>
        <v>#N/A</v>
      </c>
      <c r="AC1443" s="3" t="e">
        <f>IF(X1443&lt;&gt;"Liquidação Cancelada",(AA1443-AB1443)+(U1443-Z1443-AB1443),"Liquidação Cancelada")</f>
        <v>#N/A</v>
      </c>
      <c r="AD1443" s="29"/>
    </row>
    <row r="1444" spans="1:30" ht="24.95" customHeight="1" x14ac:dyDescent="0.2">
      <c r="A1444" s="23" t="str">
        <f>D1444&amp;"|"&amp;E1444&amp;"|"&amp;G1444&amp;"|"&amp;H1444&amp;"|"&amp;L1444&amp;"|"&amp;N1444&amp;"|"&amp;U1444</f>
        <v>||||||0</v>
      </c>
      <c r="B1444" s="23" t="str">
        <f>D1444&amp;"|"&amp;E1444&amp;"|"&amp;G1444&amp;"|"&amp;H1444&amp;"|"&amp;X1444</f>
        <v>||||0</v>
      </c>
      <c r="C1444" s="28" t="str">
        <f>E1444&amp;"|"&amp;X1444</f>
        <v>|0</v>
      </c>
      <c r="D1444" s="10"/>
      <c r="E1444" s="10"/>
      <c r="F1444" s="36" t="str">
        <f>G1444&amp;"/"&amp;H1444</f>
        <v>/</v>
      </c>
      <c r="G1444" s="10"/>
      <c r="H1444" s="10"/>
      <c r="I1444" s="36" t="str">
        <f>J1444&amp;"."&amp;K1444</f>
        <v>.</v>
      </c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>
        <f>R1444-S1444-T1444</f>
        <v>0</v>
      </c>
      <c r="V1444" s="9" t="e">
        <f>IF(X1444&lt;&gt;"Liquidação Cancelada",VLOOKUP(B1444,'BASE DE DADOS OPS'!$B$4:$P$9650,10,FALSE),"Liquidação Cancelada")</f>
        <v>#N/A</v>
      </c>
      <c r="W1444" s="13" t="e">
        <f>IF(X1444&lt;&gt;"Liquidação Cancelada",IF(ISBLANK(V1444),"AGUARDANDO PAGAMENTO",NETWORKDAYS(P1444,V1444)-1),"Liquidação Cancelada")</f>
        <v>#N/A</v>
      </c>
      <c r="X1444" s="10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>IF(X1444&lt;&gt;"Liquidação Cancelada",Y1444-Z1444,"Liquidação Cancelada")</f>
        <v>#N/A</v>
      </c>
      <c r="AC1444" s="3" t="e">
        <f>IF(X1444&lt;&gt;"Liquidação Cancelada",(AA1444-AB1444)+(U1444-Z1444-AB1444),"Liquidação Cancelada")</f>
        <v>#N/A</v>
      </c>
      <c r="AD1444" s="29"/>
    </row>
    <row r="1445" spans="1:30" ht="24.95" customHeight="1" x14ac:dyDescent="0.2">
      <c r="A1445" s="23" t="str">
        <f>D1445&amp;"|"&amp;E1445&amp;"|"&amp;G1445&amp;"|"&amp;H1445&amp;"|"&amp;L1445&amp;"|"&amp;N1445&amp;"|"&amp;U1445</f>
        <v>||||||0</v>
      </c>
      <c r="B1445" s="23" t="str">
        <f>D1445&amp;"|"&amp;E1445&amp;"|"&amp;G1445&amp;"|"&amp;H1445&amp;"|"&amp;X1445</f>
        <v>||||0</v>
      </c>
      <c r="C1445" s="28" t="str">
        <f>E1445&amp;"|"&amp;X1445</f>
        <v>|0</v>
      </c>
      <c r="D1445" s="10"/>
      <c r="E1445" s="10"/>
      <c r="F1445" s="36" t="str">
        <f>G1445&amp;"/"&amp;H1445</f>
        <v>/</v>
      </c>
      <c r="G1445" s="10"/>
      <c r="H1445" s="10"/>
      <c r="I1445" s="36" t="str">
        <f>J1445&amp;"."&amp;K1445</f>
        <v>.</v>
      </c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>
        <f>R1445-S1445-T1445</f>
        <v>0</v>
      </c>
      <c r="V1445" s="9" t="e">
        <f>IF(X1445&lt;&gt;"Liquidação Cancelada",VLOOKUP(B1445,'BASE DE DADOS OPS'!$B$4:$P$9650,10,FALSE),"Liquidação Cancelada")</f>
        <v>#N/A</v>
      </c>
      <c r="W1445" s="13" t="e">
        <f>IF(X1445&lt;&gt;"Liquidação Cancelada",IF(ISBLANK(V1445),"AGUARDANDO PAGAMENTO",NETWORKDAYS(P1445,V1445)-1),"Liquidação Cancelada")</f>
        <v>#N/A</v>
      </c>
      <c r="X1445" s="10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>IF(X1445&lt;&gt;"Liquidação Cancelada",Y1445-Z1445,"Liquidação Cancelada")</f>
        <v>#N/A</v>
      </c>
      <c r="AC1445" s="3" t="e">
        <f>IF(X1445&lt;&gt;"Liquidação Cancelada",(AA1445-AB1445)+(U1445-Z1445-AB1445),"Liquidação Cancelada")</f>
        <v>#N/A</v>
      </c>
      <c r="AD1445" s="29"/>
    </row>
    <row r="1446" spans="1:30" ht="24.95" customHeight="1" x14ac:dyDescent="0.2">
      <c r="A1446" s="23" t="str">
        <f>D1446&amp;"|"&amp;E1446&amp;"|"&amp;G1446&amp;"|"&amp;H1446&amp;"|"&amp;L1446&amp;"|"&amp;N1446&amp;"|"&amp;U1446</f>
        <v>||||||0</v>
      </c>
      <c r="B1446" s="23" t="str">
        <f>D1446&amp;"|"&amp;E1446&amp;"|"&amp;G1446&amp;"|"&amp;H1446&amp;"|"&amp;X1446</f>
        <v>||||0</v>
      </c>
      <c r="C1446" s="28" t="str">
        <f>E1446&amp;"|"&amp;X1446</f>
        <v>|0</v>
      </c>
      <c r="D1446" s="10"/>
      <c r="E1446" s="10"/>
      <c r="F1446" s="36" t="str">
        <f>G1446&amp;"/"&amp;H1446</f>
        <v>/</v>
      </c>
      <c r="G1446" s="10"/>
      <c r="H1446" s="10"/>
      <c r="I1446" s="36" t="str">
        <f>J1446&amp;"."&amp;K1446</f>
        <v>.</v>
      </c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>
        <f>R1446-S1446-T1446</f>
        <v>0</v>
      </c>
      <c r="V1446" s="9" t="e">
        <f>IF(X1446&lt;&gt;"Liquidação Cancelada",VLOOKUP(B1446,'BASE DE DADOS OPS'!$B$4:$P$9650,10,FALSE),"Liquidação Cancelada")</f>
        <v>#N/A</v>
      </c>
      <c r="W1446" s="13" t="e">
        <f>IF(X1446&lt;&gt;"Liquidação Cancelada",IF(ISBLANK(V1446),"AGUARDANDO PAGAMENTO",NETWORKDAYS(P1446,V1446)-1),"Liquidação Cancelada")</f>
        <v>#N/A</v>
      </c>
      <c r="X1446" s="10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>IF(X1446&lt;&gt;"Liquidação Cancelada",Y1446-Z1446,"Liquidação Cancelada")</f>
        <v>#N/A</v>
      </c>
      <c r="AC1446" s="3" t="e">
        <f>IF(X1446&lt;&gt;"Liquidação Cancelada",(AA1446-AB1446)+(U1446-Z1446-AB1446),"Liquidação Cancelada")</f>
        <v>#N/A</v>
      </c>
      <c r="AD1446" s="29"/>
    </row>
    <row r="1447" spans="1:30" ht="24.95" customHeight="1" x14ac:dyDescent="0.2">
      <c r="A1447" s="23" t="str">
        <f>D1447&amp;"|"&amp;E1447&amp;"|"&amp;G1447&amp;"|"&amp;H1447&amp;"|"&amp;L1447&amp;"|"&amp;N1447&amp;"|"&amp;U1447</f>
        <v>||||||0</v>
      </c>
      <c r="B1447" s="23" t="str">
        <f>D1447&amp;"|"&amp;E1447&amp;"|"&amp;G1447&amp;"|"&amp;H1447&amp;"|"&amp;X1447</f>
        <v>||||0</v>
      </c>
      <c r="C1447" s="28" t="str">
        <f>E1447&amp;"|"&amp;X1447</f>
        <v>|0</v>
      </c>
      <c r="D1447" s="10"/>
      <c r="E1447" s="10"/>
      <c r="F1447" s="36" t="str">
        <f>G1447&amp;"/"&amp;H1447</f>
        <v>/</v>
      </c>
      <c r="G1447" s="10"/>
      <c r="H1447" s="10"/>
      <c r="I1447" s="36" t="str">
        <f>J1447&amp;"."&amp;K1447</f>
        <v>.</v>
      </c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>
        <f>R1447-S1447-T1447</f>
        <v>0</v>
      </c>
      <c r="V1447" s="9" t="e">
        <f>IF(X1447&lt;&gt;"Liquidação Cancelada",VLOOKUP(B1447,'BASE DE DADOS OPS'!$B$4:$P$9650,10,FALSE),"Liquidação Cancelada")</f>
        <v>#N/A</v>
      </c>
      <c r="W1447" s="13" t="e">
        <f>IF(X1447&lt;&gt;"Liquidação Cancelada",IF(ISBLANK(V1447),"AGUARDANDO PAGAMENTO",NETWORKDAYS(P1447,V1447)-1),"Liquidação Cancelada")</f>
        <v>#N/A</v>
      </c>
      <c r="X1447" s="10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>IF(X1447&lt;&gt;"Liquidação Cancelada",Y1447-Z1447,"Liquidação Cancelada")</f>
        <v>#N/A</v>
      </c>
      <c r="AC1447" s="3" t="e">
        <f>IF(X1447&lt;&gt;"Liquidação Cancelada",(AA1447-AB1447)+(U1447-Z1447-AB1447),"Liquidação Cancelada")</f>
        <v>#N/A</v>
      </c>
      <c r="AD1447" s="29"/>
    </row>
    <row r="1448" spans="1:30" ht="24.95" customHeight="1" x14ac:dyDescent="0.2">
      <c r="A1448" s="23" t="str">
        <f>D1448&amp;"|"&amp;E1448&amp;"|"&amp;G1448&amp;"|"&amp;H1448&amp;"|"&amp;L1448&amp;"|"&amp;N1448&amp;"|"&amp;U1448</f>
        <v>||||||0</v>
      </c>
      <c r="B1448" s="23" t="str">
        <f>D1448&amp;"|"&amp;E1448&amp;"|"&amp;G1448&amp;"|"&amp;H1448&amp;"|"&amp;X1448</f>
        <v>||||0</v>
      </c>
      <c r="C1448" s="28" t="str">
        <f>E1448&amp;"|"&amp;X1448</f>
        <v>|0</v>
      </c>
      <c r="D1448" s="10"/>
      <c r="E1448" s="10"/>
      <c r="F1448" s="36" t="str">
        <f>G1448&amp;"/"&amp;H1448</f>
        <v>/</v>
      </c>
      <c r="G1448" s="10"/>
      <c r="H1448" s="10"/>
      <c r="I1448" s="36" t="str">
        <f>J1448&amp;"."&amp;K1448</f>
        <v>.</v>
      </c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>
        <f>R1448-S1448-T1448</f>
        <v>0</v>
      </c>
      <c r="V1448" s="9" t="e">
        <f>IF(X1448&lt;&gt;"Liquidação Cancelada",VLOOKUP(B1448,'BASE DE DADOS OPS'!$B$4:$P$9650,10,FALSE),"Liquidação Cancelada")</f>
        <v>#N/A</v>
      </c>
      <c r="W1448" s="13" t="e">
        <f>IF(X1448&lt;&gt;"Liquidação Cancelada",IF(ISBLANK(V1448),"AGUARDANDO PAGAMENTO",NETWORKDAYS(P1448,V1448)-1),"Liquidação Cancelada")</f>
        <v>#N/A</v>
      </c>
      <c r="X1448" s="10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>IF(X1448&lt;&gt;"Liquidação Cancelada",Y1448-Z1448,"Liquidação Cancelada")</f>
        <v>#N/A</v>
      </c>
      <c r="AC1448" s="3" t="e">
        <f>IF(X1448&lt;&gt;"Liquidação Cancelada",(AA1448-AB1448)+(U1448-Z1448-AB1448),"Liquidação Cancelada")</f>
        <v>#N/A</v>
      </c>
      <c r="AD1448" s="29"/>
    </row>
    <row r="1449" spans="1:30" ht="24.95" customHeight="1" x14ac:dyDescent="0.2">
      <c r="A1449" s="23" t="str">
        <f>D1449&amp;"|"&amp;E1449&amp;"|"&amp;G1449&amp;"|"&amp;H1449&amp;"|"&amp;L1449&amp;"|"&amp;N1449&amp;"|"&amp;U1449</f>
        <v>||||||0</v>
      </c>
      <c r="B1449" s="23" t="str">
        <f>D1449&amp;"|"&amp;E1449&amp;"|"&amp;G1449&amp;"|"&amp;H1449&amp;"|"&amp;X1449</f>
        <v>||||0</v>
      </c>
      <c r="C1449" s="28" t="str">
        <f>E1449&amp;"|"&amp;X1449</f>
        <v>|0</v>
      </c>
      <c r="D1449" s="10"/>
      <c r="E1449" s="10"/>
      <c r="F1449" s="36" t="str">
        <f>G1449&amp;"/"&amp;H1449</f>
        <v>/</v>
      </c>
      <c r="G1449" s="10"/>
      <c r="H1449" s="10"/>
      <c r="I1449" s="36" t="str">
        <f>J1449&amp;"."&amp;K1449</f>
        <v>.</v>
      </c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>
        <f>R1449-S1449-T1449</f>
        <v>0</v>
      </c>
      <c r="V1449" s="9" t="e">
        <f>IF(X1449&lt;&gt;"Liquidação Cancelada",VLOOKUP(B1449,'BASE DE DADOS OPS'!$B$4:$P$9650,10,FALSE),"Liquidação Cancelada")</f>
        <v>#N/A</v>
      </c>
      <c r="W1449" s="13" t="e">
        <f>IF(X1449&lt;&gt;"Liquidação Cancelada",IF(ISBLANK(V1449),"AGUARDANDO PAGAMENTO",NETWORKDAYS(P1449,V1449)-1),"Liquidação Cancelada")</f>
        <v>#N/A</v>
      </c>
      <c r="X1449" s="10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>IF(X1449&lt;&gt;"Liquidação Cancelada",Y1449-Z1449,"Liquidação Cancelada")</f>
        <v>#N/A</v>
      </c>
      <c r="AC1449" s="3" t="e">
        <f>IF(X1449&lt;&gt;"Liquidação Cancelada",(AA1449-AB1449)+(U1449-Z1449-AB1449),"Liquidação Cancelada")</f>
        <v>#N/A</v>
      </c>
      <c r="AD1449" s="29"/>
    </row>
    <row r="1450" spans="1:30" ht="24.95" customHeight="1" x14ac:dyDescent="0.2">
      <c r="A1450" s="23" t="str">
        <f>D1450&amp;"|"&amp;E1450&amp;"|"&amp;G1450&amp;"|"&amp;H1450&amp;"|"&amp;L1450&amp;"|"&amp;N1450&amp;"|"&amp;U1450</f>
        <v>||||||0</v>
      </c>
      <c r="B1450" s="23" t="str">
        <f>D1450&amp;"|"&amp;E1450&amp;"|"&amp;G1450&amp;"|"&amp;H1450&amp;"|"&amp;X1450</f>
        <v>||||0</v>
      </c>
      <c r="C1450" s="28" t="str">
        <f>E1450&amp;"|"&amp;X1450</f>
        <v>|0</v>
      </c>
      <c r="D1450" s="10"/>
      <c r="E1450" s="10"/>
      <c r="F1450" s="36" t="str">
        <f>G1450&amp;"/"&amp;H1450</f>
        <v>/</v>
      </c>
      <c r="G1450" s="10"/>
      <c r="H1450" s="10"/>
      <c r="I1450" s="36" t="str">
        <f>J1450&amp;"."&amp;K1450</f>
        <v>.</v>
      </c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>
        <f>R1450-S1450-T1450</f>
        <v>0</v>
      </c>
      <c r="V1450" s="9" t="e">
        <f>IF(X1450&lt;&gt;"Liquidação Cancelada",VLOOKUP(B1450,'BASE DE DADOS OPS'!$B$4:$P$9650,10,FALSE),"Liquidação Cancelada")</f>
        <v>#N/A</v>
      </c>
      <c r="W1450" s="13" t="e">
        <f>IF(X1450&lt;&gt;"Liquidação Cancelada",IF(ISBLANK(V1450),"AGUARDANDO PAGAMENTO",NETWORKDAYS(P1450,V1450)-1),"Liquidação Cancelada")</f>
        <v>#N/A</v>
      </c>
      <c r="X1450" s="10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>IF(X1450&lt;&gt;"Liquidação Cancelada",Y1450-Z1450,"Liquidação Cancelada")</f>
        <v>#N/A</v>
      </c>
      <c r="AC1450" s="3" t="e">
        <f>IF(X1450&lt;&gt;"Liquidação Cancelada",(AA1450-AB1450)+(U1450-Z1450-AB1450),"Liquidação Cancelada")</f>
        <v>#N/A</v>
      </c>
      <c r="AD1450" s="29"/>
    </row>
    <row r="1451" spans="1:30" ht="24.95" customHeight="1" x14ac:dyDescent="0.2">
      <c r="A1451" s="23" t="str">
        <f>D1451&amp;"|"&amp;E1451&amp;"|"&amp;G1451&amp;"|"&amp;H1451&amp;"|"&amp;L1451&amp;"|"&amp;N1451&amp;"|"&amp;U1451</f>
        <v>||||||0</v>
      </c>
      <c r="B1451" s="23" t="str">
        <f>D1451&amp;"|"&amp;E1451&amp;"|"&amp;G1451&amp;"|"&amp;H1451&amp;"|"&amp;X1451</f>
        <v>||||0</v>
      </c>
      <c r="C1451" s="28" t="str">
        <f>E1451&amp;"|"&amp;X1451</f>
        <v>|0</v>
      </c>
      <c r="D1451" s="10"/>
      <c r="E1451" s="10"/>
      <c r="F1451" s="36" t="str">
        <f>G1451&amp;"/"&amp;H1451</f>
        <v>/</v>
      </c>
      <c r="G1451" s="10"/>
      <c r="H1451" s="10"/>
      <c r="I1451" s="36" t="str">
        <f>J1451&amp;"."&amp;K1451</f>
        <v>.</v>
      </c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>
        <f>R1451-S1451-T1451</f>
        <v>0</v>
      </c>
      <c r="V1451" s="9" t="e">
        <f>IF(X1451&lt;&gt;"Liquidação Cancelada",VLOOKUP(B1451,'BASE DE DADOS OPS'!$B$4:$P$9650,10,FALSE),"Liquidação Cancelada")</f>
        <v>#N/A</v>
      </c>
      <c r="W1451" s="13" t="e">
        <f>IF(X1451&lt;&gt;"Liquidação Cancelada",IF(ISBLANK(V1451),"AGUARDANDO PAGAMENTO",NETWORKDAYS(P1451,V1451)-1),"Liquidação Cancelada")</f>
        <v>#N/A</v>
      </c>
      <c r="X1451" s="10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>IF(X1451&lt;&gt;"Liquidação Cancelada",Y1451-Z1451,"Liquidação Cancelada")</f>
        <v>#N/A</v>
      </c>
      <c r="AC1451" s="3" t="e">
        <f>IF(X1451&lt;&gt;"Liquidação Cancelada",(AA1451-AB1451)+(U1451-Z1451-AB1451),"Liquidação Cancelada")</f>
        <v>#N/A</v>
      </c>
      <c r="AD1451" s="29"/>
    </row>
    <row r="1452" spans="1:30" ht="24.95" customHeight="1" x14ac:dyDescent="0.2">
      <c r="A1452" s="23" t="str">
        <f>D1452&amp;"|"&amp;E1452&amp;"|"&amp;G1452&amp;"|"&amp;H1452&amp;"|"&amp;L1452&amp;"|"&amp;N1452&amp;"|"&amp;U1452</f>
        <v>||||||0</v>
      </c>
      <c r="B1452" s="23" t="str">
        <f>D1452&amp;"|"&amp;E1452&amp;"|"&amp;G1452&amp;"|"&amp;H1452&amp;"|"&amp;X1452</f>
        <v>||||0</v>
      </c>
      <c r="C1452" s="28" t="str">
        <f>E1452&amp;"|"&amp;X1452</f>
        <v>|0</v>
      </c>
      <c r="D1452" s="10"/>
      <c r="E1452" s="10"/>
      <c r="F1452" s="36" t="str">
        <f>G1452&amp;"/"&amp;H1452</f>
        <v>/</v>
      </c>
      <c r="G1452" s="10"/>
      <c r="H1452" s="10"/>
      <c r="I1452" s="36" t="str">
        <f>J1452&amp;"."&amp;K1452</f>
        <v>.</v>
      </c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>
        <f>R1452-S1452-T1452</f>
        <v>0</v>
      </c>
      <c r="V1452" s="9" t="e">
        <f>IF(X1452&lt;&gt;"Liquidação Cancelada",VLOOKUP(B1452,'BASE DE DADOS OPS'!$B$4:$P$9650,10,FALSE),"Liquidação Cancelada")</f>
        <v>#N/A</v>
      </c>
      <c r="W1452" s="13" t="e">
        <f>IF(X1452&lt;&gt;"Liquidação Cancelada",IF(ISBLANK(V1452),"AGUARDANDO PAGAMENTO",NETWORKDAYS(P1452,V1452)-1),"Liquidação Cancelada")</f>
        <v>#N/A</v>
      </c>
      <c r="X1452" s="10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>IF(X1452&lt;&gt;"Liquidação Cancelada",Y1452-Z1452,"Liquidação Cancelada")</f>
        <v>#N/A</v>
      </c>
      <c r="AC1452" s="3" t="e">
        <f>IF(X1452&lt;&gt;"Liquidação Cancelada",(AA1452-AB1452)+(U1452-Z1452-AB1452),"Liquidação Cancelada")</f>
        <v>#N/A</v>
      </c>
      <c r="AD1452" s="29"/>
    </row>
    <row r="1453" spans="1:30" ht="24.95" customHeight="1" x14ac:dyDescent="0.2">
      <c r="A1453" s="23" t="str">
        <f>D1453&amp;"|"&amp;E1453&amp;"|"&amp;G1453&amp;"|"&amp;H1453&amp;"|"&amp;L1453&amp;"|"&amp;N1453&amp;"|"&amp;U1453</f>
        <v>||||||0</v>
      </c>
      <c r="B1453" s="23" t="str">
        <f>D1453&amp;"|"&amp;E1453&amp;"|"&amp;G1453&amp;"|"&amp;H1453&amp;"|"&amp;X1453</f>
        <v>||||0</v>
      </c>
      <c r="C1453" s="28" t="str">
        <f>E1453&amp;"|"&amp;X1453</f>
        <v>|0</v>
      </c>
      <c r="D1453" s="10"/>
      <c r="E1453" s="10"/>
      <c r="F1453" s="36" t="str">
        <f>G1453&amp;"/"&amp;H1453</f>
        <v>/</v>
      </c>
      <c r="G1453" s="10"/>
      <c r="H1453" s="10"/>
      <c r="I1453" s="36" t="str">
        <f>J1453&amp;"."&amp;K1453</f>
        <v>.</v>
      </c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>
        <f>R1453-S1453-T1453</f>
        <v>0</v>
      </c>
      <c r="V1453" s="9" t="e">
        <f>IF(X1453&lt;&gt;"Liquidação Cancelada",VLOOKUP(B1453,'BASE DE DADOS OPS'!$B$4:$P$9650,10,FALSE),"Liquidação Cancelada")</f>
        <v>#N/A</v>
      </c>
      <c r="W1453" s="13" t="e">
        <f>IF(X1453&lt;&gt;"Liquidação Cancelada",IF(ISBLANK(V1453),"AGUARDANDO PAGAMENTO",NETWORKDAYS(P1453,V1453)-1),"Liquidação Cancelada")</f>
        <v>#N/A</v>
      </c>
      <c r="X1453" s="10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>IF(X1453&lt;&gt;"Liquidação Cancelada",Y1453-Z1453,"Liquidação Cancelada")</f>
        <v>#N/A</v>
      </c>
      <c r="AC1453" s="3" t="e">
        <f>IF(X1453&lt;&gt;"Liquidação Cancelada",(AA1453-AB1453)+(U1453-Z1453-AB1453),"Liquidação Cancelada")</f>
        <v>#N/A</v>
      </c>
      <c r="AD1453" s="29"/>
    </row>
    <row r="1454" spans="1:30" ht="24.95" customHeight="1" x14ac:dyDescent="0.2">
      <c r="A1454" s="23" t="str">
        <f>D1454&amp;"|"&amp;E1454&amp;"|"&amp;G1454&amp;"|"&amp;H1454&amp;"|"&amp;L1454&amp;"|"&amp;N1454&amp;"|"&amp;U1454</f>
        <v>||||||0</v>
      </c>
      <c r="B1454" s="23" t="str">
        <f>D1454&amp;"|"&amp;E1454&amp;"|"&amp;G1454&amp;"|"&amp;H1454&amp;"|"&amp;X1454</f>
        <v>||||0</v>
      </c>
      <c r="C1454" s="28" t="str">
        <f>E1454&amp;"|"&amp;X1454</f>
        <v>|0</v>
      </c>
      <c r="D1454" s="10"/>
      <c r="E1454" s="10"/>
      <c r="F1454" s="36" t="str">
        <f>G1454&amp;"/"&amp;H1454</f>
        <v>/</v>
      </c>
      <c r="G1454" s="10"/>
      <c r="H1454" s="10"/>
      <c r="I1454" s="36" t="str">
        <f>J1454&amp;"."&amp;K1454</f>
        <v>.</v>
      </c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>
        <f>R1454-S1454-T1454</f>
        <v>0</v>
      </c>
      <c r="V1454" s="9" t="e">
        <f>IF(X1454&lt;&gt;"Liquidação Cancelada",VLOOKUP(B1454,'BASE DE DADOS OPS'!$B$4:$P$9650,10,FALSE),"Liquidação Cancelada")</f>
        <v>#N/A</v>
      </c>
      <c r="W1454" s="13" t="e">
        <f>IF(X1454&lt;&gt;"Liquidação Cancelada",IF(ISBLANK(V1454),"AGUARDANDO PAGAMENTO",NETWORKDAYS(P1454,V1454)-1),"Liquidação Cancelada")</f>
        <v>#N/A</v>
      </c>
      <c r="X1454" s="10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>IF(X1454&lt;&gt;"Liquidação Cancelada",Y1454-Z1454,"Liquidação Cancelada")</f>
        <v>#N/A</v>
      </c>
      <c r="AC1454" s="3" t="e">
        <f>IF(X1454&lt;&gt;"Liquidação Cancelada",(AA1454-AB1454)+(U1454-Z1454-AB1454),"Liquidação Cancelada")</f>
        <v>#N/A</v>
      </c>
      <c r="AD1454" s="29"/>
    </row>
    <row r="1455" spans="1:30" ht="24.95" customHeight="1" x14ac:dyDescent="0.2">
      <c r="A1455" s="23" t="str">
        <f>D1455&amp;"|"&amp;E1455&amp;"|"&amp;G1455&amp;"|"&amp;H1455&amp;"|"&amp;L1455&amp;"|"&amp;N1455&amp;"|"&amp;U1455</f>
        <v>||||||0</v>
      </c>
      <c r="B1455" s="23" t="str">
        <f>D1455&amp;"|"&amp;E1455&amp;"|"&amp;G1455&amp;"|"&amp;H1455&amp;"|"&amp;X1455</f>
        <v>||||0</v>
      </c>
      <c r="C1455" s="28" t="str">
        <f>E1455&amp;"|"&amp;X1455</f>
        <v>|0</v>
      </c>
      <c r="D1455" s="10"/>
      <c r="E1455" s="10"/>
      <c r="F1455" s="36" t="str">
        <f>G1455&amp;"/"&amp;H1455</f>
        <v>/</v>
      </c>
      <c r="G1455" s="10"/>
      <c r="H1455" s="10"/>
      <c r="I1455" s="36" t="str">
        <f>J1455&amp;"."&amp;K1455</f>
        <v>.</v>
      </c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>
        <f>R1455-S1455-T1455</f>
        <v>0</v>
      </c>
      <c r="V1455" s="9" t="e">
        <f>IF(X1455&lt;&gt;"Liquidação Cancelada",VLOOKUP(B1455,'BASE DE DADOS OPS'!$B$4:$P$9650,10,FALSE),"Liquidação Cancelada")</f>
        <v>#N/A</v>
      </c>
      <c r="W1455" s="13" t="e">
        <f>IF(X1455&lt;&gt;"Liquidação Cancelada",IF(ISBLANK(V1455),"AGUARDANDO PAGAMENTO",NETWORKDAYS(P1455,V1455)-1),"Liquidação Cancelada")</f>
        <v>#N/A</v>
      </c>
      <c r="X1455" s="10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>IF(X1455&lt;&gt;"Liquidação Cancelada",Y1455-Z1455,"Liquidação Cancelada")</f>
        <v>#N/A</v>
      </c>
      <c r="AC1455" s="3" t="e">
        <f>IF(X1455&lt;&gt;"Liquidação Cancelada",(AA1455-AB1455)+(U1455-Z1455-AB1455),"Liquidação Cancelada")</f>
        <v>#N/A</v>
      </c>
      <c r="AD1455" s="29"/>
    </row>
    <row r="1456" spans="1:30" ht="24.95" customHeight="1" x14ac:dyDescent="0.2">
      <c r="A1456" s="23" t="str">
        <f>D1456&amp;"|"&amp;E1456&amp;"|"&amp;G1456&amp;"|"&amp;H1456&amp;"|"&amp;L1456&amp;"|"&amp;N1456&amp;"|"&amp;U1456</f>
        <v>||||||0</v>
      </c>
      <c r="B1456" s="23" t="str">
        <f>D1456&amp;"|"&amp;E1456&amp;"|"&amp;G1456&amp;"|"&amp;H1456&amp;"|"&amp;X1456</f>
        <v>||||0</v>
      </c>
      <c r="C1456" s="28" t="str">
        <f>E1456&amp;"|"&amp;X1456</f>
        <v>|0</v>
      </c>
      <c r="D1456" s="10"/>
      <c r="E1456" s="10"/>
      <c r="F1456" s="36" t="str">
        <f>G1456&amp;"/"&amp;H1456</f>
        <v>/</v>
      </c>
      <c r="G1456" s="10"/>
      <c r="H1456" s="10"/>
      <c r="I1456" s="36" t="str">
        <f>J1456&amp;"."&amp;K1456</f>
        <v>.</v>
      </c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>
        <f>R1456-S1456-T1456</f>
        <v>0</v>
      </c>
      <c r="V1456" s="9" t="e">
        <f>IF(X1456&lt;&gt;"Liquidação Cancelada",VLOOKUP(B1456,'BASE DE DADOS OPS'!$B$4:$P$9650,10,FALSE),"Liquidação Cancelada")</f>
        <v>#N/A</v>
      </c>
      <c r="W1456" s="13" t="e">
        <f>IF(X1456&lt;&gt;"Liquidação Cancelada",IF(ISBLANK(V1456),"AGUARDANDO PAGAMENTO",NETWORKDAYS(P1456,V1456)-1),"Liquidação Cancelada")</f>
        <v>#N/A</v>
      </c>
      <c r="X1456" s="10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>IF(X1456&lt;&gt;"Liquidação Cancelada",Y1456-Z1456,"Liquidação Cancelada")</f>
        <v>#N/A</v>
      </c>
      <c r="AC1456" s="3" t="e">
        <f>IF(X1456&lt;&gt;"Liquidação Cancelada",(AA1456-AB1456)+(U1456-Z1456-AB1456),"Liquidação Cancelada")</f>
        <v>#N/A</v>
      </c>
      <c r="AD1456" s="29"/>
    </row>
    <row r="1457" spans="1:30" ht="24.95" customHeight="1" x14ac:dyDescent="0.2">
      <c r="A1457" s="23" t="str">
        <f>D1457&amp;"|"&amp;E1457&amp;"|"&amp;G1457&amp;"|"&amp;H1457&amp;"|"&amp;L1457&amp;"|"&amp;N1457&amp;"|"&amp;U1457</f>
        <v>||||||0</v>
      </c>
      <c r="B1457" s="23" t="str">
        <f>D1457&amp;"|"&amp;E1457&amp;"|"&amp;G1457&amp;"|"&amp;H1457&amp;"|"&amp;X1457</f>
        <v>||||0</v>
      </c>
      <c r="C1457" s="28" t="str">
        <f>E1457&amp;"|"&amp;X1457</f>
        <v>|0</v>
      </c>
      <c r="D1457" s="10"/>
      <c r="E1457" s="10"/>
      <c r="F1457" s="36" t="str">
        <f>G1457&amp;"/"&amp;H1457</f>
        <v>/</v>
      </c>
      <c r="G1457" s="10"/>
      <c r="H1457" s="10"/>
      <c r="I1457" s="36" t="str">
        <f>J1457&amp;"."&amp;K1457</f>
        <v>.</v>
      </c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>
        <f>R1457-S1457-T1457</f>
        <v>0</v>
      </c>
      <c r="V1457" s="9" t="e">
        <f>IF(X1457&lt;&gt;"Liquidação Cancelada",VLOOKUP(B1457,'BASE DE DADOS OPS'!$B$4:$P$9650,10,FALSE),"Liquidação Cancelada")</f>
        <v>#N/A</v>
      </c>
      <c r="W1457" s="13" t="e">
        <f>IF(X1457&lt;&gt;"Liquidação Cancelada",IF(ISBLANK(V1457),"AGUARDANDO PAGAMENTO",NETWORKDAYS(P1457,V1457)-1),"Liquidação Cancelada")</f>
        <v>#N/A</v>
      </c>
      <c r="X1457" s="10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>IF(X1457&lt;&gt;"Liquidação Cancelada",Y1457-Z1457,"Liquidação Cancelada")</f>
        <v>#N/A</v>
      </c>
      <c r="AC1457" s="3" t="e">
        <f>IF(X1457&lt;&gt;"Liquidação Cancelada",(AA1457-AB1457)+(U1457-Z1457-AB1457),"Liquidação Cancelada")</f>
        <v>#N/A</v>
      </c>
      <c r="AD1457" s="29"/>
    </row>
    <row r="1458" spans="1:30" ht="24.95" customHeight="1" x14ac:dyDescent="0.2">
      <c r="A1458" s="23" t="str">
        <f>D1458&amp;"|"&amp;E1458&amp;"|"&amp;G1458&amp;"|"&amp;H1458&amp;"|"&amp;L1458&amp;"|"&amp;N1458&amp;"|"&amp;U1458</f>
        <v>||||||0</v>
      </c>
      <c r="B1458" s="23" t="str">
        <f>D1458&amp;"|"&amp;E1458&amp;"|"&amp;G1458&amp;"|"&amp;H1458&amp;"|"&amp;X1458</f>
        <v>||||0</v>
      </c>
      <c r="C1458" s="28" t="str">
        <f>E1458&amp;"|"&amp;X1458</f>
        <v>|0</v>
      </c>
      <c r="D1458" s="10"/>
      <c r="E1458" s="10"/>
      <c r="F1458" s="36" t="str">
        <f>G1458&amp;"/"&amp;H1458</f>
        <v>/</v>
      </c>
      <c r="G1458" s="10"/>
      <c r="H1458" s="10"/>
      <c r="I1458" s="36" t="str">
        <f>J1458&amp;"."&amp;K1458</f>
        <v>.</v>
      </c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>
        <f>R1458-S1458-T1458</f>
        <v>0</v>
      </c>
      <c r="V1458" s="9" t="e">
        <f>IF(X1458&lt;&gt;"Liquidação Cancelada",VLOOKUP(B1458,'BASE DE DADOS OPS'!$B$4:$P$9650,10,FALSE),"Liquidação Cancelada")</f>
        <v>#N/A</v>
      </c>
      <c r="W1458" s="13" t="e">
        <f>IF(X1458&lt;&gt;"Liquidação Cancelada",IF(ISBLANK(V1458),"AGUARDANDO PAGAMENTO",NETWORKDAYS(P1458,V1458)-1),"Liquidação Cancelada")</f>
        <v>#N/A</v>
      </c>
      <c r="X1458" s="10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>IF(X1458&lt;&gt;"Liquidação Cancelada",Y1458-Z1458,"Liquidação Cancelada")</f>
        <v>#N/A</v>
      </c>
      <c r="AC1458" s="3" t="e">
        <f>IF(X1458&lt;&gt;"Liquidação Cancelada",(AA1458-AB1458)+(U1458-Z1458-AB1458),"Liquidação Cancelada")</f>
        <v>#N/A</v>
      </c>
      <c r="AD1458" s="29"/>
    </row>
    <row r="1459" spans="1:30" ht="24.95" customHeight="1" x14ac:dyDescent="0.2">
      <c r="A1459" s="23" t="str">
        <f>D1459&amp;"|"&amp;E1459&amp;"|"&amp;G1459&amp;"|"&amp;H1459&amp;"|"&amp;L1459&amp;"|"&amp;N1459&amp;"|"&amp;U1459</f>
        <v>||||||0</v>
      </c>
      <c r="B1459" s="23" t="str">
        <f>D1459&amp;"|"&amp;E1459&amp;"|"&amp;G1459&amp;"|"&amp;H1459&amp;"|"&amp;X1459</f>
        <v>||||0</v>
      </c>
      <c r="C1459" s="28" t="str">
        <f>E1459&amp;"|"&amp;X1459</f>
        <v>|0</v>
      </c>
      <c r="D1459" s="10"/>
      <c r="E1459" s="10"/>
      <c r="F1459" s="36" t="str">
        <f>G1459&amp;"/"&amp;H1459</f>
        <v>/</v>
      </c>
      <c r="G1459" s="10"/>
      <c r="H1459" s="10"/>
      <c r="I1459" s="36" t="str">
        <f>J1459&amp;"."&amp;K1459</f>
        <v>.</v>
      </c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>
        <f>R1459-S1459-T1459</f>
        <v>0</v>
      </c>
      <c r="V1459" s="9" t="e">
        <f>IF(X1459&lt;&gt;"Liquidação Cancelada",VLOOKUP(B1459,'BASE DE DADOS OPS'!$B$4:$P$9650,10,FALSE),"Liquidação Cancelada")</f>
        <v>#N/A</v>
      </c>
      <c r="W1459" s="13" t="e">
        <f>IF(X1459&lt;&gt;"Liquidação Cancelada",IF(ISBLANK(V1459),"AGUARDANDO PAGAMENTO",NETWORKDAYS(P1459,V1459)-1),"Liquidação Cancelada")</f>
        <v>#N/A</v>
      </c>
      <c r="X1459" s="10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>IF(X1459&lt;&gt;"Liquidação Cancelada",Y1459-Z1459,"Liquidação Cancelada")</f>
        <v>#N/A</v>
      </c>
      <c r="AC1459" s="3" t="e">
        <f>IF(X1459&lt;&gt;"Liquidação Cancelada",(AA1459-AB1459)+(U1459-Z1459-AB1459),"Liquidação Cancelada")</f>
        <v>#N/A</v>
      </c>
      <c r="AD1459" s="29"/>
    </row>
    <row r="1460" spans="1:30" ht="24.95" customHeight="1" x14ac:dyDescent="0.2">
      <c r="A1460" s="23" t="str">
        <f>D1460&amp;"|"&amp;E1460&amp;"|"&amp;G1460&amp;"|"&amp;H1460&amp;"|"&amp;L1460&amp;"|"&amp;N1460&amp;"|"&amp;U1460</f>
        <v>||||||0</v>
      </c>
      <c r="B1460" s="23" t="str">
        <f>D1460&amp;"|"&amp;E1460&amp;"|"&amp;G1460&amp;"|"&amp;H1460&amp;"|"&amp;X1460</f>
        <v>||||0</v>
      </c>
      <c r="C1460" s="28" t="str">
        <f>E1460&amp;"|"&amp;X1460</f>
        <v>|0</v>
      </c>
      <c r="D1460" s="10"/>
      <c r="E1460" s="10"/>
      <c r="F1460" s="36" t="str">
        <f>G1460&amp;"/"&amp;H1460</f>
        <v>/</v>
      </c>
      <c r="G1460" s="10"/>
      <c r="H1460" s="10"/>
      <c r="I1460" s="36" t="str">
        <f>J1460&amp;"."&amp;K1460</f>
        <v>.</v>
      </c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>
        <f>R1460-S1460-T1460</f>
        <v>0</v>
      </c>
      <c r="V1460" s="9" t="e">
        <f>IF(X1460&lt;&gt;"Liquidação Cancelada",VLOOKUP(B1460,'BASE DE DADOS OPS'!$B$4:$P$9650,10,FALSE),"Liquidação Cancelada")</f>
        <v>#N/A</v>
      </c>
      <c r="W1460" s="13" t="e">
        <f>IF(X1460&lt;&gt;"Liquidação Cancelada",IF(ISBLANK(V1460),"AGUARDANDO PAGAMENTO",NETWORKDAYS(P1460,V1460)-1),"Liquidação Cancelada")</f>
        <v>#N/A</v>
      </c>
      <c r="X1460" s="10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>IF(X1460&lt;&gt;"Liquidação Cancelada",Y1460-Z1460,"Liquidação Cancelada")</f>
        <v>#N/A</v>
      </c>
      <c r="AC1460" s="3" t="e">
        <f>IF(X1460&lt;&gt;"Liquidação Cancelada",(AA1460-AB1460)+(U1460-Z1460-AB1460),"Liquidação Cancelada")</f>
        <v>#N/A</v>
      </c>
      <c r="AD1460" s="29"/>
    </row>
    <row r="1461" spans="1:30" ht="24.95" customHeight="1" x14ac:dyDescent="0.2">
      <c r="A1461" s="23" t="str">
        <f>D1461&amp;"|"&amp;E1461&amp;"|"&amp;G1461&amp;"|"&amp;H1461&amp;"|"&amp;L1461&amp;"|"&amp;N1461&amp;"|"&amp;U1461</f>
        <v>||||||0</v>
      </c>
      <c r="B1461" s="23" t="str">
        <f>D1461&amp;"|"&amp;E1461&amp;"|"&amp;G1461&amp;"|"&amp;H1461&amp;"|"&amp;X1461</f>
        <v>||||0</v>
      </c>
      <c r="C1461" s="28" t="str">
        <f>E1461&amp;"|"&amp;X1461</f>
        <v>|0</v>
      </c>
      <c r="D1461" s="10"/>
      <c r="E1461" s="10"/>
      <c r="F1461" s="36" t="str">
        <f>G1461&amp;"/"&amp;H1461</f>
        <v>/</v>
      </c>
      <c r="G1461" s="10"/>
      <c r="H1461" s="10"/>
      <c r="I1461" s="36" t="str">
        <f>J1461&amp;"."&amp;K1461</f>
        <v>.</v>
      </c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>
        <f>R1461-S1461-T1461</f>
        <v>0</v>
      </c>
      <c r="V1461" s="9" t="e">
        <f>IF(X1461&lt;&gt;"Liquidação Cancelada",VLOOKUP(B1461,'BASE DE DADOS OPS'!$B$4:$P$9650,10,FALSE),"Liquidação Cancelada")</f>
        <v>#N/A</v>
      </c>
      <c r="W1461" s="13" t="e">
        <f>IF(X1461&lt;&gt;"Liquidação Cancelada",IF(ISBLANK(V1461),"AGUARDANDO PAGAMENTO",NETWORKDAYS(P1461,V1461)-1),"Liquidação Cancelada")</f>
        <v>#N/A</v>
      </c>
      <c r="X1461" s="10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>IF(X1461&lt;&gt;"Liquidação Cancelada",Y1461-Z1461,"Liquidação Cancelada")</f>
        <v>#N/A</v>
      </c>
      <c r="AC1461" s="3" t="e">
        <f>IF(X1461&lt;&gt;"Liquidação Cancelada",(AA1461-AB1461)+(U1461-Z1461-AB1461),"Liquidação Cancelada")</f>
        <v>#N/A</v>
      </c>
      <c r="AD1461" s="29"/>
    </row>
    <row r="1462" spans="1:30" ht="24.95" customHeight="1" x14ac:dyDescent="0.2">
      <c r="A1462" s="23" t="str">
        <f>D1462&amp;"|"&amp;E1462&amp;"|"&amp;G1462&amp;"|"&amp;H1462&amp;"|"&amp;L1462&amp;"|"&amp;N1462&amp;"|"&amp;U1462</f>
        <v>||||||0</v>
      </c>
      <c r="B1462" s="23" t="str">
        <f>D1462&amp;"|"&amp;E1462&amp;"|"&amp;G1462&amp;"|"&amp;H1462&amp;"|"&amp;X1462</f>
        <v>||||0</v>
      </c>
      <c r="C1462" s="28" t="str">
        <f>E1462&amp;"|"&amp;X1462</f>
        <v>|0</v>
      </c>
      <c r="D1462" s="10"/>
      <c r="E1462" s="10"/>
      <c r="F1462" s="36" t="str">
        <f>G1462&amp;"/"&amp;H1462</f>
        <v>/</v>
      </c>
      <c r="G1462" s="10"/>
      <c r="H1462" s="10"/>
      <c r="I1462" s="36" t="str">
        <f>J1462&amp;"."&amp;K1462</f>
        <v>.</v>
      </c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>
        <f>R1462-S1462-T1462</f>
        <v>0</v>
      </c>
      <c r="V1462" s="9" t="e">
        <f>IF(X1462&lt;&gt;"Liquidação Cancelada",VLOOKUP(B1462,'BASE DE DADOS OPS'!$B$4:$P$9650,10,FALSE),"Liquidação Cancelada")</f>
        <v>#N/A</v>
      </c>
      <c r="W1462" s="13" t="e">
        <f>IF(X1462&lt;&gt;"Liquidação Cancelada",IF(ISBLANK(V1462),"AGUARDANDO PAGAMENTO",NETWORKDAYS(P1462,V1462)-1),"Liquidação Cancelada")</f>
        <v>#N/A</v>
      </c>
      <c r="X1462" s="10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>IF(X1462&lt;&gt;"Liquidação Cancelada",Y1462-Z1462,"Liquidação Cancelada")</f>
        <v>#N/A</v>
      </c>
      <c r="AC1462" s="3" t="e">
        <f>IF(X1462&lt;&gt;"Liquidação Cancelada",(AA1462-AB1462)+(U1462-Z1462-AB1462),"Liquidação Cancelada")</f>
        <v>#N/A</v>
      </c>
      <c r="AD1462" s="29"/>
    </row>
    <row r="1463" spans="1:30" ht="24.95" customHeight="1" x14ac:dyDescent="0.2">
      <c r="A1463" s="23" t="str">
        <f>D1463&amp;"|"&amp;E1463&amp;"|"&amp;G1463&amp;"|"&amp;H1463&amp;"|"&amp;L1463&amp;"|"&amp;N1463&amp;"|"&amp;U1463</f>
        <v>||||||0</v>
      </c>
      <c r="B1463" s="23" t="str">
        <f>D1463&amp;"|"&amp;E1463&amp;"|"&amp;G1463&amp;"|"&amp;H1463&amp;"|"&amp;X1463</f>
        <v>||||0</v>
      </c>
      <c r="C1463" s="28" t="str">
        <f>E1463&amp;"|"&amp;X1463</f>
        <v>|0</v>
      </c>
      <c r="D1463" s="10"/>
      <c r="E1463" s="10"/>
      <c r="F1463" s="36" t="str">
        <f>G1463&amp;"/"&amp;H1463</f>
        <v>/</v>
      </c>
      <c r="G1463" s="10"/>
      <c r="H1463" s="10"/>
      <c r="I1463" s="36" t="str">
        <f>J1463&amp;"."&amp;K1463</f>
        <v>.</v>
      </c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>
        <f>R1463-S1463-T1463</f>
        <v>0</v>
      </c>
      <c r="V1463" s="9" t="e">
        <f>IF(X1463&lt;&gt;"Liquidação Cancelada",VLOOKUP(B1463,'BASE DE DADOS OPS'!$B$4:$P$9650,10,FALSE),"Liquidação Cancelada")</f>
        <v>#N/A</v>
      </c>
      <c r="W1463" s="13" t="e">
        <f>IF(X1463&lt;&gt;"Liquidação Cancelada",IF(ISBLANK(V1463),"AGUARDANDO PAGAMENTO",NETWORKDAYS(P1463,V1463)-1),"Liquidação Cancelada")</f>
        <v>#N/A</v>
      </c>
      <c r="X1463" s="10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>IF(X1463&lt;&gt;"Liquidação Cancelada",Y1463-Z1463,"Liquidação Cancelada")</f>
        <v>#N/A</v>
      </c>
      <c r="AC1463" s="3" t="e">
        <f>IF(X1463&lt;&gt;"Liquidação Cancelada",(AA1463-AB1463)+(U1463-Z1463-AB1463),"Liquidação Cancelada")</f>
        <v>#N/A</v>
      </c>
      <c r="AD1463" s="29"/>
    </row>
    <row r="1464" spans="1:30" ht="24.95" customHeight="1" x14ac:dyDescent="0.2">
      <c r="A1464" s="23" t="str">
        <f>D1464&amp;"|"&amp;E1464&amp;"|"&amp;G1464&amp;"|"&amp;H1464&amp;"|"&amp;L1464&amp;"|"&amp;N1464&amp;"|"&amp;U1464</f>
        <v>||||||0</v>
      </c>
      <c r="B1464" s="23" t="str">
        <f>D1464&amp;"|"&amp;E1464&amp;"|"&amp;G1464&amp;"|"&amp;H1464&amp;"|"&amp;X1464</f>
        <v>||||0</v>
      </c>
      <c r="C1464" s="28" t="str">
        <f>E1464&amp;"|"&amp;X1464</f>
        <v>|0</v>
      </c>
      <c r="D1464" s="10"/>
      <c r="E1464" s="10"/>
      <c r="F1464" s="36" t="str">
        <f>G1464&amp;"/"&amp;H1464</f>
        <v>/</v>
      </c>
      <c r="G1464" s="10"/>
      <c r="H1464" s="10"/>
      <c r="I1464" s="36" t="str">
        <f>J1464&amp;"."&amp;K1464</f>
        <v>.</v>
      </c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>
        <f>R1464-S1464-T1464</f>
        <v>0</v>
      </c>
      <c r="V1464" s="9" t="e">
        <f>IF(X1464&lt;&gt;"Liquidação Cancelada",VLOOKUP(B1464,'BASE DE DADOS OPS'!$B$4:$P$9650,10,FALSE),"Liquidação Cancelada")</f>
        <v>#N/A</v>
      </c>
      <c r="W1464" s="13" t="e">
        <f>IF(X1464&lt;&gt;"Liquidação Cancelada",IF(ISBLANK(V1464),"AGUARDANDO PAGAMENTO",NETWORKDAYS(P1464,V1464)-1),"Liquidação Cancelada")</f>
        <v>#N/A</v>
      </c>
      <c r="X1464" s="10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>IF(X1464&lt;&gt;"Liquidação Cancelada",Y1464-Z1464,"Liquidação Cancelada")</f>
        <v>#N/A</v>
      </c>
      <c r="AC1464" s="3" t="e">
        <f>IF(X1464&lt;&gt;"Liquidação Cancelada",(AA1464-AB1464)+(U1464-Z1464-AB1464),"Liquidação Cancelada")</f>
        <v>#N/A</v>
      </c>
      <c r="AD1464" s="29"/>
    </row>
    <row r="1465" spans="1:30" ht="24.95" customHeight="1" x14ac:dyDescent="0.2">
      <c r="A1465" s="23" t="str">
        <f>D1465&amp;"|"&amp;E1465&amp;"|"&amp;G1465&amp;"|"&amp;H1465&amp;"|"&amp;L1465&amp;"|"&amp;N1465&amp;"|"&amp;U1465</f>
        <v>||||||0</v>
      </c>
      <c r="B1465" s="23" t="str">
        <f>D1465&amp;"|"&amp;E1465&amp;"|"&amp;G1465&amp;"|"&amp;H1465&amp;"|"&amp;X1465</f>
        <v>||||0</v>
      </c>
      <c r="C1465" s="28" t="str">
        <f>E1465&amp;"|"&amp;X1465</f>
        <v>|0</v>
      </c>
      <c r="D1465" s="10"/>
      <c r="E1465" s="10"/>
      <c r="F1465" s="36" t="str">
        <f>G1465&amp;"/"&amp;H1465</f>
        <v>/</v>
      </c>
      <c r="G1465" s="10"/>
      <c r="H1465" s="10"/>
      <c r="I1465" s="36" t="str">
        <f>J1465&amp;"."&amp;K1465</f>
        <v>.</v>
      </c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>
        <f>R1465-S1465-T1465</f>
        <v>0</v>
      </c>
      <c r="V1465" s="9" t="e">
        <f>IF(X1465&lt;&gt;"Liquidação Cancelada",VLOOKUP(B1465,'BASE DE DADOS OPS'!$B$4:$P$9650,10,FALSE),"Liquidação Cancelada")</f>
        <v>#N/A</v>
      </c>
      <c r="W1465" s="13" t="e">
        <f>IF(X1465&lt;&gt;"Liquidação Cancelada",IF(ISBLANK(V1465),"AGUARDANDO PAGAMENTO",NETWORKDAYS(P1465,V1465)-1),"Liquidação Cancelada")</f>
        <v>#N/A</v>
      </c>
      <c r="X1465" s="10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>IF(X1465&lt;&gt;"Liquidação Cancelada",Y1465-Z1465,"Liquidação Cancelada")</f>
        <v>#N/A</v>
      </c>
      <c r="AC1465" s="3" t="e">
        <f>IF(X1465&lt;&gt;"Liquidação Cancelada",(AA1465-AB1465)+(U1465-Z1465-AB1465),"Liquidação Cancelada")</f>
        <v>#N/A</v>
      </c>
      <c r="AD1465" s="29"/>
    </row>
    <row r="1466" spans="1:30" ht="24.95" customHeight="1" x14ac:dyDescent="0.2">
      <c r="A1466" s="23" t="str">
        <f>D1466&amp;"|"&amp;E1466&amp;"|"&amp;G1466&amp;"|"&amp;H1466&amp;"|"&amp;L1466&amp;"|"&amp;N1466&amp;"|"&amp;U1466</f>
        <v>||||||0</v>
      </c>
      <c r="B1466" s="23" t="str">
        <f>D1466&amp;"|"&amp;E1466&amp;"|"&amp;G1466&amp;"|"&amp;H1466&amp;"|"&amp;X1466</f>
        <v>||||0</v>
      </c>
      <c r="C1466" s="28" t="str">
        <f>E1466&amp;"|"&amp;X1466</f>
        <v>|0</v>
      </c>
      <c r="D1466" s="10"/>
      <c r="E1466" s="10"/>
      <c r="F1466" s="36" t="str">
        <f>G1466&amp;"/"&amp;H1466</f>
        <v>/</v>
      </c>
      <c r="G1466" s="10"/>
      <c r="H1466" s="10"/>
      <c r="I1466" s="36" t="str">
        <f>J1466&amp;"."&amp;K1466</f>
        <v>.</v>
      </c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>
        <f>R1466-S1466-T1466</f>
        <v>0</v>
      </c>
      <c r="V1466" s="9" t="e">
        <f>IF(X1466&lt;&gt;"Liquidação Cancelada",VLOOKUP(B1466,'BASE DE DADOS OPS'!$B$4:$P$9650,10,FALSE),"Liquidação Cancelada")</f>
        <v>#N/A</v>
      </c>
      <c r="W1466" s="13" t="e">
        <f>IF(X1466&lt;&gt;"Liquidação Cancelada",IF(ISBLANK(V1466),"AGUARDANDO PAGAMENTO",NETWORKDAYS(P1466,V1466)-1),"Liquidação Cancelada")</f>
        <v>#N/A</v>
      </c>
      <c r="X1466" s="10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>IF(X1466&lt;&gt;"Liquidação Cancelada",Y1466-Z1466,"Liquidação Cancelada")</f>
        <v>#N/A</v>
      </c>
      <c r="AC1466" s="3" t="e">
        <f>IF(X1466&lt;&gt;"Liquidação Cancelada",(AA1466-AB1466)+(U1466-Z1466-AB1466),"Liquidação Cancelada")</f>
        <v>#N/A</v>
      </c>
      <c r="AD1466" s="29"/>
    </row>
    <row r="1467" spans="1:30" ht="24.95" customHeight="1" x14ac:dyDescent="0.2">
      <c r="A1467" s="23" t="str">
        <f>D1467&amp;"|"&amp;E1467&amp;"|"&amp;G1467&amp;"|"&amp;H1467&amp;"|"&amp;L1467&amp;"|"&amp;N1467&amp;"|"&amp;U1467</f>
        <v>||||||0</v>
      </c>
      <c r="B1467" s="23" t="str">
        <f>D1467&amp;"|"&amp;E1467&amp;"|"&amp;G1467&amp;"|"&amp;H1467&amp;"|"&amp;X1467</f>
        <v>||||0</v>
      </c>
      <c r="C1467" s="28" t="str">
        <f>E1467&amp;"|"&amp;X1467</f>
        <v>|0</v>
      </c>
      <c r="D1467" s="10"/>
      <c r="E1467" s="10"/>
      <c r="F1467" s="36" t="str">
        <f>G1467&amp;"/"&amp;H1467</f>
        <v>/</v>
      </c>
      <c r="G1467" s="10"/>
      <c r="H1467" s="10"/>
      <c r="I1467" s="36" t="str">
        <f>J1467&amp;"."&amp;K1467</f>
        <v>.</v>
      </c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>
        <f>R1467-S1467-T1467</f>
        <v>0</v>
      </c>
      <c r="V1467" s="9" t="e">
        <f>IF(X1467&lt;&gt;"Liquidação Cancelada",VLOOKUP(B1467,'BASE DE DADOS OPS'!$B$4:$P$9650,10,FALSE),"Liquidação Cancelada")</f>
        <v>#N/A</v>
      </c>
      <c r="W1467" s="13" t="e">
        <f>IF(X1467&lt;&gt;"Liquidação Cancelada",IF(ISBLANK(V1467),"AGUARDANDO PAGAMENTO",NETWORKDAYS(P1467,V1467)-1),"Liquidação Cancelada")</f>
        <v>#N/A</v>
      </c>
      <c r="X1467" s="10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>IF(X1467&lt;&gt;"Liquidação Cancelada",Y1467-Z1467,"Liquidação Cancelada")</f>
        <v>#N/A</v>
      </c>
      <c r="AC1467" s="3" t="e">
        <f>IF(X1467&lt;&gt;"Liquidação Cancelada",(AA1467-AB1467)+(U1467-Z1467-AB1467),"Liquidação Cancelada")</f>
        <v>#N/A</v>
      </c>
      <c r="AD1467" s="29"/>
    </row>
    <row r="1468" spans="1:30" ht="24.95" customHeight="1" x14ac:dyDescent="0.2">
      <c r="A1468" s="23" t="str">
        <f>D1468&amp;"|"&amp;E1468&amp;"|"&amp;G1468&amp;"|"&amp;H1468&amp;"|"&amp;L1468&amp;"|"&amp;N1468&amp;"|"&amp;U1468</f>
        <v>||||||0</v>
      </c>
      <c r="B1468" s="23" t="str">
        <f>D1468&amp;"|"&amp;E1468&amp;"|"&amp;G1468&amp;"|"&amp;H1468&amp;"|"&amp;X1468</f>
        <v>||||0</v>
      </c>
      <c r="C1468" s="28" t="str">
        <f>E1468&amp;"|"&amp;X1468</f>
        <v>|0</v>
      </c>
      <c r="D1468" s="10"/>
      <c r="E1468" s="10"/>
      <c r="F1468" s="36" t="str">
        <f>G1468&amp;"/"&amp;H1468</f>
        <v>/</v>
      </c>
      <c r="G1468" s="10"/>
      <c r="H1468" s="10"/>
      <c r="I1468" s="36" t="str">
        <f>J1468&amp;"."&amp;K1468</f>
        <v>.</v>
      </c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>
        <f>R1468-S1468-T1468</f>
        <v>0</v>
      </c>
      <c r="V1468" s="9" t="e">
        <f>IF(X1468&lt;&gt;"Liquidação Cancelada",VLOOKUP(B1468,'BASE DE DADOS OPS'!$B$4:$P$9650,10,FALSE),"Liquidação Cancelada")</f>
        <v>#N/A</v>
      </c>
      <c r="W1468" s="13" t="e">
        <f>IF(X1468&lt;&gt;"Liquidação Cancelada",IF(ISBLANK(V1468),"AGUARDANDO PAGAMENTO",NETWORKDAYS(P1468,V1468)-1),"Liquidação Cancelada")</f>
        <v>#N/A</v>
      </c>
      <c r="X1468" s="10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>IF(X1468&lt;&gt;"Liquidação Cancelada",Y1468-Z1468,"Liquidação Cancelada")</f>
        <v>#N/A</v>
      </c>
      <c r="AC1468" s="3" t="e">
        <f>IF(X1468&lt;&gt;"Liquidação Cancelada",(AA1468-AB1468)+(U1468-Z1468-AB1468),"Liquidação Cancelada")</f>
        <v>#N/A</v>
      </c>
      <c r="AD1468" s="29"/>
    </row>
    <row r="1469" spans="1:30" ht="24.95" customHeight="1" x14ac:dyDescent="0.2">
      <c r="A1469" s="23" t="str">
        <f>D1469&amp;"|"&amp;E1469&amp;"|"&amp;G1469&amp;"|"&amp;H1469&amp;"|"&amp;L1469&amp;"|"&amp;N1469&amp;"|"&amp;U1469</f>
        <v>||||||0</v>
      </c>
      <c r="B1469" s="23" t="str">
        <f>D1469&amp;"|"&amp;E1469&amp;"|"&amp;G1469&amp;"|"&amp;H1469&amp;"|"&amp;X1469</f>
        <v>||||0</v>
      </c>
      <c r="C1469" s="28" t="str">
        <f>E1469&amp;"|"&amp;X1469</f>
        <v>|0</v>
      </c>
      <c r="D1469" s="10"/>
      <c r="E1469" s="10"/>
      <c r="F1469" s="36" t="str">
        <f>G1469&amp;"/"&amp;H1469</f>
        <v>/</v>
      </c>
      <c r="G1469" s="10"/>
      <c r="H1469" s="10"/>
      <c r="I1469" s="36" t="str">
        <f>J1469&amp;"."&amp;K1469</f>
        <v>.</v>
      </c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>
        <f>R1469-S1469-T1469</f>
        <v>0</v>
      </c>
      <c r="V1469" s="9" t="e">
        <f>IF(X1469&lt;&gt;"Liquidação Cancelada",VLOOKUP(B1469,'BASE DE DADOS OPS'!$B$4:$P$9650,10,FALSE),"Liquidação Cancelada")</f>
        <v>#N/A</v>
      </c>
      <c r="W1469" s="13" t="e">
        <f>IF(X1469&lt;&gt;"Liquidação Cancelada",IF(ISBLANK(V1469),"AGUARDANDO PAGAMENTO",NETWORKDAYS(P1469,V1469)-1),"Liquidação Cancelada")</f>
        <v>#N/A</v>
      </c>
      <c r="X1469" s="10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>IF(X1469&lt;&gt;"Liquidação Cancelada",Y1469-Z1469,"Liquidação Cancelada")</f>
        <v>#N/A</v>
      </c>
      <c r="AC1469" s="3" t="e">
        <f>IF(X1469&lt;&gt;"Liquidação Cancelada",(AA1469-AB1469)+(U1469-Z1469-AB1469),"Liquidação Cancelada")</f>
        <v>#N/A</v>
      </c>
      <c r="AD1469" s="29"/>
    </row>
    <row r="1470" spans="1:30" ht="24.95" customHeight="1" x14ac:dyDescent="0.2">
      <c r="A1470" s="23" t="str">
        <f>D1470&amp;"|"&amp;E1470&amp;"|"&amp;G1470&amp;"|"&amp;H1470&amp;"|"&amp;L1470&amp;"|"&amp;N1470&amp;"|"&amp;U1470</f>
        <v>||||||0</v>
      </c>
      <c r="B1470" s="23" t="str">
        <f>D1470&amp;"|"&amp;E1470&amp;"|"&amp;G1470&amp;"|"&amp;H1470&amp;"|"&amp;X1470</f>
        <v>||||0</v>
      </c>
      <c r="C1470" s="28" t="str">
        <f>E1470&amp;"|"&amp;X1470</f>
        <v>|0</v>
      </c>
      <c r="D1470" s="10"/>
      <c r="E1470" s="10"/>
      <c r="F1470" s="36" t="str">
        <f>G1470&amp;"/"&amp;H1470</f>
        <v>/</v>
      </c>
      <c r="G1470" s="10"/>
      <c r="H1470" s="10"/>
      <c r="I1470" s="36" t="str">
        <f>J1470&amp;"."&amp;K1470</f>
        <v>.</v>
      </c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>
        <f>R1470-S1470-T1470</f>
        <v>0</v>
      </c>
      <c r="V1470" s="9" t="e">
        <f>IF(X1470&lt;&gt;"Liquidação Cancelada",VLOOKUP(B1470,'BASE DE DADOS OPS'!$B$4:$P$9650,10,FALSE),"Liquidação Cancelada")</f>
        <v>#N/A</v>
      </c>
      <c r="W1470" s="13" t="e">
        <f>IF(X1470&lt;&gt;"Liquidação Cancelada",IF(ISBLANK(V1470),"AGUARDANDO PAGAMENTO",NETWORKDAYS(P1470,V1470)-1),"Liquidação Cancelada")</f>
        <v>#N/A</v>
      </c>
      <c r="X1470" s="10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>IF(X1470&lt;&gt;"Liquidação Cancelada",Y1470-Z1470,"Liquidação Cancelada")</f>
        <v>#N/A</v>
      </c>
      <c r="AC1470" s="3" t="e">
        <f>IF(X1470&lt;&gt;"Liquidação Cancelada",(AA1470-AB1470)+(U1470-Z1470-AB1470),"Liquidação Cancelada")</f>
        <v>#N/A</v>
      </c>
      <c r="AD1470" s="29"/>
    </row>
    <row r="1471" spans="1:30" ht="24.95" customHeight="1" x14ac:dyDescent="0.2">
      <c r="A1471" s="23" t="str">
        <f>D1471&amp;"|"&amp;E1471&amp;"|"&amp;G1471&amp;"|"&amp;H1471&amp;"|"&amp;L1471&amp;"|"&amp;N1471&amp;"|"&amp;U1471</f>
        <v>||||||0</v>
      </c>
      <c r="B1471" s="23" t="str">
        <f>D1471&amp;"|"&amp;E1471&amp;"|"&amp;G1471&amp;"|"&amp;H1471&amp;"|"&amp;X1471</f>
        <v>||||0</v>
      </c>
      <c r="C1471" s="28" t="str">
        <f>E1471&amp;"|"&amp;X1471</f>
        <v>|0</v>
      </c>
      <c r="D1471" s="10"/>
      <c r="E1471" s="10"/>
      <c r="F1471" s="36" t="str">
        <f>G1471&amp;"/"&amp;H1471</f>
        <v>/</v>
      </c>
      <c r="G1471" s="10"/>
      <c r="H1471" s="10"/>
      <c r="I1471" s="36" t="str">
        <f>J1471&amp;"."&amp;K1471</f>
        <v>.</v>
      </c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>
        <f>R1471-S1471-T1471</f>
        <v>0</v>
      </c>
      <c r="V1471" s="9" t="e">
        <f>IF(X1471&lt;&gt;"Liquidação Cancelada",VLOOKUP(B1471,'BASE DE DADOS OPS'!$B$4:$P$9650,10,FALSE),"Liquidação Cancelada")</f>
        <v>#N/A</v>
      </c>
      <c r="W1471" s="13" t="e">
        <f>IF(X1471&lt;&gt;"Liquidação Cancelada",IF(ISBLANK(V1471),"AGUARDANDO PAGAMENTO",NETWORKDAYS(P1471,V1471)-1),"Liquidação Cancelada")</f>
        <v>#N/A</v>
      </c>
      <c r="X1471" s="10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>IF(X1471&lt;&gt;"Liquidação Cancelada",Y1471-Z1471,"Liquidação Cancelada")</f>
        <v>#N/A</v>
      </c>
      <c r="AC1471" s="3" t="e">
        <f>IF(X1471&lt;&gt;"Liquidação Cancelada",(AA1471-AB1471)+(U1471-Z1471-AB1471),"Liquidação Cancelada")</f>
        <v>#N/A</v>
      </c>
      <c r="AD1471" s="29"/>
    </row>
    <row r="1472" spans="1:30" ht="24.95" customHeight="1" x14ac:dyDescent="0.2">
      <c r="A1472" s="23" t="str">
        <f>D1472&amp;"|"&amp;E1472&amp;"|"&amp;G1472&amp;"|"&amp;H1472&amp;"|"&amp;L1472&amp;"|"&amp;N1472&amp;"|"&amp;U1472</f>
        <v>||||||0</v>
      </c>
      <c r="B1472" s="23" t="str">
        <f>D1472&amp;"|"&amp;E1472&amp;"|"&amp;G1472&amp;"|"&amp;H1472&amp;"|"&amp;X1472</f>
        <v>||||0</v>
      </c>
      <c r="C1472" s="28" t="str">
        <f>E1472&amp;"|"&amp;X1472</f>
        <v>|0</v>
      </c>
      <c r="D1472" s="10"/>
      <c r="E1472" s="10"/>
      <c r="F1472" s="36" t="str">
        <f>G1472&amp;"/"&amp;H1472</f>
        <v>/</v>
      </c>
      <c r="G1472" s="10"/>
      <c r="H1472" s="10"/>
      <c r="I1472" s="36" t="str">
        <f>J1472&amp;"."&amp;K1472</f>
        <v>.</v>
      </c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>
        <f>R1472-S1472-T1472</f>
        <v>0</v>
      </c>
      <c r="V1472" s="9" t="e">
        <f>IF(X1472&lt;&gt;"Liquidação Cancelada",VLOOKUP(B1472,'BASE DE DADOS OPS'!$B$4:$P$9650,10,FALSE),"Liquidação Cancelada")</f>
        <v>#N/A</v>
      </c>
      <c r="W1472" s="13" t="e">
        <f>IF(X1472&lt;&gt;"Liquidação Cancelada",IF(ISBLANK(V1472),"AGUARDANDO PAGAMENTO",NETWORKDAYS(P1472,V1472)-1),"Liquidação Cancelada")</f>
        <v>#N/A</v>
      </c>
      <c r="X1472" s="10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>IF(X1472&lt;&gt;"Liquidação Cancelada",Y1472-Z1472,"Liquidação Cancelada")</f>
        <v>#N/A</v>
      </c>
      <c r="AC1472" s="3" t="e">
        <f>IF(X1472&lt;&gt;"Liquidação Cancelada",(AA1472-AB1472)+(U1472-Z1472-AB1472),"Liquidação Cancelada")</f>
        <v>#N/A</v>
      </c>
      <c r="AD1472" s="29"/>
    </row>
    <row r="1473" spans="1:30" ht="24.95" customHeight="1" x14ac:dyDescent="0.2">
      <c r="A1473" s="23" t="str">
        <f>D1473&amp;"|"&amp;E1473&amp;"|"&amp;G1473&amp;"|"&amp;H1473&amp;"|"&amp;L1473&amp;"|"&amp;N1473&amp;"|"&amp;U1473</f>
        <v>||||||0</v>
      </c>
      <c r="B1473" s="23" t="str">
        <f>D1473&amp;"|"&amp;E1473&amp;"|"&amp;G1473&amp;"|"&amp;H1473&amp;"|"&amp;X1473</f>
        <v>||||0</v>
      </c>
      <c r="C1473" s="28" t="str">
        <f>E1473&amp;"|"&amp;X1473</f>
        <v>|0</v>
      </c>
      <c r="D1473" s="10"/>
      <c r="E1473" s="10"/>
      <c r="F1473" s="36" t="str">
        <f>G1473&amp;"/"&amp;H1473</f>
        <v>/</v>
      </c>
      <c r="G1473" s="10"/>
      <c r="H1473" s="10"/>
      <c r="I1473" s="36" t="str">
        <f>J1473&amp;"."&amp;K1473</f>
        <v>.</v>
      </c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>
        <f>R1473-S1473-T1473</f>
        <v>0</v>
      </c>
      <c r="V1473" s="9" t="e">
        <f>IF(X1473&lt;&gt;"Liquidação Cancelada",VLOOKUP(B1473,'BASE DE DADOS OPS'!$B$4:$P$9650,10,FALSE),"Liquidação Cancelada")</f>
        <v>#N/A</v>
      </c>
      <c r="W1473" s="13" t="e">
        <f>IF(X1473&lt;&gt;"Liquidação Cancelada",IF(ISBLANK(V1473),"AGUARDANDO PAGAMENTO",NETWORKDAYS(P1473,V1473)-1),"Liquidação Cancelada")</f>
        <v>#N/A</v>
      </c>
      <c r="X1473" s="10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>IF(X1473&lt;&gt;"Liquidação Cancelada",Y1473-Z1473,"Liquidação Cancelada")</f>
        <v>#N/A</v>
      </c>
      <c r="AC1473" s="3" t="e">
        <f>IF(X1473&lt;&gt;"Liquidação Cancelada",(AA1473-AB1473)+(U1473-Z1473-AB1473),"Liquidação Cancelada")</f>
        <v>#N/A</v>
      </c>
      <c r="AD1473" s="29"/>
    </row>
    <row r="1474" spans="1:30" ht="24.95" customHeight="1" x14ac:dyDescent="0.2">
      <c r="A1474" s="23" t="str">
        <f>D1474&amp;"|"&amp;E1474&amp;"|"&amp;G1474&amp;"|"&amp;H1474&amp;"|"&amp;L1474&amp;"|"&amp;N1474&amp;"|"&amp;U1474</f>
        <v>||||||0</v>
      </c>
      <c r="B1474" s="23" t="str">
        <f>D1474&amp;"|"&amp;E1474&amp;"|"&amp;G1474&amp;"|"&amp;H1474&amp;"|"&amp;X1474</f>
        <v>||||0</v>
      </c>
      <c r="C1474" s="28" t="str">
        <f>E1474&amp;"|"&amp;X1474</f>
        <v>|0</v>
      </c>
      <c r="D1474" s="10"/>
      <c r="E1474" s="10"/>
      <c r="F1474" s="36" t="str">
        <f>G1474&amp;"/"&amp;H1474</f>
        <v>/</v>
      </c>
      <c r="G1474" s="10"/>
      <c r="H1474" s="10"/>
      <c r="I1474" s="36" t="str">
        <f>J1474&amp;"."&amp;K1474</f>
        <v>.</v>
      </c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>
        <f>R1474-S1474-T1474</f>
        <v>0</v>
      </c>
      <c r="V1474" s="9" t="e">
        <f>IF(X1474&lt;&gt;"Liquidação Cancelada",VLOOKUP(B1474,'BASE DE DADOS OPS'!$B$4:$P$9650,10,FALSE),"Liquidação Cancelada")</f>
        <v>#N/A</v>
      </c>
      <c r="W1474" s="13" t="e">
        <f>IF(X1474&lt;&gt;"Liquidação Cancelada",IF(ISBLANK(V1474),"AGUARDANDO PAGAMENTO",NETWORKDAYS(P1474,V1474)-1),"Liquidação Cancelada")</f>
        <v>#N/A</v>
      </c>
      <c r="X1474" s="10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>IF(X1474&lt;&gt;"Liquidação Cancelada",Y1474-Z1474,"Liquidação Cancelada")</f>
        <v>#N/A</v>
      </c>
      <c r="AC1474" s="3" t="e">
        <f>IF(X1474&lt;&gt;"Liquidação Cancelada",(AA1474-AB1474)+(U1474-Z1474-AB1474),"Liquidação Cancelada")</f>
        <v>#N/A</v>
      </c>
      <c r="AD1474" s="29"/>
    </row>
    <row r="1475" spans="1:30" ht="24.95" customHeight="1" x14ac:dyDescent="0.2">
      <c r="A1475" s="23" t="str">
        <f>D1475&amp;"|"&amp;E1475&amp;"|"&amp;G1475&amp;"|"&amp;H1475&amp;"|"&amp;L1475&amp;"|"&amp;N1475&amp;"|"&amp;U1475</f>
        <v>||||||0</v>
      </c>
      <c r="B1475" s="23" t="str">
        <f>D1475&amp;"|"&amp;E1475&amp;"|"&amp;G1475&amp;"|"&amp;H1475&amp;"|"&amp;X1475</f>
        <v>||||0</v>
      </c>
      <c r="C1475" s="28" t="str">
        <f>E1475&amp;"|"&amp;X1475</f>
        <v>|0</v>
      </c>
      <c r="D1475" s="10"/>
      <c r="E1475" s="10"/>
      <c r="F1475" s="36" t="str">
        <f>G1475&amp;"/"&amp;H1475</f>
        <v>/</v>
      </c>
      <c r="G1475" s="10"/>
      <c r="H1475" s="10"/>
      <c r="I1475" s="36" t="str">
        <f>J1475&amp;"."&amp;K1475</f>
        <v>.</v>
      </c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>
        <f>R1475-S1475-T1475</f>
        <v>0</v>
      </c>
      <c r="V1475" s="9" t="e">
        <f>IF(X1475&lt;&gt;"Liquidação Cancelada",VLOOKUP(B1475,'BASE DE DADOS OPS'!$B$4:$P$9650,10,FALSE),"Liquidação Cancelada")</f>
        <v>#N/A</v>
      </c>
      <c r="W1475" s="13" t="e">
        <f>IF(X1475&lt;&gt;"Liquidação Cancelada",IF(ISBLANK(V1475),"AGUARDANDO PAGAMENTO",NETWORKDAYS(P1475,V1475)-1),"Liquidação Cancelada")</f>
        <v>#N/A</v>
      </c>
      <c r="X1475" s="10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>IF(X1475&lt;&gt;"Liquidação Cancelada",Y1475-Z1475,"Liquidação Cancelada")</f>
        <v>#N/A</v>
      </c>
      <c r="AC1475" s="3" t="e">
        <f>IF(X1475&lt;&gt;"Liquidação Cancelada",(AA1475-AB1475)+(U1475-Z1475-AB1475),"Liquidação Cancelada")</f>
        <v>#N/A</v>
      </c>
      <c r="AD1475" s="29"/>
    </row>
    <row r="1476" spans="1:30" ht="24.95" customHeight="1" x14ac:dyDescent="0.2">
      <c r="A1476" s="23" t="str">
        <f>D1476&amp;"|"&amp;E1476&amp;"|"&amp;G1476&amp;"|"&amp;H1476&amp;"|"&amp;L1476&amp;"|"&amp;N1476&amp;"|"&amp;U1476</f>
        <v>||||||0</v>
      </c>
      <c r="B1476" s="23" t="str">
        <f>D1476&amp;"|"&amp;E1476&amp;"|"&amp;G1476&amp;"|"&amp;H1476&amp;"|"&amp;X1476</f>
        <v>||||0</v>
      </c>
      <c r="C1476" s="28" t="str">
        <f>E1476&amp;"|"&amp;X1476</f>
        <v>|0</v>
      </c>
      <c r="D1476" s="10"/>
      <c r="E1476" s="10"/>
      <c r="F1476" s="36" t="str">
        <f>G1476&amp;"/"&amp;H1476</f>
        <v>/</v>
      </c>
      <c r="G1476" s="10"/>
      <c r="H1476" s="10"/>
      <c r="I1476" s="36" t="str">
        <f>J1476&amp;"."&amp;K1476</f>
        <v>.</v>
      </c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>
        <f>R1476-S1476-T1476</f>
        <v>0</v>
      </c>
      <c r="V1476" s="9" t="e">
        <f>IF(X1476&lt;&gt;"Liquidação Cancelada",VLOOKUP(B1476,'BASE DE DADOS OPS'!$B$4:$P$9650,10,FALSE),"Liquidação Cancelada")</f>
        <v>#N/A</v>
      </c>
      <c r="W1476" s="13" t="e">
        <f>IF(X1476&lt;&gt;"Liquidação Cancelada",IF(ISBLANK(V1476),"AGUARDANDO PAGAMENTO",NETWORKDAYS(P1476,V1476)-1),"Liquidação Cancelada")</f>
        <v>#N/A</v>
      </c>
      <c r="X1476" s="10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>IF(X1476&lt;&gt;"Liquidação Cancelada",Y1476-Z1476,"Liquidação Cancelada")</f>
        <v>#N/A</v>
      </c>
      <c r="AC1476" s="3" t="e">
        <f>IF(X1476&lt;&gt;"Liquidação Cancelada",(AA1476-AB1476)+(U1476-Z1476-AB1476),"Liquidação Cancelada")</f>
        <v>#N/A</v>
      </c>
      <c r="AD1476" s="29"/>
    </row>
    <row r="1477" spans="1:30" ht="24.95" customHeight="1" x14ac:dyDescent="0.2">
      <c r="A1477" s="23" t="str">
        <f>D1477&amp;"|"&amp;E1477&amp;"|"&amp;G1477&amp;"|"&amp;H1477&amp;"|"&amp;L1477&amp;"|"&amp;N1477&amp;"|"&amp;U1477</f>
        <v>||||||0</v>
      </c>
      <c r="B1477" s="23" t="str">
        <f>D1477&amp;"|"&amp;E1477&amp;"|"&amp;G1477&amp;"|"&amp;H1477&amp;"|"&amp;X1477</f>
        <v>||||0</v>
      </c>
      <c r="C1477" s="28" t="str">
        <f>E1477&amp;"|"&amp;X1477</f>
        <v>|0</v>
      </c>
      <c r="D1477" s="10"/>
      <c r="E1477" s="10"/>
      <c r="F1477" s="36" t="str">
        <f>G1477&amp;"/"&amp;H1477</f>
        <v>/</v>
      </c>
      <c r="G1477" s="10"/>
      <c r="H1477" s="10"/>
      <c r="I1477" s="36" t="str">
        <f>J1477&amp;"."&amp;K1477</f>
        <v>.</v>
      </c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>
        <f>R1477-S1477-T1477</f>
        <v>0</v>
      </c>
      <c r="V1477" s="9" t="e">
        <f>IF(X1477&lt;&gt;"Liquidação Cancelada",VLOOKUP(B1477,'BASE DE DADOS OPS'!$B$4:$P$9650,10,FALSE),"Liquidação Cancelada")</f>
        <v>#N/A</v>
      </c>
      <c r="W1477" s="13" t="e">
        <f>IF(X1477&lt;&gt;"Liquidação Cancelada",IF(ISBLANK(V1477),"AGUARDANDO PAGAMENTO",NETWORKDAYS(P1477,V1477)-1),"Liquidação Cancelada")</f>
        <v>#N/A</v>
      </c>
      <c r="X1477" s="10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>IF(X1477&lt;&gt;"Liquidação Cancelada",Y1477-Z1477,"Liquidação Cancelada")</f>
        <v>#N/A</v>
      </c>
      <c r="AC1477" s="3" t="e">
        <f>IF(X1477&lt;&gt;"Liquidação Cancelada",(AA1477-AB1477)+(U1477-Z1477-AB1477),"Liquidação Cancelada")</f>
        <v>#N/A</v>
      </c>
      <c r="AD1477" s="29"/>
    </row>
    <row r="1478" spans="1:30" ht="24.95" customHeight="1" x14ac:dyDescent="0.2">
      <c r="A1478" s="23" t="str">
        <f>D1478&amp;"|"&amp;E1478&amp;"|"&amp;G1478&amp;"|"&amp;H1478&amp;"|"&amp;L1478&amp;"|"&amp;N1478&amp;"|"&amp;U1478</f>
        <v>||||||0</v>
      </c>
      <c r="B1478" s="23" t="str">
        <f>D1478&amp;"|"&amp;E1478&amp;"|"&amp;G1478&amp;"|"&amp;H1478&amp;"|"&amp;X1478</f>
        <v>||||0</v>
      </c>
      <c r="C1478" s="28" t="str">
        <f>E1478&amp;"|"&amp;X1478</f>
        <v>|0</v>
      </c>
      <c r="D1478" s="10"/>
      <c r="E1478" s="10"/>
      <c r="F1478" s="36" t="str">
        <f>G1478&amp;"/"&amp;H1478</f>
        <v>/</v>
      </c>
      <c r="G1478" s="10"/>
      <c r="H1478" s="10"/>
      <c r="I1478" s="36" t="str">
        <f>J1478&amp;"."&amp;K1478</f>
        <v>.</v>
      </c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>
        <f>R1478-S1478-T1478</f>
        <v>0</v>
      </c>
      <c r="V1478" s="9" t="e">
        <f>IF(X1478&lt;&gt;"Liquidação Cancelada",VLOOKUP(B1478,'BASE DE DADOS OPS'!$B$4:$P$9650,10,FALSE),"Liquidação Cancelada")</f>
        <v>#N/A</v>
      </c>
      <c r="W1478" s="13" t="e">
        <f>IF(X1478&lt;&gt;"Liquidação Cancelada",IF(ISBLANK(V1478),"AGUARDANDO PAGAMENTO",NETWORKDAYS(P1478,V1478)-1),"Liquidação Cancelada")</f>
        <v>#N/A</v>
      </c>
      <c r="X1478" s="10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>IF(X1478&lt;&gt;"Liquidação Cancelada",Y1478-Z1478,"Liquidação Cancelada")</f>
        <v>#N/A</v>
      </c>
      <c r="AC1478" s="3" t="e">
        <f>IF(X1478&lt;&gt;"Liquidação Cancelada",(AA1478-AB1478)+(U1478-Z1478-AB1478),"Liquidação Cancelada")</f>
        <v>#N/A</v>
      </c>
      <c r="AD1478" s="29"/>
    </row>
    <row r="1479" spans="1:30" ht="24.95" customHeight="1" x14ac:dyDescent="0.2">
      <c r="A1479" s="23" t="str">
        <f>D1479&amp;"|"&amp;E1479&amp;"|"&amp;G1479&amp;"|"&amp;H1479&amp;"|"&amp;L1479&amp;"|"&amp;N1479&amp;"|"&amp;U1479</f>
        <v>||||||0</v>
      </c>
      <c r="B1479" s="23" t="str">
        <f>D1479&amp;"|"&amp;E1479&amp;"|"&amp;G1479&amp;"|"&amp;H1479&amp;"|"&amp;X1479</f>
        <v>||||0</v>
      </c>
      <c r="C1479" s="28" t="str">
        <f>E1479&amp;"|"&amp;X1479</f>
        <v>|0</v>
      </c>
      <c r="D1479" s="10"/>
      <c r="E1479" s="10"/>
      <c r="F1479" s="36" t="str">
        <f>G1479&amp;"/"&amp;H1479</f>
        <v>/</v>
      </c>
      <c r="G1479" s="10"/>
      <c r="H1479" s="10"/>
      <c r="I1479" s="36" t="str">
        <f>J1479&amp;"."&amp;K1479</f>
        <v>.</v>
      </c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>
        <f>R1479-S1479-T1479</f>
        <v>0</v>
      </c>
      <c r="V1479" s="9" t="e">
        <f>IF(X1479&lt;&gt;"Liquidação Cancelada",VLOOKUP(B1479,'BASE DE DADOS OPS'!$B$4:$P$9650,10,FALSE),"Liquidação Cancelada")</f>
        <v>#N/A</v>
      </c>
      <c r="W1479" s="13" t="e">
        <f>IF(X1479&lt;&gt;"Liquidação Cancelada",IF(ISBLANK(V1479),"AGUARDANDO PAGAMENTO",NETWORKDAYS(P1479,V1479)-1),"Liquidação Cancelada")</f>
        <v>#N/A</v>
      </c>
      <c r="X1479" s="10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>IF(X1479&lt;&gt;"Liquidação Cancelada",Y1479-Z1479,"Liquidação Cancelada")</f>
        <v>#N/A</v>
      </c>
      <c r="AC1479" s="3" t="e">
        <f>IF(X1479&lt;&gt;"Liquidação Cancelada",(AA1479-AB1479)+(U1479-Z1479-AB1479),"Liquidação Cancelada")</f>
        <v>#N/A</v>
      </c>
      <c r="AD1479" s="29"/>
    </row>
    <row r="1480" spans="1:30" ht="24.95" customHeight="1" x14ac:dyDescent="0.2">
      <c r="A1480" s="23" t="str">
        <f>D1480&amp;"|"&amp;E1480&amp;"|"&amp;G1480&amp;"|"&amp;H1480&amp;"|"&amp;L1480&amp;"|"&amp;N1480&amp;"|"&amp;U1480</f>
        <v>||||||0</v>
      </c>
      <c r="B1480" s="23" t="str">
        <f>D1480&amp;"|"&amp;E1480&amp;"|"&amp;G1480&amp;"|"&amp;H1480&amp;"|"&amp;X1480</f>
        <v>||||0</v>
      </c>
      <c r="C1480" s="28" t="str">
        <f>E1480&amp;"|"&amp;X1480</f>
        <v>|0</v>
      </c>
      <c r="D1480" s="10"/>
      <c r="E1480" s="10"/>
      <c r="F1480" s="36" t="str">
        <f>G1480&amp;"/"&amp;H1480</f>
        <v>/</v>
      </c>
      <c r="G1480" s="10"/>
      <c r="H1480" s="10"/>
      <c r="I1480" s="36" t="str">
        <f>J1480&amp;"."&amp;K1480</f>
        <v>.</v>
      </c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>
        <f>R1480-S1480-T1480</f>
        <v>0</v>
      </c>
      <c r="V1480" s="9" t="e">
        <f>IF(X1480&lt;&gt;"Liquidação Cancelada",VLOOKUP(B1480,'BASE DE DADOS OPS'!$B$4:$P$9650,10,FALSE),"Liquidação Cancelada")</f>
        <v>#N/A</v>
      </c>
      <c r="W1480" s="13" t="e">
        <f>IF(X1480&lt;&gt;"Liquidação Cancelada",IF(ISBLANK(V1480),"AGUARDANDO PAGAMENTO",NETWORKDAYS(P1480,V1480)-1),"Liquidação Cancelada")</f>
        <v>#N/A</v>
      </c>
      <c r="X1480" s="10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>IF(X1480&lt;&gt;"Liquidação Cancelada",Y1480-Z1480,"Liquidação Cancelada")</f>
        <v>#N/A</v>
      </c>
      <c r="AC1480" s="3" t="e">
        <f>IF(X1480&lt;&gt;"Liquidação Cancelada",(AA1480-AB1480)+(U1480-Z1480-AB1480),"Liquidação Cancelada")</f>
        <v>#N/A</v>
      </c>
      <c r="AD1480" s="29"/>
    </row>
    <row r="1481" spans="1:30" ht="24.95" customHeight="1" x14ac:dyDescent="0.2">
      <c r="A1481" s="23" t="str">
        <f>D1481&amp;"|"&amp;E1481&amp;"|"&amp;G1481&amp;"|"&amp;H1481&amp;"|"&amp;L1481&amp;"|"&amp;N1481&amp;"|"&amp;U1481</f>
        <v>||||||0</v>
      </c>
      <c r="B1481" s="23" t="str">
        <f>D1481&amp;"|"&amp;E1481&amp;"|"&amp;G1481&amp;"|"&amp;H1481&amp;"|"&amp;X1481</f>
        <v>||||0</v>
      </c>
      <c r="C1481" s="28" t="str">
        <f>E1481&amp;"|"&amp;X1481</f>
        <v>|0</v>
      </c>
      <c r="D1481" s="10"/>
      <c r="E1481" s="10"/>
      <c r="F1481" s="36" t="str">
        <f>G1481&amp;"/"&amp;H1481</f>
        <v>/</v>
      </c>
      <c r="G1481" s="10"/>
      <c r="H1481" s="10"/>
      <c r="I1481" s="36" t="str">
        <f>J1481&amp;"."&amp;K1481</f>
        <v>.</v>
      </c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>
        <f>R1481-S1481-T1481</f>
        <v>0</v>
      </c>
      <c r="V1481" s="9" t="e">
        <f>IF(X1481&lt;&gt;"Liquidação Cancelada",VLOOKUP(B1481,'BASE DE DADOS OPS'!$B$4:$P$9650,10,FALSE),"Liquidação Cancelada")</f>
        <v>#N/A</v>
      </c>
      <c r="W1481" s="13" t="e">
        <f>IF(X1481&lt;&gt;"Liquidação Cancelada",IF(ISBLANK(V1481),"AGUARDANDO PAGAMENTO",NETWORKDAYS(P1481,V1481)-1),"Liquidação Cancelada")</f>
        <v>#N/A</v>
      </c>
      <c r="X1481" s="10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>IF(X1481&lt;&gt;"Liquidação Cancelada",Y1481-Z1481,"Liquidação Cancelada")</f>
        <v>#N/A</v>
      </c>
      <c r="AC1481" s="3" t="e">
        <f>IF(X1481&lt;&gt;"Liquidação Cancelada",(AA1481-AB1481)+(U1481-Z1481-AB1481),"Liquidação Cancelada")</f>
        <v>#N/A</v>
      </c>
      <c r="AD1481" s="29"/>
    </row>
    <row r="1482" spans="1:30" ht="24.95" customHeight="1" x14ac:dyDescent="0.2">
      <c r="A1482" s="23" t="str">
        <f>D1482&amp;"|"&amp;E1482&amp;"|"&amp;G1482&amp;"|"&amp;H1482&amp;"|"&amp;L1482&amp;"|"&amp;N1482&amp;"|"&amp;U1482</f>
        <v>||||||0</v>
      </c>
      <c r="B1482" s="23" t="str">
        <f>D1482&amp;"|"&amp;E1482&amp;"|"&amp;G1482&amp;"|"&amp;H1482&amp;"|"&amp;X1482</f>
        <v>||||0</v>
      </c>
      <c r="C1482" s="28" t="str">
        <f>E1482&amp;"|"&amp;X1482</f>
        <v>|0</v>
      </c>
      <c r="D1482" s="10"/>
      <c r="E1482" s="10"/>
      <c r="F1482" s="36" t="str">
        <f>G1482&amp;"/"&amp;H1482</f>
        <v>/</v>
      </c>
      <c r="G1482" s="10"/>
      <c r="H1482" s="10"/>
      <c r="I1482" s="36" t="str">
        <f>J1482&amp;"."&amp;K1482</f>
        <v>.</v>
      </c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>
        <f>R1482-S1482-T1482</f>
        <v>0</v>
      </c>
      <c r="V1482" s="9" t="e">
        <f>IF(X1482&lt;&gt;"Liquidação Cancelada",VLOOKUP(B1482,'BASE DE DADOS OPS'!$B$4:$P$9650,10,FALSE),"Liquidação Cancelada")</f>
        <v>#N/A</v>
      </c>
      <c r="W1482" s="13" t="e">
        <f>IF(X1482&lt;&gt;"Liquidação Cancelada",IF(ISBLANK(V1482),"AGUARDANDO PAGAMENTO",NETWORKDAYS(P1482,V1482)-1),"Liquidação Cancelada")</f>
        <v>#N/A</v>
      </c>
      <c r="X1482" s="10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>IF(X1482&lt;&gt;"Liquidação Cancelada",Y1482-Z1482,"Liquidação Cancelada")</f>
        <v>#N/A</v>
      </c>
      <c r="AC1482" s="3" t="e">
        <f>IF(X1482&lt;&gt;"Liquidação Cancelada",(AA1482-AB1482)+(U1482-Z1482-AB1482),"Liquidação Cancelada")</f>
        <v>#N/A</v>
      </c>
      <c r="AD1482" s="29"/>
    </row>
    <row r="1483" spans="1:30" ht="24.95" customHeight="1" x14ac:dyDescent="0.2">
      <c r="A1483" s="23" t="str">
        <f>D1483&amp;"|"&amp;E1483&amp;"|"&amp;G1483&amp;"|"&amp;H1483&amp;"|"&amp;L1483&amp;"|"&amp;N1483&amp;"|"&amp;U1483</f>
        <v>||||||0</v>
      </c>
      <c r="B1483" s="23" t="str">
        <f>D1483&amp;"|"&amp;E1483&amp;"|"&amp;G1483&amp;"|"&amp;H1483&amp;"|"&amp;X1483</f>
        <v>||||0</v>
      </c>
      <c r="C1483" s="28" t="str">
        <f>E1483&amp;"|"&amp;X1483</f>
        <v>|0</v>
      </c>
      <c r="D1483" s="10"/>
      <c r="E1483" s="10"/>
      <c r="F1483" s="36" t="str">
        <f>G1483&amp;"/"&amp;H1483</f>
        <v>/</v>
      </c>
      <c r="G1483" s="10"/>
      <c r="H1483" s="10"/>
      <c r="I1483" s="36" t="str">
        <f>J1483&amp;"."&amp;K1483</f>
        <v>.</v>
      </c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>
        <f>R1483-S1483-T1483</f>
        <v>0</v>
      </c>
      <c r="V1483" s="9" t="e">
        <f>IF(X1483&lt;&gt;"Liquidação Cancelada",VLOOKUP(B1483,'BASE DE DADOS OPS'!$B$4:$P$9650,10,FALSE),"Liquidação Cancelada")</f>
        <v>#N/A</v>
      </c>
      <c r="W1483" s="13" t="e">
        <f>IF(X1483&lt;&gt;"Liquidação Cancelada",IF(ISBLANK(V1483),"AGUARDANDO PAGAMENTO",NETWORKDAYS(P1483,V1483)-1),"Liquidação Cancelada")</f>
        <v>#N/A</v>
      </c>
      <c r="X1483" s="10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>IF(X1483&lt;&gt;"Liquidação Cancelada",Y1483-Z1483,"Liquidação Cancelada")</f>
        <v>#N/A</v>
      </c>
      <c r="AC1483" s="3" t="e">
        <f>IF(X1483&lt;&gt;"Liquidação Cancelada",(AA1483-AB1483)+(U1483-Z1483-AB1483),"Liquidação Cancelada")</f>
        <v>#N/A</v>
      </c>
      <c r="AD1483" s="29"/>
    </row>
    <row r="1484" spans="1:30" ht="24.95" customHeight="1" x14ac:dyDescent="0.2">
      <c r="A1484" s="23" t="str">
        <f>D1484&amp;"|"&amp;E1484&amp;"|"&amp;G1484&amp;"|"&amp;H1484&amp;"|"&amp;L1484&amp;"|"&amp;N1484&amp;"|"&amp;U1484</f>
        <v>||||||0</v>
      </c>
      <c r="B1484" s="23" t="str">
        <f>D1484&amp;"|"&amp;E1484&amp;"|"&amp;G1484&amp;"|"&amp;H1484&amp;"|"&amp;X1484</f>
        <v>||||0</v>
      </c>
      <c r="C1484" s="28" t="str">
        <f>E1484&amp;"|"&amp;X1484</f>
        <v>|0</v>
      </c>
      <c r="D1484" s="10"/>
      <c r="E1484" s="10"/>
      <c r="F1484" s="36" t="str">
        <f>G1484&amp;"/"&amp;H1484</f>
        <v>/</v>
      </c>
      <c r="G1484" s="10"/>
      <c r="H1484" s="10"/>
      <c r="I1484" s="36" t="str">
        <f>J1484&amp;"."&amp;K1484</f>
        <v>.</v>
      </c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>
        <f>R1484-S1484-T1484</f>
        <v>0</v>
      </c>
      <c r="V1484" s="9" t="e">
        <f>IF(X1484&lt;&gt;"Liquidação Cancelada",VLOOKUP(B1484,'BASE DE DADOS OPS'!$B$4:$P$9650,10,FALSE),"Liquidação Cancelada")</f>
        <v>#N/A</v>
      </c>
      <c r="W1484" s="13" t="e">
        <f>IF(X1484&lt;&gt;"Liquidação Cancelada",IF(ISBLANK(V1484),"AGUARDANDO PAGAMENTO",NETWORKDAYS(P1484,V1484)-1),"Liquidação Cancelada")</f>
        <v>#N/A</v>
      </c>
      <c r="X1484" s="10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>IF(X1484&lt;&gt;"Liquidação Cancelada",Y1484-Z1484,"Liquidação Cancelada")</f>
        <v>#N/A</v>
      </c>
      <c r="AC1484" s="3" t="e">
        <f>IF(X1484&lt;&gt;"Liquidação Cancelada",(AA1484-AB1484)+(U1484-Z1484-AB1484),"Liquidação Cancelada")</f>
        <v>#N/A</v>
      </c>
      <c r="AD1484" s="29"/>
    </row>
    <row r="1485" spans="1:30" ht="24.95" customHeight="1" x14ac:dyDescent="0.2">
      <c r="A1485" s="23" t="str">
        <f>D1485&amp;"|"&amp;E1485&amp;"|"&amp;G1485&amp;"|"&amp;H1485&amp;"|"&amp;L1485&amp;"|"&amp;N1485&amp;"|"&amp;U1485</f>
        <v>||||||0</v>
      </c>
      <c r="B1485" s="23" t="str">
        <f>D1485&amp;"|"&amp;E1485&amp;"|"&amp;G1485&amp;"|"&amp;H1485&amp;"|"&amp;X1485</f>
        <v>||||0</v>
      </c>
      <c r="C1485" s="28" t="str">
        <f>E1485&amp;"|"&amp;X1485</f>
        <v>|0</v>
      </c>
      <c r="D1485" s="10"/>
      <c r="E1485" s="10"/>
      <c r="F1485" s="36" t="str">
        <f>G1485&amp;"/"&amp;H1485</f>
        <v>/</v>
      </c>
      <c r="G1485" s="10"/>
      <c r="H1485" s="10"/>
      <c r="I1485" s="36" t="str">
        <f>J1485&amp;"."&amp;K1485</f>
        <v>.</v>
      </c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>
        <f>R1485-S1485-T1485</f>
        <v>0</v>
      </c>
      <c r="V1485" s="9" t="e">
        <f>IF(X1485&lt;&gt;"Liquidação Cancelada",VLOOKUP(B1485,'BASE DE DADOS OPS'!$B$4:$P$9650,10,FALSE),"Liquidação Cancelada")</f>
        <v>#N/A</v>
      </c>
      <c r="W1485" s="13" t="e">
        <f>IF(X1485&lt;&gt;"Liquidação Cancelada",IF(ISBLANK(V1485),"AGUARDANDO PAGAMENTO",NETWORKDAYS(P1485,V1485)-1),"Liquidação Cancelada")</f>
        <v>#N/A</v>
      </c>
      <c r="X1485" s="10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>IF(X1485&lt;&gt;"Liquidação Cancelada",Y1485-Z1485,"Liquidação Cancelada")</f>
        <v>#N/A</v>
      </c>
      <c r="AC1485" s="3" t="e">
        <f>IF(X1485&lt;&gt;"Liquidação Cancelada",(AA1485-AB1485)+(U1485-Z1485-AB1485),"Liquidação Cancelada")</f>
        <v>#N/A</v>
      </c>
      <c r="AD1485" s="29"/>
    </row>
    <row r="1486" spans="1:30" ht="24.95" customHeight="1" x14ac:dyDescent="0.2">
      <c r="A1486" s="23" t="str">
        <f>D1486&amp;"|"&amp;E1486&amp;"|"&amp;G1486&amp;"|"&amp;H1486&amp;"|"&amp;L1486&amp;"|"&amp;N1486&amp;"|"&amp;U1486</f>
        <v>||||||0</v>
      </c>
      <c r="B1486" s="23" t="str">
        <f>D1486&amp;"|"&amp;E1486&amp;"|"&amp;G1486&amp;"|"&amp;H1486&amp;"|"&amp;X1486</f>
        <v>||||0</v>
      </c>
      <c r="C1486" s="28" t="str">
        <f>E1486&amp;"|"&amp;X1486</f>
        <v>|0</v>
      </c>
      <c r="D1486" s="10"/>
      <c r="E1486" s="10"/>
      <c r="F1486" s="36" t="str">
        <f>G1486&amp;"/"&amp;H1486</f>
        <v>/</v>
      </c>
      <c r="G1486" s="10"/>
      <c r="H1486" s="10"/>
      <c r="I1486" s="36" t="str">
        <f>J1486&amp;"."&amp;K1486</f>
        <v>.</v>
      </c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>
        <f>R1486-S1486-T1486</f>
        <v>0</v>
      </c>
      <c r="V1486" s="9" t="e">
        <f>IF(X1486&lt;&gt;"Liquidação Cancelada",VLOOKUP(B1486,'BASE DE DADOS OPS'!$B$4:$P$9650,10,FALSE),"Liquidação Cancelada")</f>
        <v>#N/A</v>
      </c>
      <c r="W1486" s="13" t="e">
        <f>IF(X1486&lt;&gt;"Liquidação Cancelada",IF(ISBLANK(V1486),"AGUARDANDO PAGAMENTO",NETWORKDAYS(P1486,V1486)-1),"Liquidação Cancelada")</f>
        <v>#N/A</v>
      </c>
      <c r="X1486" s="10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>IF(X1486&lt;&gt;"Liquidação Cancelada",Y1486-Z1486,"Liquidação Cancelada")</f>
        <v>#N/A</v>
      </c>
      <c r="AC1486" s="3" t="e">
        <f>IF(X1486&lt;&gt;"Liquidação Cancelada",(AA1486-AB1486)+(U1486-Z1486-AB1486),"Liquidação Cancelada")</f>
        <v>#N/A</v>
      </c>
      <c r="AD1486" s="29"/>
    </row>
    <row r="1487" spans="1:30" ht="24.95" customHeight="1" x14ac:dyDescent="0.2">
      <c r="A1487" s="23" t="str">
        <f>D1487&amp;"|"&amp;E1487&amp;"|"&amp;G1487&amp;"|"&amp;H1487&amp;"|"&amp;L1487&amp;"|"&amp;N1487&amp;"|"&amp;U1487</f>
        <v>||||||0</v>
      </c>
      <c r="B1487" s="23" t="str">
        <f>D1487&amp;"|"&amp;E1487&amp;"|"&amp;G1487&amp;"|"&amp;H1487&amp;"|"&amp;X1487</f>
        <v>||||0</v>
      </c>
      <c r="C1487" s="28" t="str">
        <f>E1487&amp;"|"&amp;X1487</f>
        <v>|0</v>
      </c>
      <c r="D1487" s="10"/>
      <c r="E1487" s="10"/>
      <c r="F1487" s="36" t="str">
        <f>G1487&amp;"/"&amp;H1487</f>
        <v>/</v>
      </c>
      <c r="G1487" s="10"/>
      <c r="H1487" s="10"/>
      <c r="I1487" s="36" t="str">
        <f>J1487&amp;"."&amp;K1487</f>
        <v>.</v>
      </c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>
        <f>R1487-S1487-T1487</f>
        <v>0</v>
      </c>
      <c r="V1487" s="9" t="e">
        <f>IF(X1487&lt;&gt;"Liquidação Cancelada",VLOOKUP(B1487,'BASE DE DADOS OPS'!$B$4:$P$9650,10,FALSE),"Liquidação Cancelada")</f>
        <v>#N/A</v>
      </c>
      <c r="W1487" s="13" t="e">
        <f>IF(X1487&lt;&gt;"Liquidação Cancelada",IF(ISBLANK(V1487),"AGUARDANDO PAGAMENTO",NETWORKDAYS(P1487,V1487)-1),"Liquidação Cancelada")</f>
        <v>#N/A</v>
      </c>
      <c r="X1487" s="10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>IF(X1487&lt;&gt;"Liquidação Cancelada",Y1487-Z1487,"Liquidação Cancelada")</f>
        <v>#N/A</v>
      </c>
      <c r="AC1487" s="3" t="e">
        <f>IF(X1487&lt;&gt;"Liquidação Cancelada",(AA1487-AB1487)+(U1487-Z1487-AB1487),"Liquidação Cancelada")</f>
        <v>#N/A</v>
      </c>
      <c r="AD1487" s="29"/>
    </row>
    <row r="1488" spans="1:30" ht="24.95" customHeight="1" x14ac:dyDescent="0.2">
      <c r="A1488" s="23" t="str">
        <f>D1488&amp;"|"&amp;E1488&amp;"|"&amp;G1488&amp;"|"&amp;H1488&amp;"|"&amp;L1488&amp;"|"&amp;N1488&amp;"|"&amp;U1488</f>
        <v>||||||0</v>
      </c>
      <c r="B1488" s="23" t="str">
        <f>D1488&amp;"|"&amp;E1488&amp;"|"&amp;G1488&amp;"|"&amp;H1488&amp;"|"&amp;X1488</f>
        <v>||||0</v>
      </c>
      <c r="C1488" s="28" t="str">
        <f>E1488&amp;"|"&amp;X1488</f>
        <v>|0</v>
      </c>
      <c r="D1488" s="10"/>
      <c r="E1488" s="10"/>
      <c r="F1488" s="36" t="str">
        <f>G1488&amp;"/"&amp;H1488</f>
        <v>/</v>
      </c>
      <c r="G1488" s="10"/>
      <c r="H1488" s="10"/>
      <c r="I1488" s="36" t="str">
        <f>J1488&amp;"."&amp;K1488</f>
        <v>.</v>
      </c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>
        <f>R1488-S1488-T1488</f>
        <v>0</v>
      </c>
      <c r="V1488" s="9" t="e">
        <f>IF(X1488&lt;&gt;"Liquidação Cancelada",VLOOKUP(B1488,'BASE DE DADOS OPS'!$B$4:$P$9650,10,FALSE),"Liquidação Cancelada")</f>
        <v>#N/A</v>
      </c>
      <c r="W1488" s="13" t="e">
        <f>IF(X1488&lt;&gt;"Liquidação Cancelada",IF(ISBLANK(V1488),"AGUARDANDO PAGAMENTO",NETWORKDAYS(P1488,V1488)-1),"Liquidação Cancelada")</f>
        <v>#N/A</v>
      </c>
      <c r="X1488" s="10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>IF(X1488&lt;&gt;"Liquidação Cancelada",Y1488-Z1488,"Liquidação Cancelada")</f>
        <v>#N/A</v>
      </c>
      <c r="AC1488" s="3" t="e">
        <f>IF(X1488&lt;&gt;"Liquidação Cancelada",(AA1488-AB1488)+(U1488-Z1488-AB1488),"Liquidação Cancelada")</f>
        <v>#N/A</v>
      </c>
      <c r="AD1488" s="29"/>
    </row>
    <row r="1489" spans="1:30" ht="24.95" customHeight="1" x14ac:dyDescent="0.2">
      <c r="A1489" s="23" t="str">
        <f>D1489&amp;"|"&amp;E1489&amp;"|"&amp;G1489&amp;"|"&amp;H1489&amp;"|"&amp;L1489&amp;"|"&amp;N1489&amp;"|"&amp;U1489</f>
        <v>||||||0</v>
      </c>
      <c r="B1489" s="23" t="str">
        <f>D1489&amp;"|"&amp;E1489&amp;"|"&amp;G1489&amp;"|"&amp;H1489&amp;"|"&amp;X1489</f>
        <v>||||0</v>
      </c>
      <c r="C1489" s="28" t="str">
        <f>E1489&amp;"|"&amp;X1489</f>
        <v>|0</v>
      </c>
      <c r="D1489" s="10"/>
      <c r="E1489" s="10"/>
      <c r="F1489" s="36" t="str">
        <f>G1489&amp;"/"&amp;H1489</f>
        <v>/</v>
      </c>
      <c r="G1489" s="10"/>
      <c r="H1489" s="10"/>
      <c r="I1489" s="36" t="str">
        <f>J1489&amp;"."&amp;K1489</f>
        <v>.</v>
      </c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>
        <f>R1489-S1489-T1489</f>
        <v>0</v>
      </c>
      <c r="V1489" s="9" t="e">
        <f>IF(X1489&lt;&gt;"Liquidação Cancelada",VLOOKUP(B1489,'BASE DE DADOS OPS'!$B$4:$P$9650,10,FALSE),"Liquidação Cancelada")</f>
        <v>#N/A</v>
      </c>
      <c r="W1489" s="13" t="e">
        <f>IF(X1489&lt;&gt;"Liquidação Cancelada",IF(ISBLANK(V1489),"AGUARDANDO PAGAMENTO",NETWORKDAYS(P1489,V1489)-1),"Liquidação Cancelada")</f>
        <v>#N/A</v>
      </c>
      <c r="X1489" s="10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>IF(X1489&lt;&gt;"Liquidação Cancelada",Y1489-Z1489,"Liquidação Cancelada")</f>
        <v>#N/A</v>
      </c>
      <c r="AC1489" s="3" t="e">
        <f>IF(X1489&lt;&gt;"Liquidação Cancelada",(AA1489-AB1489)+(U1489-Z1489-AB1489),"Liquidação Cancelada")</f>
        <v>#N/A</v>
      </c>
      <c r="AD1489" s="29"/>
    </row>
    <row r="1490" spans="1:30" ht="24.95" customHeight="1" x14ac:dyDescent="0.2">
      <c r="A1490" s="23" t="str">
        <f>D1490&amp;"|"&amp;E1490&amp;"|"&amp;G1490&amp;"|"&amp;H1490&amp;"|"&amp;L1490&amp;"|"&amp;N1490&amp;"|"&amp;U1490</f>
        <v>||||||0</v>
      </c>
      <c r="B1490" s="23" t="str">
        <f>D1490&amp;"|"&amp;E1490&amp;"|"&amp;G1490&amp;"|"&amp;H1490&amp;"|"&amp;X1490</f>
        <v>||||0</v>
      </c>
      <c r="C1490" s="28" t="str">
        <f>E1490&amp;"|"&amp;X1490</f>
        <v>|0</v>
      </c>
      <c r="D1490" s="10"/>
      <c r="E1490" s="10"/>
      <c r="F1490" s="36" t="str">
        <f>G1490&amp;"/"&amp;H1490</f>
        <v>/</v>
      </c>
      <c r="G1490" s="10"/>
      <c r="H1490" s="10"/>
      <c r="I1490" s="36" t="str">
        <f>J1490&amp;"."&amp;K1490</f>
        <v>.</v>
      </c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>
        <f>R1490-S1490-T1490</f>
        <v>0</v>
      </c>
      <c r="V1490" s="9" t="e">
        <f>IF(X1490&lt;&gt;"Liquidação Cancelada",VLOOKUP(B1490,'BASE DE DADOS OPS'!$B$4:$P$9650,10,FALSE),"Liquidação Cancelada")</f>
        <v>#N/A</v>
      </c>
      <c r="W1490" s="13" t="e">
        <f>IF(X1490&lt;&gt;"Liquidação Cancelada",IF(ISBLANK(V1490),"AGUARDANDO PAGAMENTO",NETWORKDAYS(P1490,V1490)-1),"Liquidação Cancelada")</f>
        <v>#N/A</v>
      </c>
      <c r="X1490" s="10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>IF(X1490&lt;&gt;"Liquidação Cancelada",Y1490-Z1490,"Liquidação Cancelada")</f>
        <v>#N/A</v>
      </c>
      <c r="AC1490" s="3" t="e">
        <f>IF(X1490&lt;&gt;"Liquidação Cancelada",(AA1490-AB1490)+(U1490-Z1490-AB1490),"Liquidação Cancelada")</f>
        <v>#N/A</v>
      </c>
      <c r="AD1490" s="29"/>
    </row>
    <row r="1491" spans="1:30" ht="24.95" customHeight="1" x14ac:dyDescent="0.2">
      <c r="A1491" s="23" t="str">
        <f>D1491&amp;"|"&amp;E1491&amp;"|"&amp;G1491&amp;"|"&amp;H1491&amp;"|"&amp;L1491&amp;"|"&amp;N1491&amp;"|"&amp;U1491</f>
        <v>||||||0</v>
      </c>
      <c r="B1491" s="23" t="str">
        <f>D1491&amp;"|"&amp;E1491&amp;"|"&amp;G1491&amp;"|"&amp;H1491&amp;"|"&amp;X1491</f>
        <v>||||0</v>
      </c>
      <c r="C1491" s="28" t="str">
        <f>E1491&amp;"|"&amp;X1491</f>
        <v>|0</v>
      </c>
      <c r="D1491" s="10"/>
      <c r="E1491" s="10"/>
      <c r="F1491" s="36" t="str">
        <f>G1491&amp;"/"&amp;H1491</f>
        <v>/</v>
      </c>
      <c r="G1491" s="10"/>
      <c r="H1491" s="10"/>
      <c r="I1491" s="36" t="str">
        <f>J1491&amp;"."&amp;K1491</f>
        <v>.</v>
      </c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>
        <f>R1491-S1491-T1491</f>
        <v>0</v>
      </c>
      <c r="V1491" s="9" t="e">
        <f>IF(X1491&lt;&gt;"Liquidação Cancelada",VLOOKUP(B1491,'BASE DE DADOS OPS'!$B$4:$P$9650,10,FALSE),"Liquidação Cancelada")</f>
        <v>#N/A</v>
      </c>
      <c r="W1491" s="13" t="e">
        <f>IF(X1491&lt;&gt;"Liquidação Cancelada",IF(ISBLANK(V1491),"AGUARDANDO PAGAMENTO",NETWORKDAYS(P1491,V1491)-1),"Liquidação Cancelada")</f>
        <v>#N/A</v>
      </c>
      <c r="X1491" s="10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>IF(X1491&lt;&gt;"Liquidação Cancelada",Y1491-Z1491,"Liquidação Cancelada")</f>
        <v>#N/A</v>
      </c>
      <c r="AC1491" s="3" t="e">
        <f>IF(X1491&lt;&gt;"Liquidação Cancelada",(AA1491-AB1491)+(U1491-Z1491-AB1491),"Liquidação Cancelada")</f>
        <v>#N/A</v>
      </c>
      <c r="AD1491" s="29"/>
    </row>
    <row r="1492" spans="1:30" ht="24.95" customHeight="1" x14ac:dyDescent="0.2">
      <c r="A1492" s="23" t="str">
        <f>D1492&amp;"|"&amp;E1492&amp;"|"&amp;G1492&amp;"|"&amp;H1492&amp;"|"&amp;L1492&amp;"|"&amp;N1492&amp;"|"&amp;U1492</f>
        <v>||||||0</v>
      </c>
      <c r="B1492" s="23" t="str">
        <f>D1492&amp;"|"&amp;E1492&amp;"|"&amp;G1492&amp;"|"&amp;H1492&amp;"|"&amp;X1492</f>
        <v>||||0</v>
      </c>
      <c r="C1492" s="28" t="str">
        <f>E1492&amp;"|"&amp;X1492</f>
        <v>|0</v>
      </c>
      <c r="D1492" s="10"/>
      <c r="E1492" s="10"/>
      <c r="F1492" s="36" t="str">
        <f>G1492&amp;"/"&amp;H1492</f>
        <v>/</v>
      </c>
      <c r="G1492" s="10"/>
      <c r="H1492" s="10"/>
      <c r="I1492" s="36" t="str">
        <f>J1492&amp;"."&amp;K1492</f>
        <v>.</v>
      </c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>
        <f>R1492-S1492-T1492</f>
        <v>0</v>
      </c>
      <c r="V1492" s="9" t="e">
        <f>IF(X1492&lt;&gt;"Liquidação Cancelada",VLOOKUP(B1492,'BASE DE DADOS OPS'!$B$4:$P$9650,10,FALSE),"Liquidação Cancelada")</f>
        <v>#N/A</v>
      </c>
      <c r="W1492" s="13" t="e">
        <f>IF(X1492&lt;&gt;"Liquidação Cancelada",IF(ISBLANK(V1492),"AGUARDANDO PAGAMENTO",NETWORKDAYS(P1492,V1492)-1),"Liquidação Cancelada")</f>
        <v>#N/A</v>
      </c>
      <c r="X1492" s="10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>IF(X1492&lt;&gt;"Liquidação Cancelada",Y1492-Z1492,"Liquidação Cancelada")</f>
        <v>#N/A</v>
      </c>
      <c r="AC1492" s="3" t="e">
        <f>IF(X1492&lt;&gt;"Liquidação Cancelada",(AA1492-AB1492)+(U1492-Z1492-AB1492),"Liquidação Cancelada")</f>
        <v>#N/A</v>
      </c>
      <c r="AD1492" s="29"/>
    </row>
    <row r="1493" spans="1:30" ht="24.95" customHeight="1" x14ac:dyDescent="0.2">
      <c r="A1493" s="23" t="str">
        <f>D1493&amp;"|"&amp;E1493&amp;"|"&amp;G1493&amp;"|"&amp;H1493&amp;"|"&amp;L1493&amp;"|"&amp;N1493&amp;"|"&amp;U1493</f>
        <v>||||||0</v>
      </c>
      <c r="B1493" s="23" t="str">
        <f>D1493&amp;"|"&amp;E1493&amp;"|"&amp;G1493&amp;"|"&amp;H1493&amp;"|"&amp;X1493</f>
        <v>||||0</v>
      </c>
      <c r="C1493" s="28" t="str">
        <f>E1493&amp;"|"&amp;X1493</f>
        <v>|0</v>
      </c>
      <c r="D1493" s="10"/>
      <c r="E1493" s="10"/>
      <c r="F1493" s="36" t="str">
        <f>G1493&amp;"/"&amp;H1493</f>
        <v>/</v>
      </c>
      <c r="G1493" s="10"/>
      <c r="H1493" s="10"/>
      <c r="I1493" s="36" t="str">
        <f>J1493&amp;"."&amp;K1493</f>
        <v>.</v>
      </c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>
        <f>R1493-S1493-T1493</f>
        <v>0</v>
      </c>
      <c r="V1493" s="9" t="e">
        <f>IF(X1493&lt;&gt;"Liquidação Cancelada",VLOOKUP(B1493,'BASE DE DADOS OPS'!$B$4:$P$9650,10,FALSE),"Liquidação Cancelada")</f>
        <v>#N/A</v>
      </c>
      <c r="W1493" s="13" t="e">
        <f>IF(X1493&lt;&gt;"Liquidação Cancelada",IF(ISBLANK(V1493),"AGUARDANDO PAGAMENTO",NETWORKDAYS(P1493,V1493)-1),"Liquidação Cancelada")</f>
        <v>#N/A</v>
      </c>
      <c r="X1493" s="10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>IF(X1493&lt;&gt;"Liquidação Cancelada",Y1493-Z1493,"Liquidação Cancelada")</f>
        <v>#N/A</v>
      </c>
      <c r="AC1493" s="3" t="e">
        <f>IF(X1493&lt;&gt;"Liquidação Cancelada",(AA1493-AB1493)+(U1493-Z1493-AB1493),"Liquidação Cancelada")</f>
        <v>#N/A</v>
      </c>
      <c r="AD1493" s="29"/>
    </row>
    <row r="1494" spans="1:30" ht="24.95" customHeight="1" x14ac:dyDescent="0.2">
      <c r="A1494" s="23" t="str">
        <f>D1494&amp;"|"&amp;E1494&amp;"|"&amp;G1494&amp;"|"&amp;H1494&amp;"|"&amp;L1494&amp;"|"&amp;N1494&amp;"|"&amp;U1494</f>
        <v>||||||0</v>
      </c>
      <c r="B1494" s="23" t="str">
        <f>D1494&amp;"|"&amp;E1494&amp;"|"&amp;G1494&amp;"|"&amp;H1494&amp;"|"&amp;X1494</f>
        <v>||||0</v>
      </c>
      <c r="C1494" s="28" t="str">
        <f>E1494&amp;"|"&amp;X1494</f>
        <v>|0</v>
      </c>
      <c r="D1494" s="10"/>
      <c r="E1494" s="10"/>
      <c r="F1494" s="36" t="str">
        <f>G1494&amp;"/"&amp;H1494</f>
        <v>/</v>
      </c>
      <c r="G1494" s="10"/>
      <c r="H1494" s="10"/>
      <c r="I1494" s="36" t="str">
        <f>J1494&amp;"."&amp;K1494</f>
        <v>.</v>
      </c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>
        <f>R1494-S1494-T1494</f>
        <v>0</v>
      </c>
      <c r="V1494" s="9" t="e">
        <f>IF(X1494&lt;&gt;"Liquidação Cancelada",VLOOKUP(B1494,'BASE DE DADOS OPS'!$B$4:$P$9650,10,FALSE),"Liquidação Cancelada")</f>
        <v>#N/A</v>
      </c>
      <c r="W1494" s="13" t="e">
        <f>IF(X1494&lt;&gt;"Liquidação Cancelada",IF(ISBLANK(V1494),"AGUARDANDO PAGAMENTO",NETWORKDAYS(P1494,V1494)-1),"Liquidação Cancelada")</f>
        <v>#N/A</v>
      </c>
      <c r="X1494" s="10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>IF(X1494&lt;&gt;"Liquidação Cancelada",Y1494-Z1494,"Liquidação Cancelada")</f>
        <v>#N/A</v>
      </c>
      <c r="AC1494" s="3" t="e">
        <f>IF(X1494&lt;&gt;"Liquidação Cancelada",(AA1494-AB1494)+(U1494-Z1494-AB1494),"Liquidação Cancelada")</f>
        <v>#N/A</v>
      </c>
      <c r="AD1494" s="29"/>
    </row>
    <row r="1495" spans="1:30" ht="24.95" customHeight="1" x14ac:dyDescent="0.2">
      <c r="A1495" s="23" t="str">
        <f>D1495&amp;"|"&amp;E1495&amp;"|"&amp;G1495&amp;"|"&amp;H1495&amp;"|"&amp;L1495&amp;"|"&amp;N1495&amp;"|"&amp;U1495</f>
        <v>||||||0</v>
      </c>
      <c r="B1495" s="23" t="str">
        <f>D1495&amp;"|"&amp;E1495&amp;"|"&amp;G1495&amp;"|"&amp;H1495&amp;"|"&amp;X1495</f>
        <v>||||0</v>
      </c>
      <c r="C1495" s="28" t="str">
        <f>E1495&amp;"|"&amp;X1495</f>
        <v>|0</v>
      </c>
      <c r="D1495" s="10"/>
      <c r="E1495" s="10"/>
      <c r="F1495" s="36" t="str">
        <f>G1495&amp;"/"&amp;H1495</f>
        <v>/</v>
      </c>
      <c r="G1495" s="10"/>
      <c r="H1495" s="10"/>
      <c r="I1495" s="36" t="str">
        <f>J1495&amp;"."&amp;K1495</f>
        <v>.</v>
      </c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>
        <f>R1495-S1495-T1495</f>
        <v>0</v>
      </c>
      <c r="V1495" s="9" t="e">
        <f>IF(X1495&lt;&gt;"Liquidação Cancelada",VLOOKUP(B1495,'BASE DE DADOS OPS'!$B$4:$P$9650,10,FALSE),"Liquidação Cancelada")</f>
        <v>#N/A</v>
      </c>
      <c r="W1495" s="13" t="e">
        <f>IF(X1495&lt;&gt;"Liquidação Cancelada",IF(ISBLANK(V1495),"AGUARDANDO PAGAMENTO",NETWORKDAYS(P1495,V1495)-1),"Liquidação Cancelada")</f>
        <v>#N/A</v>
      </c>
      <c r="X1495" s="10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>IF(X1495&lt;&gt;"Liquidação Cancelada",Y1495-Z1495,"Liquidação Cancelada")</f>
        <v>#N/A</v>
      </c>
      <c r="AC1495" s="3" t="e">
        <f>IF(X1495&lt;&gt;"Liquidação Cancelada",(AA1495-AB1495)+(U1495-Z1495-AB1495),"Liquidação Cancelada")</f>
        <v>#N/A</v>
      </c>
      <c r="AD1495" s="29"/>
    </row>
    <row r="1496" spans="1:30" ht="24.95" customHeight="1" x14ac:dyDescent="0.2">
      <c r="A1496" s="23" t="str">
        <f>D1496&amp;"|"&amp;E1496&amp;"|"&amp;G1496&amp;"|"&amp;H1496&amp;"|"&amp;L1496&amp;"|"&amp;N1496&amp;"|"&amp;U1496</f>
        <v>||||||0</v>
      </c>
      <c r="B1496" s="23" t="str">
        <f>D1496&amp;"|"&amp;E1496&amp;"|"&amp;G1496&amp;"|"&amp;H1496&amp;"|"&amp;X1496</f>
        <v>||||0</v>
      </c>
      <c r="C1496" s="28" t="str">
        <f>E1496&amp;"|"&amp;X1496</f>
        <v>|0</v>
      </c>
      <c r="D1496" s="10"/>
      <c r="E1496" s="10"/>
      <c r="F1496" s="36" t="str">
        <f>G1496&amp;"/"&amp;H1496</f>
        <v>/</v>
      </c>
      <c r="G1496" s="10"/>
      <c r="H1496" s="10"/>
      <c r="I1496" s="36" t="str">
        <f>J1496&amp;"."&amp;K1496</f>
        <v>.</v>
      </c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>
        <f>R1496-S1496-T1496</f>
        <v>0</v>
      </c>
      <c r="V1496" s="9" t="e">
        <f>IF(X1496&lt;&gt;"Liquidação Cancelada",VLOOKUP(B1496,'BASE DE DADOS OPS'!$B$4:$P$9650,10,FALSE),"Liquidação Cancelada")</f>
        <v>#N/A</v>
      </c>
      <c r="W1496" s="13" t="e">
        <f>IF(X1496&lt;&gt;"Liquidação Cancelada",IF(ISBLANK(V1496),"AGUARDANDO PAGAMENTO",NETWORKDAYS(P1496,V1496)-1),"Liquidação Cancelada")</f>
        <v>#N/A</v>
      </c>
      <c r="X1496" s="10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>IF(X1496&lt;&gt;"Liquidação Cancelada",Y1496-Z1496,"Liquidação Cancelada")</f>
        <v>#N/A</v>
      </c>
      <c r="AC1496" s="3" t="e">
        <f>IF(X1496&lt;&gt;"Liquidação Cancelada",(AA1496-AB1496)+(U1496-Z1496-AB1496),"Liquidação Cancelada")</f>
        <v>#N/A</v>
      </c>
      <c r="AD1496" s="29"/>
    </row>
    <row r="1497" spans="1:30" ht="24.95" customHeight="1" x14ac:dyDescent="0.2">
      <c r="A1497" s="23" t="str">
        <f>D1497&amp;"|"&amp;E1497&amp;"|"&amp;G1497&amp;"|"&amp;H1497&amp;"|"&amp;L1497&amp;"|"&amp;N1497&amp;"|"&amp;U1497</f>
        <v>||||||0</v>
      </c>
      <c r="B1497" s="23" t="str">
        <f>D1497&amp;"|"&amp;E1497&amp;"|"&amp;G1497&amp;"|"&amp;H1497&amp;"|"&amp;X1497</f>
        <v>||||0</v>
      </c>
      <c r="C1497" s="28" t="str">
        <f>E1497&amp;"|"&amp;X1497</f>
        <v>|0</v>
      </c>
      <c r="D1497" s="10"/>
      <c r="E1497" s="10"/>
      <c r="F1497" s="36" t="str">
        <f>G1497&amp;"/"&amp;H1497</f>
        <v>/</v>
      </c>
      <c r="G1497" s="10"/>
      <c r="H1497" s="10"/>
      <c r="I1497" s="36" t="str">
        <f>J1497&amp;"."&amp;K1497</f>
        <v>.</v>
      </c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>
        <f>R1497-S1497-T1497</f>
        <v>0</v>
      </c>
      <c r="V1497" s="9" t="e">
        <f>IF(X1497&lt;&gt;"Liquidação Cancelada",VLOOKUP(B1497,'BASE DE DADOS OPS'!$B$4:$P$9650,10,FALSE),"Liquidação Cancelada")</f>
        <v>#N/A</v>
      </c>
      <c r="W1497" s="13" t="e">
        <f>IF(X1497&lt;&gt;"Liquidação Cancelada",IF(ISBLANK(V1497),"AGUARDANDO PAGAMENTO",NETWORKDAYS(P1497,V1497)-1),"Liquidação Cancelada")</f>
        <v>#N/A</v>
      </c>
      <c r="X1497" s="10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>IF(X1497&lt;&gt;"Liquidação Cancelada",Y1497-Z1497,"Liquidação Cancelada")</f>
        <v>#N/A</v>
      </c>
      <c r="AC1497" s="3" t="e">
        <f>IF(X1497&lt;&gt;"Liquidação Cancelada",(AA1497-AB1497)+(U1497-Z1497-AB1497),"Liquidação Cancelada")</f>
        <v>#N/A</v>
      </c>
      <c r="AD1497" s="29"/>
    </row>
    <row r="1498" spans="1:30" ht="24.95" customHeight="1" x14ac:dyDescent="0.2">
      <c r="A1498" s="23" t="str">
        <f>D1498&amp;"|"&amp;E1498&amp;"|"&amp;G1498&amp;"|"&amp;H1498&amp;"|"&amp;L1498&amp;"|"&amp;N1498&amp;"|"&amp;U1498</f>
        <v>||||||0</v>
      </c>
      <c r="B1498" s="23" t="str">
        <f>D1498&amp;"|"&amp;E1498&amp;"|"&amp;G1498&amp;"|"&amp;H1498&amp;"|"&amp;X1498</f>
        <v>||||0</v>
      </c>
      <c r="C1498" s="28" t="str">
        <f>E1498&amp;"|"&amp;X1498</f>
        <v>|0</v>
      </c>
      <c r="D1498" s="10"/>
      <c r="E1498" s="10"/>
      <c r="F1498" s="36" t="str">
        <f>G1498&amp;"/"&amp;H1498</f>
        <v>/</v>
      </c>
      <c r="G1498" s="10"/>
      <c r="H1498" s="10"/>
      <c r="I1498" s="36" t="str">
        <f>J1498&amp;"."&amp;K1498</f>
        <v>.</v>
      </c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>
        <f>R1498-S1498-T1498</f>
        <v>0</v>
      </c>
      <c r="V1498" s="9" t="e">
        <f>IF(X1498&lt;&gt;"Liquidação Cancelada",VLOOKUP(B1498,'BASE DE DADOS OPS'!$B$4:$P$9650,10,FALSE),"Liquidação Cancelada")</f>
        <v>#N/A</v>
      </c>
      <c r="W1498" s="13" t="e">
        <f>IF(X1498&lt;&gt;"Liquidação Cancelada",IF(ISBLANK(V1498),"AGUARDANDO PAGAMENTO",NETWORKDAYS(P1498,V1498)-1),"Liquidação Cancelada")</f>
        <v>#N/A</v>
      </c>
      <c r="X1498" s="10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>IF(X1498&lt;&gt;"Liquidação Cancelada",Y1498-Z1498,"Liquidação Cancelada")</f>
        <v>#N/A</v>
      </c>
      <c r="AC1498" s="3" t="e">
        <f>IF(X1498&lt;&gt;"Liquidação Cancelada",(AA1498-AB1498)+(U1498-Z1498-AB1498),"Liquidação Cancelada")</f>
        <v>#N/A</v>
      </c>
      <c r="AD1498" s="29"/>
    </row>
    <row r="1499" spans="1:30" ht="24.95" customHeight="1" x14ac:dyDescent="0.2">
      <c r="A1499" s="23" t="str">
        <f>D1499&amp;"|"&amp;E1499&amp;"|"&amp;G1499&amp;"|"&amp;H1499&amp;"|"&amp;L1499&amp;"|"&amp;N1499&amp;"|"&amp;U1499</f>
        <v>||||||0</v>
      </c>
      <c r="B1499" s="23" t="str">
        <f>D1499&amp;"|"&amp;E1499&amp;"|"&amp;G1499&amp;"|"&amp;H1499&amp;"|"&amp;X1499</f>
        <v>||||0</v>
      </c>
      <c r="C1499" s="28" t="str">
        <f>E1499&amp;"|"&amp;X1499</f>
        <v>|0</v>
      </c>
      <c r="D1499" s="10"/>
      <c r="E1499" s="10"/>
      <c r="F1499" s="36" t="str">
        <f>G1499&amp;"/"&amp;H1499</f>
        <v>/</v>
      </c>
      <c r="G1499" s="10"/>
      <c r="H1499" s="10"/>
      <c r="I1499" s="36" t="str">
        <f>J1499&amp;"."&amp;K1499</f>
        <v>.</v>
      </c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>
        <f>R1499-S1499-T1499</f>
        <v>0</v>
      </c>
      <c r="V1499" s="9" t="e">
        <f>IF(X1499&lt;&gt;"Liquidação Cancelada",VLOOKUP(B1499,'BASE DE DADOS OPS'!$B$4:$P$9650,10,FALSE),"Liquidação Cancelada")</f>
        <v>#N/A</v>
      </c>
      <c r="W1499" s="13" t="e">
        <f>IF(X1499&lt;&gt;"Liquidação Cancelada",IF(ISBLANK(V1499),"AGUARDANDO PAGAMENTO",NETWORKDAYS(P1499,V1499)-1),"Liquidação Cancelada")</f>
        <v>#N/A</v>
      </c>
      <c r="X1499" s="10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>IF(X1499&lt;&gt;"Liquidação Cancelada",Y1499-Z1499,"Liquidação Cancelada")</f>
        <v>#N/A</v>
      </c>
      <c r="AC1499" s="3" t="e">
        <f>IF(X1499&lt;&gt;"Liquidação Cancelada",(AA1499-AB1499)+(U1499-Z1499-AB1499),"Liquidação Cancelada")</f>
        <v>#N/A</v>
      </c>
      <c r="AD1499" s="29"/>
    </row>
    <row r="1500" spans="1:30" ht="24.95" customHeight="1" x14ac:dyDescent="0.2">
      <c r="A1500" s="23" t="str">
        <f>D1500&amp;"|"&amp;E1500&amp;"|"&amp;G1500&amp;"|"&amp;H1500&amp;"|"&amp;L1500&amp;"|"&amp;N1500&amp;"|"&amp;U1500</f>
        <v>||||||0</v>
      </c>
      <c r="B1500" s="23" t="str">
        <f>D1500&amp;"|"&amp;E1500&amp;"|"&amp;G1500&amp;"|"&amp;H1500&amp;"|"&amp;X1500</f>
        <v>||||0</v>
      </c>
      <c r="C1500" s="28" t="str">
        <f>E1500&amp;"|"&amp;X1500</f>
        <v>|0</v>
      </c>
      <c r="D1500" s="10"/>
      <c r="E1500" s="10"/>
      <c r="F1500" s="36" t="str">
        <f>G1500&amp;"/"&amp;H1500</f>
        <v>/</v>
      </c>
      <c r="G1500" s="10"/>
      <c r="H1500" s="10"/>
      <c r="I1500" s="36" t="str">
        <f>J1500&amp;"."&amp;K1500</f>
        <v>.</v>
      </c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>
        <f>R1500-S1500-T1500</f>
        <v>0</v>
      </c>
      <c r="V1500" s="9" t="e">
        <f>IF(X1500&lt;&gt;"Liquidação Cancelada",VLOOKUP(B1500,'BASE DE DADOS OPS'!$B$4:$P$9650,10,FALSE),"Liquidação Cancelada")</f>
        <v>#N/A</v>
      </c>
      <c r="W1500" s="13" t="e">
        <f>IF(X1500&lt;&gt;"Liquidação Cancelada",IF(ISBLANK(V1500),"AGUARDANDO PAGAMENTO",NETWORKDAYS(P1500,V1500)-1),"Liquidação Cancelada")</f>
        <v>#N/A</v>
      </c>
      <c r="X1500" s="10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>IF(X1500&lt;&gt;"Liquidação Cancelada",Y1500-Z1500,"Liquidação Cancelada")</f>
        <v>#N/A</v>
      </c>
      <c r="AC1500" s="3" t="e">
        <f>IF(X1500&lt;&gt;"Liquidação Cancelada",(AA1500-AB1500)+(U1500-Z1500-AB1500),"Liquidação Cancelada")</f>
        <v>#N/A</v>
      </c>
      <c r="AD1500" s="29"/>
    </row>
    <row r="1501" spans="1:30" ht="24.95" customHeight="1" x14ac:dyDescent="0.2">
      <c r="A1501" s="23" t="str">
        <f>D1501&amp;"|"&amp;E1501&amp;"|"&amp;G1501&amp;"|"&amp;H1501&amp;"|"&amp;L1501&amp;"|"&amp;N1501&amp;"|"&amp;U1501</f>
        <v>||||||0</v>
      </c>
      <c r="B1501" s="23" t="str">
        <f>D1501&amp;"|"&amp;E1501&amp;"|"&amp;G1501&amp;"|"&amp;H1501&amp;"|"&amp;X1501</f>
        <v>||||0</v>
      </c>
      <c r="C1501" s="28" t="str">
        <f>E1501&amp;"|"&amp;X1501</f>
        <v>|0</v>
      </c>
      <c r="D1501" s="10"/>
      <c r="E1501" s="10"/>
      <c r="F1501" s="36" t="str">
        <f>G1501&amp;"/"&amp;H1501</f>
        <v>/</v>
      </c>
      <c r="G1501" s="10"/>
      <c r="H1501" s="10"/>
      <c r="I1501" s="36" t="str">
        <f>J1501&amp;"."&amp;K1501</f>
        <v>.</v>
      </c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>
        <f>R1501-S1501-T1501</f>
        <v>0</v>
      </c>
      <c r="V1501" s="9" t="e">
        <f>IF(X1501&lt;&gt;"Liquidação Cancelada",VLOOKUP(B1501,'BASE DE DADOS OPS'!$B$4:$P$9650,10,FALSE),"Liquidação Cancelada")</f>
        <v>#N/A</v>
      </c>
      <c r="W1501" s="13" t="e">
        <f>IF(X1501&lt;&gt;"Liquidação Cancelada",IF(ISBLANK(V1501),"AGUARDANDO PAGAMENTO",NETWORKDAYS(P1501,V1501)-1),"Liquidação Cancelada")</f>
        <v>#N/A</v>
      </c>
      <c r="X1501" s="10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>IF(X1501&lt;&gt;"Liquidação Cancelada",Y1501-Z1501,"Liquidação Cancelada")</f>
        <v>#N/A</v>
      </c>
      <c r="AC1501" s="3" t="e">
        <f>IF(X1501&lt;&gt;"Liquidação Cancelada",(AA1501-AB1501)+(U1501-Z1501-AB1501),"Liquidação Cancelada")</f>
        <v>#N/A</v>
      </c>
      <c r="AD1501" s="29"/>
    </row>
    <row r="1502" spans="1:30" ht="24.95" customHeight="1" x14ac:dyDescent="0.2">
      <c r="A1502" s="23" t="str">
        <f>D1502&amp;"|"&amp;E1502&amp;"|"&amp;G1502&amp;"|"&amp;H1502&amp;"|"&amp;L1502&amp;"|"&amp;N1502&amp;"|"&amp;U1502</f>
        <v>||||||0</v>
      </c>
      <c r="B1502" s="23" t="str">
        <f>D1502&amp;"|"&amp;E1502&amp;"|"&amp;G1502&amp;"|"&amp;H1502&amp;"|"&amp;X1502</f>
        <v>||||0</v>
      </c>
      <c r="C1502" s="28" t="str">
        <f>E1502&amp;"|"&amp;X1502</f>
        <v>|0</v>
      </c>
      <c r="D1502" s="10"/>
      <c r="E1502" s="10"/>
      <c r="F1502" s="36" t="str">
        <f>G1502&amp;"/"&amp;H1502</f>
        <v>/</v>
      </c>
      <c r="G1502" s="10"/>
      <c r="H1502" s="10"/>
      <c r="I1502" s="36" t="str">
        <f>J1502&amp;"."&amp;K1502</f>
        <v>.</v>
      </c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>
        <f>R1502-S1502-T1502</f>
        <v>0</v>
      </c>
      <c r="V1502" s="9" t="e">
        <f>IF(X1502&lt;&gt;"Liquidação Cancelada",VLOOKUP(B1502,'BASE DE DADOS OPS'!$B$4:$P$9650,10,FALSE),"Liquidação Cancelada")</f>
        <v>#N/A</v>
      </c>
      <c r="W1502" s="13" t="e">
        <f>IF(X1502&lt;&gt;"Liquidação Cancelada",IF(ISBLANK(V1502),"AGUARDANDO PAGAMENTO",NETWORKDAYS(P1502,V1502)-1),"Liquidação Cancelada")</f>
        <v>#N/A</v>
      </c>
      <c r="X1502" s="10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>IF(X1502&lt;&gt;"Liquidação Cancelada",Y1502-Z1502,"Liquidação Cancelada")</f>
        <v>#N/A</v>
      </c>
      <c r="AC1502" s="3" t="e">
        <f>IF(X1502&lt;&gt;"Liquidação Cancelada",(AA1502-AB1502)+(U1502-Z1502-AB1502),"Liquidação Cancelada")</f>
        <v>#N/A</v>
      </c>
      <c r="AD1502" s="29"/>
    </row>
    <row r="1503" spans="1:30" ht="24.95" customHeight="1" x14ac:dyDescent="0.2">
      <c r="A1503" s="23" t="str">
        <f>D1503&amp;"|"&amp;E1503&amp;"|"&amp;G1503&amp;"|"&amp;H1503&amp;"|"&amp;L1503&amp;"|"&amp;N1503&amp;"|"&amp;U1503</f>
        <v>||||||0</v>
      </c>
      <c r="B1503" s="23" t="str">
        <f>D1503&amp;"|"&amp;E1503&amp;"|"&amp;G1503&amp;"|"&amp;H1503&amp;"|"&amp;X1503</f>
        <v>||||0</v>
      </c>
      <c r="C1503" s="28" t="str">
        <f>E1503&amp;"|"&amp;X1503</f>
        <v>|0</v>
      </c>
      <c r="D1503" s="10"/>
      <c r="E1503" s="10"/>
      <c r="F1503" s="36" t="str">
        <f>G1503&amp;"/"&amp;H1503</f>
        <v>/</v>
      </c>
      <c r="G1503" s="10"/>
      <c r="H1503" s="10"/>
      <c r="I1503" s="36" t="str">
        <f>J1503&amp;"."&amp;K1503</f>
        <v>.</v>
      </c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>
        <f>R1503-S1503-T1503</f>
        <v>0</v>
      </c>
      <c r="V1503" s="9" t="e">
        <f>IF(X1503&lt;&gt;"Liquidação Cancelada",VLOOKUP(B1503,'BASE DE DADOS OPS'!$B$4:$P$9650,10,FALSE),"Liquidação Cancelada")</f>
        <v>#N/A</v>
      </c>
      <c r="W1503" s="13" t="e">
        <f>IF(X1503&lt;&gt;"Liquidação Cancelada",IF(ISBLANK(V1503),"AGUARDANDO PAGAMENTO",NETWORKDAYS(P1503,V1503)-1),"Liquidação Cancelada")</f>
        <v>#N/A</v>
      </c>
      <c r="X1503" s="10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>IF(X1503&lt;&gt;"Liquidação Cancelada",Y1503-Z1503,"Liquidação Cancelada")</f>
        <v>#N/A</v>
      </c>
      <c r="AC1503" s="3" t="e">
        <f>IF(X1503&lt;&gt;"Liquidação Cancelada",(AA1503-AB1503)+(U1503-Z1503-AB1503),"Liquidação Cancelada")</f>
        <v>#N/A</v>
      </c>
      <c r="AD1503" s="29"/>
    </row>
    <row r="1504" spans="1:30" ht="24.95" customHeight="1" x14ac:dyDescent="0.2">
      <c r="A1504" s="23" t="str">
        <f>D1504&amp;"|"&amp;E1504&amp;"|"&amp;G1504&amp;"|"&amp;H1504&amp;"|"&amp;L1504&amp;"|"&amp;N1504&amp;"|"&amp;U1504</f>
        <v>||||||0</v>
      </c>
      <c r="B1504" s="23" t="str">
        <f>D1504&amp;"|"&amp;E1504&amp;"|"&amp;G1504&amp;"|"&amp;H1504&amp;"|"&amp;X1504</f>
        <v>||||0</v>
      </c>
      <c r="C1504" s="28" t="str">
        <f>E1504&amp;"|"&amp;X1504</f>
        <v>|0</v>
      </c>
      <c r="D1504" s="10"/>
      <c r="E1504" s="10"/>
      <c r="F1504" s="36" t="str">
        <f>G1504&amp;"/"&amp;H1504</f>
        <v>/</v>
      </c>
      <c r="G1504" s="10"/>
      <c r="H1504" s="10"/>
      <c r="I1504" s="36" t="str">
        <f>J1504&amp;"."&amp;K1504</f>
        <v>.</v>
      </c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>
        <f>R1504-S1504-T1504</f>
        <v>0</v>
      </c>
      <c r="V1504" s="9" t="e">
        <f>IF(X1504&lt;&gt;"Liquidação Cancelada",VLOOKUP(B1504,'BASE DE DADOS OPS'!$B$4:$P$9650,10,FALSE),"Liquidação Cancelada")</f>
        <v>#N/A</v>
      </c>
      <c r="W1504" s="13" t="e">
        <f>IF(X1504&lt;&gt;"Liquidação Cancelada",IF(ISBLANK(V1504),"AGUARDANDO PAGAMENTO",NETWORKDAYS(P1504,V1504)-1),"Liquidação Cancelada")</f>
        <v>#N/A</v>
      </c>
      <c r="X1504" s="10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>IF(X1504&lt;&gt;"Liquidação Cancelada",Y1504-Z1504,"Liquidação Cancelada")</f>
        <v>#N/A</v>
      </c>
      <c r="AC1504" s="3" t="e">
        <f>IF(X1504&lt;&gt;"Liquidação Cancelada",(AA1504-AB1504)+(U1504-Z1504-AB1504),"Liquidação Cancelada")</f>
        <v>#N/A</v>
      </c>
      <c r="AD1504" s="29"/>
    </row>
    <row r="1505" spans="1:30" ht="24.95" customHeight="1" x14ac:dyDescent="0.2">
      <c r="A1505" s="23" t="str">
        <f>D1505&amp;"|"&amp;E1505&amp;"|"&amp;G1505&amp;"|"&amp;H1505&amp;"|"&amp;L1505&amp;"|"&amp;N1505&amp;"|"&amp;U1505</f>
        <v>||||||0</v>
      </c>
      <c r="B1505" s="23" t="str">
        <f>D1505&amp;"|"&amp;E1505&amp;"|"&amp;G1505&amp;"|"&amp;H1505&amp;"|"&amp;X1505</f>
        <v>||||0</v>
      </c>
      <c r="C1505" s="28" t="str">
        <f>E1505&amp;"|"&amp;X1505</f>
        <v>|0</v>
      </c>
      <c r="D1505" s="10"/>
      <c r="E1505" s="10"/>
      <c r="F1505" s="36" t="str">
        <f>G1505&amp;"/"&amp;H1505</f>
        <v>/</v>
      </c>
      <c r="G1505" s="10"/>
      <c r="H1505" s="10"/>
      <c r="I1505" s="36" t="str">
        <f>J1505&amp;"."&amp;K1505</f>
        <v>.</v>
      </c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>
        <f>R1505-S1505-T1505</f>
        <v>0</v>
      </c>
      <c r="V1505" s="9" t="e">
        <f>IF(X1505&lt;&gt;"Liquidação Cancelada",VLOOKUP(B1505,'BASE DE DADOS OPS'!$B$4:$P$9650,10,FALSE),"Liquidação Cancelada")</f>
        <v>#N/A</v>
      </c>
      <c r="W1505" s="13" t="e">
        <f>IF(X1505&lt;&gt;"Liquidação Cancelada",IF(ISBLANK(V1505),"AGUARDANDO PAGAMENTO",NETWORKDAYS(P1505,V1505)-1),"Liquidação Cancelada")</f>
        <v>#N/A</v>
      </c>
      <c r="X1505" s="10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>IF(X1505&lt;&gt;"Liquidação Cancelada",Y1505-Z1505,"Liquidação Cancelada")</f>
        <v>#N/A</v>
      </c>
      <c r="AC1505" s="3" t="e">
        <f>IF(X1505&lt;&gt;"Liquidação Cancelada",(AA1505-AB1505)+(U1505-Z1505-AB1505),"Liquidação Cancelada")</f>
        <v>#N/A</v>
      </c>
      <c r="AD1505" s="29"/>
    </row>
    <row r="1506" spans="1:30" ht="24.95" customHeight="1" x14ac:dyDescent="0.2">
      <c r="A1506" s="23" t="str">
        <f>D1506&amp;"|"&amp;E1506&amp;"|"&amp;G1506&amp;"|"&amp;H1506&amp;"|"&amp;L1506&amp;"|"&amp;N1506&amp;"|"&amp;U1506</f>
        <v>||||||0</v>
      </c>
      <c r="B1506" s="23" t="str">
        <f>D1506&amp;"|"&amp;E1506&amp;"|"&amp;G1506&amp;"|"&amp;H1506&amp;"|"&amp;X1506</f>
        <v>||||0</v>
      </c>
      <c r="C1506" s="28" t="str">
        <f>E1506&amp;"|"&amp;X1506</f>
        <v>|0</v>
      </c>
      <c r="D1506" s="10"/>
      <c r="E1506" s="10"/>
      <c r="F1506" s="36" t="str">
        <f>G1506&amp;"/"&amp;H1506</f>
        <v>/</v>
      </c>
      <c r="G1506" s="10"/>
      <c r="H1506" s="10"/>
      <c r="I1506" s="36" t="str">
        <f>J1506&amp;"."&amp;K1506</f>
        <v>.</v>
      </c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>
        <f>R1506-S1506-T1506</f>
        <v>0</v>
      </c>
      <c r="V1506" s="9" t="e">
        <f>IF(X1506&lt;&gt;"Liquidação Cancelada",VLOOKUP(B1506,'BASE DE DADOS OPS'!$B$4:$P$9650,10,FALSE),"Liquidação Cancelada")</f>
        <v>#N/A</v>
      </c>
      <c r="W1506" s="13" t="e">
        <f>IF(X1506&lt;&gt;"Liquidação Cancelada",IF(ISBLANK(V1506),"AGUARDANDO PAGAMENTO",NETWORKDAYS(P1506,V1506)-1),"Liquidação Cancelada")</f>
        <v>#N/A</v>
      </c>
      <c r="X1506" s="10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>IF(X1506&lt;&gt;"Liquidação Cancelada",Y1506-Z1506,"Liquidação Cancelada")</f>
        <v>#N/A</v>
      </c>
      <c r="AC1506" s="3" t="e">
        <f>IF(X1506&lt;&gt;"Liquidação Cancelada",(AA1506-AB1506)+(U1506-Z1506-AB1506),"Liquidação Cancelada")</f>
        <v>#N/A</v>
      </c>
      <c r="AD1506" s="29"/>
    </row>
    <row r="1507" spans="1:30" ht="24.95" customHeight="1" x14ac:dyDescent="0.2">
      <c r="A1507" s="23" t="str">
        <f>D1507&amp;"|"&amp;E1507&amp;"|"&amp;G1507&amp;"|"&amp;H1507&amp;"|"&amp;L1507&amp;"|"&amp;N1507&amp;"|"&amp;U1507</f>
        <v>||||||0</v>
      </c>
      <c r="B1507" s="23" t="str">
        <f>D1507&amp;"|"&amp;E1507&amp;"|"&amp;G1507&amp;"|"&amp;H1507&amp;"|"&amp;X1507</f>
        <v>||||0</v>
      </c>
      <c r="C1507" s="28" t="str">
        <f>E1507&amp;"|"&amp;X1507</f>
        <v>|0</v>
      </c>
      <c r="D1507" s="10"/>
      <c r="E1507" s="10"/>
      <c r="F1507" s="36" t="str">
        <f>G1507&amp;"/"&amp;H1507</f>
        <v>/</v>
      </c>
      <c r="G1507" s="10"/>
      <c r="H1507" s="10"/>
      <c r="I1507" s="36" t="str">
        <f>J1507&amp;"."&amp;K1507</f>
        <v>.</v>
      </c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>
        <f>R1507-S1507-T1507</f>
        <v>0</v>
      </c>
      <c r="V1507" s="9" t="e">
        <f>IF(X1507&lt;&gt;"Liquidação Cancelada",VLOOKUP(B1507,'BASE DE DADOS OPS'!$B$4:$P$9650,10,FALSE),"Liquidação Cancelada")</f>
        <v>#N/A</v>
      </c>
      <c r="W1507" s="13" t="e">
        <f>IF(X1507&lt;&gt;"Liquidação Cancelada",IF(ISBLANK(V1507),"AGUARDANDO PAGAMENTO",NETWORKDAYS(P1507,V1507)-1),"Liquidação Cancelada")</f>
        <v>#N/A</v>
      </c>
      <c r="X1507" s="10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>IF(X1507&lt;&gt;"Liquidação Cancelada",Y1507-Z1507,"Liquidação Cancelada")</f>
        <v>#N/A</v>
      </c>
      <c r="AC1507" s="3" t="e">
        <f>IF(X1507&lt;&gt;"Liquidação Cancelada",(AA1507-AB1507)+(U1507-Z1507-AB1507),"Liquidação Cancelada")</f>
        <v>#N/A</v>
      </c>
      <c r="AD1507" s="29"/>
    </row>
    <row r="1508" spans="1:30" ht="24.95" customHeight="1" x14ac:dyDescent="0.2">
      <c r="A1508" s="23" t="str">
        <f>D1508&amp;"|"&amp;E1508&amp;"|"&amp;G1508&amp;"|"&amp;H1508&amp;"|"&amp;L1508&amp;"|"&amp;N1508&amp;"|"&amp;U1508</f>
        <v>||||||0</v>
      </c>
      <c r="B1508" s="23" t="str">
        <f>D1508&amp;"|"&amp;E1508&amp;"|"&amp;G1508&amp;"|"&amp;H1508&amp;"|"&amp;X1508</f>
        <v>||||0</v>
      </c>
      <c r="C1508" s="28" t="str">
        <f>E1508&amp;"|"&amp;X1508</f>
        <v>|0</v>
      </c>
      <c r="D1508" s="10"/>
      <c r="E1508" s="10"/>
      <c r="F1508" s="36" t="str">
        <f>G1508&amp;"/"&amp;H1508</f>
        <v>/</v>
      </c>
      <c r="G1508" s="10"/>
      <c r="H1508" s="10"/>
      <c r="I1508" s="36" t="str">
        <f>J1508&amp;"."&amp;K1508</f>
        <v>.</v>
      </c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>
        <f>R1508-S1508-T1508</f>
        <v>0</v>
      </c>
      <c r="V1508" s="9" t="e">
        <f>IF(X1508&lt;&gt;"Liquidação Cancelada",VLOOKUP(B1508,'BASE DE DADOS OPS'!$B$4:$P$9650,10,FALSE),"Liquidação Cancelada")</f>
        <v>#N/A</v>
      </c>
      <c r="W1508" s="13" t="e">
        <f>IF(X1508&lt;&gt;"Liquidação Cancelada",IF(ISBLANK(V1508),"AGUARDANDO PAGAMENTO",NETWORKDAYS(P1508,V1508)-1),"Liquidação Cancelada")</f>
        <v>#N/A</v>
      </c>
      <c r="X1508" s="10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>IF(X1508&lt;&gt;"Liquidação Cancelada",Y1508-Z1508,"Liquidação Cancelada")</f>
        <v>#N/A</v>
      </c>
      <c r="AC1508" s="3" t="e">
        <f>IF(X1508&lt;&gt;"Liquidação Cancelada",(AA1508-AB1508)+(U1508-Z1508-AB1508),"Liquidação Cancelada")</f>
        <v>#N/A</v>
      </c>
      <c r="AD1508" s="29"/>
    </row>
    <row r="1509" spans="1:30" ht="24.95" customHeight="1" x14ac:dyDescent="0.2">
      <c r="A1509" s="23" t="str">
        <f>D1509&amp;"|"&amp;E1509&amp;"|"&amp;G1509&amp;"|"&amp;H1509&amp;"|"&amp;L1509&amp;"|"&amp;N1509&amp;"|"&amp;U1509</f>
        <v>||||||0</v>
      </c>
      <c r="B1509" s="23" t="str">
        <f>D1509&amp;"|"&amp;E1509&amp;"|"&amp;G1509&amp;"|"&amp;H1509&amp;"|"&amp;X1509</f>
        <v>||||0</v>
      </c>
      <c r="C1509" s="28" t="str">
        <f>E1509&amp;"|"&amp;X1509</f>
        <v>|0</v>
      </c>
      <c r="D1509" s="10"/>
      <c r="E1509" s="10"/>
      <c r="F1509" s="36" t="str">
        <f>G1509&amp;"/"&amp;H1509</f>
        <v>/</v>
      </c>
      <c r="G1509" s="10"/>
      <c r="H1509" s="10"/>
      <c r="I1509" s="36" t="str">
        <f>J1509&amp;"."&amp;K1509</f>
        <v>.</v>
      </c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>
        <f>R1509-S1509-T1509</f>
        <v>0</v>
      </c>
      <c r="V1509" s="9" t="e">
        <f>IF(X1509&lt;&gt;"Liquidação Cancelada",VLOOKUP(B1509,'BASE DE DADOS OPS'!$B$4:$P$9650,10,FALSE),"Liquidação Cancelada")</f>
        <v>#N/A</v>
      </c>
      <c r="W1509" s="13" t="e">
        <f>IF(X1509&lt;&gt;"Liquidação Cancelada",IF(ISBLANK(V1509),"AGUARDANDO PAGAMENTO",NETWORKDAYS(P1509,V1509)-1),"Liquidação Cancelada")</f>
        <v>#N/A</v>
      </c>
      <c r="X1509" s="10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>IF(X1509&lt;&gt;"Liquidação Cancelada",Y1509-Z1509,"Liquidação Cancelada")</f>
        <v>#N/A</v>
      </c>
      <c r="AC1509" s="3" t="e">
        <f>IF(X1509&lt;&gt;"Liquidação Cancelada",(AA1509-AB1509)+(U1509-Z1509-AB1509),"Liquidação Cancelada")</f>
        <v>#N/A</v>
      </c>
      <c r="AD1509" s="29"/>
    </row>
    <row r="1510" spans="1:30" ht="24.95" customHeight="1" x14ac:dyDescent="0.2">
      <c r="A1510" s="23" t="str">
        <f>D1510&amp;"|"&amp;E1510&amp;"|"&amp;G1510&amp;"|"&amp;H1510&amp;"|"&amp;L1510&amp;"|"&amp;N1510&amp;"|"&amp;U1510</f>
        <v>||||||0</v>
      </c>
      <c r="B1510" s="23" t="str">
        <f>D1510&amp;"|"&amp;E1510&amp;"|"&amp;G1510&amp;"|"&amp;H1510&amp;"|"&amp;X1510</f>
        <v>||||0</v>
      </c>
      <c r="C1510" s="28" t="str">
        <f>E1510&amp;"|"&amp;X1510</f>
        <v>|0</v>
      </c>
      <c r="D1510" s="10"/>
      <c r="E1510" s="10"/>
      <c r="F1510" s="36" t="str">
        <f>G1510&amp;"/"&amp;H1510</f>
        <v>/</v>
      </c>
      <c r="G1510" s="10"/>
      <c r="H1510" s="10"/>
      <c r="I1510" s="36" t="str">
        <f>J1510&amp;"."&amp;K1510</f>
        <v>.</v>
      </c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>
        <f>R1510-S1510-T1510</f>
        <v>0</v>
      </c>
      <c r="V1510" s="9" t="e">
        <f>IF(X1510&lt;&gt;"Liquidação Cancelada",VLOOKUP(B1510,'BASE DE DADOS OPS'!$B$4:$P$9650,10,FALSE),"Liquidação Cancelada")</f>
        <v>#N/A</v>
      </c>
      <c r="W1510" s="13" t="e">
        <f>IF(X1510&lt;&gt;"Liquidação Cancelada",IF(ISBLANK(V1510),"AGUARDANDO PAGAMENTO",NETWORKDAYS(P1510,V1510)-1),"Liquidação Cancelada")</f>
        <v>#N/A</v>
      </c>
      <c r="X1510" s="10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>IF(X1510&lt;&gt;"Liquidação Cancelada",Y1510-Z1510,"Liquidação Cancelada")</f>
        <v>#N/A</v>
      </c>
      <c r="AC1510" s="3" t="e">
        <f>IF(X1510&lt;&gt;"Liquidação Cancelada",(AA1510-AB1510)+(U1510-Z1510-AB1510),"Liquidação Cancelada")</f>
        <v>#N/A</v>
      </c>
      <c r="AD1510" s="29"/>
    </row>
    <row r="1511" spans="1:30" ht="24.95" customHeight="1" x14ac:dyDescent="0.2">
      <c r="A1511" s="23" t="str">
        <f>D1511&amp;"|"&amp;E1511&amp;"|"&amp;G1511&amp;"|"&amp;H1511&amp;"|"&amp;L1511&amp;"|"&amp;N1511&amp;"|"&amp;U1511</f>
        <v>||||||0</v>
      </c>
      <c r="B1511" s="23" t="str">
        <f>D1511&amp;"|"&amp;E1511&amp;"|"&amp;G1511&amp;"|"&amp;H1511&amp;"|"&amp;X1511</f>
        <v>||||0</v>
      </c>
      <c r="C1511" s="28" t="str">
        <f>E1511&amp;"|"&amp;X1511</f>
        <v>|0</v>
      </c>
      <c r="D1511" s="10"/>
      <c r="E1511" s="10"/>
      <c r="F1511" s="36" t="str">
        <f>G1511&amp;"/"&amp;H1511</f>
        <v>/</v>
      </c>
      <c r="G1511" s="10"/>
      <c r="H1511" s="10"/>
      <c r="I1511" s="36" t="str">
        <f>J1511&amp;"."&amp;K1511</f>
        <v>.</v>
      </c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>
        <f>R1511-S1511-T1511</f>
        <v>0</v>
      </c>
      <c r="V1511" s="9" t="e">
        <f>IF(X1511&lt;&gt;"Liquidação Cancelada",VLOOKUP(B1511,'BASE DE DADOS OPS'!$B$4:$P$9650,10,FALSE),"Liquidação Cancelada")</f>
        <v>#N/A</v>
      </c>
      <c r="W1511" s="13" t="e">
        <f>IF(X1511&lt;&gt;"Liquidação Cancelada",IF(ISBLANK(V1511),"AGUARDANDO PAGAMENTO",NETWORKDAYS(P1511,V1511)-1),"Liquidação Cancelada")</f>
        <v>#N/A</v>
      </c>
      <c r="X1511" s="10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>IF(X1511&lt;&gt;"Liquidação Cancelada",Y1511-Z1511,"Liquidação Cancelada")</f>
        <v>#N/A</v>
      </c>
      <c r="AC1511" s="3" t="e">
        <f>IF(X1511&lt;&gt;"Liquidação Cancelada",(AA1511-AB1511)+(U1511-Z1511-AB1511),"Liquidação Cancelada")</f>
        <v>#N/A</v>
      </c>
      <c r="AD1511" s="29"/>
    </row>
    <row r="1512" spans="1:30" ht="24.95" customHeight="1" x14ac:dyDescent="0.2">
      <c r="A1512" s="23" t="str">
        <f>D1512&amp;"|"&amp;E1512&amp;"|"&amp;G1512&amp;"|"&amp;H1512&amp;"|"&amp;L1512&amp;"|"&amp;N1512&amp;"|"&amp;U1512</f>
        <v>||||||0</v>
      </c>
      <c r="B1512" s="23" t="str">
        <f>D1512&amp;"|"&amp;E1512&amp;"|"&amp;G1512&amp;"|"&amp;H1512&amp;"|"&amp;X1512</f>
        <v>||||0</v>
      </c>
      <c r="C1512" s="28" t="str">
        <f>E1512&amp;"|"&amp;X1512</f>
        <v>|0</v>
      </c>
      <c r="D1512" s="10"/>
      <c r="E1512" s="10"/>
      <c r="F1512" s="36" t="str">
        <f>G1512&amp;"/"&amp;H1512</f>
        <v>/</v>
      </c>
      <c r="G1512" s="10"/>
      <c r="H1512" s="10"/>
      <c r="I1512" s="36" t="str">
        <f>J1512&amp;"."&amp;K1512</f>
        <v>.</v>
      </c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>
        <f>R1512-S1512-T1512</f>
        <v>0</v>
      </c>
      <c r="V1512" s="9" t="e">
        <f>IF(X1512&lt;&gt;"Liquidação Cancelada",VLOOKUP(B1512,'BASE DE DADOS OPS'!$B$4:$P$9650,10,FALSE),"Liquidação Cancelada")</f>
        <v>#N/A</v>
      </c>
      <c r="W1512" s="13" t="e">
        <f>IF(X1512&lt;&gt;"Liquidação Cancelada",IF(ISBLANK(V1512),"AGUARDANDO PAGAMENTO",NETWORKDAYS(P1512,V1512)-1),"Liquidação Cancelada")</f>
        <v>#N/A</v>
      </c>
      <c r="X1512" s="10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>IF(X1512&lt;&gt;"Liquidação Cancelada",Y1512-Z1512,"Liquidação Cancelada")</f>
        <v>#N/A</v>
      </c>
      <c r="AC1512" s="3" t="e">
        <f>IF(X1512&lt;&gt;"Liquidação Cancelada",(AA1512-AB1512)+(U1512-Z1512-AB1512),"Liquidação Cancelada")</f>
        <v>#N/A</v>
      </c>
      <c r="AD1512" s="29"/>
    </row>
    <row r="1513" spans="1:30" ht="24.95" customHeight="1" x14ac:dyDescent="0.2">
      <c r="A1513" s="23" t="str">
        <f>D1513&amp;"|"&amp;E1513&amp;"|"&amp;G1513&amp;"|"&amp;H1513&amp;"|"&amp;L1513&amp;"|"&amp;N1513&amp;"|"&amp;U1513</f>
        <v>||||||0</v>
      </c>
      <c r="B1513" s="23" t="str">
        <f>D1513&amp;"|"&amp;E1513&amp;"|"&amp;G1513&amp;"|"&amp;H1513&amp;"|"&amp;X1513</f>
        <v>||||0</v>
      </c>
      <c r="C1513" s="28" t="str">
        <f>E1513&amp;"|"&amp;X1513</f>
        <v>|0</v>
      </c>
      <c r="D1513" s="10"/>
      <c r="E1513" s="10"/>
      <c r="F1513" s="36" t="str">
        <f>G1513&amp;"/"&amp;H1513</f>
        <v>/</v>
      </c>
      <c r="G1513" s="10"/>
      <c r="H1513" s="10"/>
      <c r="I1513" s="36" t="str">
        <f>J1513&amp;"."&amp;K1513</f>
        <v>.</v>
      </c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>
        <f>R1513-S1513-T1513</f>
        <v>0</v>
      </c>
      <c r="V1513" s="9" t="e">
        <f>IF(X1513&lt;&gt;"Liquidação Cancelada",VLOOKUP(B1513,'BASE DE DADOS OPS'!$B$4:$P$9650,10,FALSE),"Liquidação Cancelada")</f>
        <v>#N/A</v>
      </c>
      <c r="W1513" s="13" t="e">
        <f>IF(X1513&lt;&gt;"Liquidação Cancelada",IF(ISBLANK(V1513),"AGUARDANDO PAGAMENTO",NETWORKDAYS(P1513,V1513)-1),"Liquidação Cancelada")</f>
        <v>#N/A</v>
      </c>
      <c r="X1513" s="10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>IF(X1513&lt;&gt;"Liquidação Cancelada",Y1513-Z1513,"Liquidação Cancelada")</f>
        <v>#N/A</v>
      </c>
      <c r="AC1513" s="3" t="e">
        <f>IF(X1513&lt;&gt;"Liquidação Cancelada",(AA1513-AB1513)+(U1513-Z1513-AB1513),"Liquidação Cancelada")</f>
        <v>#N/A</v>
      </c>
      <c r="AD1513" s="29"/>
    </row>
    <row r="1514" spans="1:30" ht="24.95" customHeight="1" x14ac:dyDescent="0.2">
      <c r="A1514" s="23" t="str">
        <f>D1514&amp;"|"&amp;E1514&amp;"|"&amp;G1514&amp;"|"&amp;H1514&amp;"|"&amp;L1514&amp;"|"&amp;N1514&amp;"|"&amp;U1514</f>
        <v>||||||0</v>
      </c>
      <c r="B1514" s="23" t="str">
        <f>D1514&amp;"|"&amp;E1514&amp;"|"&amp;G1514&amp;"|"&amp;H1514&amp;"|"&amp;X1514</f>
        <v>||||0</v>
      </c>
      <c r="C1514" s="28" t="str">
        <f>E1514&amp;"|"&amp;X1514</f>
        <v>|0</v>
      </c>
      <c r="D1514" s="10"/>
      <c r="E1514" s="10"/>
      <c r="F1514" s="36" t="str">
        <f>G1514&amp;"/"&amp;H1514</f>
        <v>/</v>
      </c>
      <c r="G1514" s="10"/>
      <c r="H1514" s="10"/>
      <c r="I1514" s="36" t="str">
        <f>J1514&amp;"."&amp;K1514</f>
        <v>.</v>
      </c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>
        <f>R1514-S1514-T1514</f>
        <v>0</v>
      </c>
      <c r="V1514" s="9" t="e">
        <f>IF(X1514&lt;&gt;"Liquidação Cancelada",VLOOKUP(B1514,'BASE DE DADOS OPS'!$B$4:$P$9650,10,FALSE),"Liquidação Cancelada")</f>
        <v>#N/A</v>
      </c>
      <c r="W1514" s="13" t="e">
        <f>IF(X1514&lt;&gt;"Liquidação Cancelada",IF(ISBLANK(V1514),"AGUARDANDO PAGAMENTO",NETWORKDAYS(P1514,V1514)-1),"Liquidação Cancelada")</f>
        <v>#N/A</v>
      </c>
      <c r="X1514" s="10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>IF(X1514&lt;&gt;"Liquidação Cancelada",Y1514-Z1514,"Liquidação Cancelada")</f>
        <v>#N/A</v>
      </c>
      <c r="AC1514" s="3" t="e">
        <f>IF(X1514&lt;&gt;"Liquidação Cancelada",(AA1514-AB1514)+(U1514-Z1514-AB1514),"Liquidação Cancelada")</f>
        <v>#N/A</v>
      </c>
      <c r="AD1514" s="29"/>
    </row>
    <row r="1515" spans="1:30" ht="24.95" customHeight="1" x14ac:dyDescent="0.2">
      <c r="A1515" s="23" t="str">
        <f>D1515&amp;"|"&amp;E1515&amp;"|"&amp;G1515&amp;"|"&amp;H1515&amp;"|"&amp;L1515&amp;"|"&amp;N1515&amp;"|"&amp;U1515</f>
        <v>||||||0</v>
      </c>
      <c r="B1515" s="23" t="str">
        <f>D1515&amp;"|"&amp;E1515&amp;"|"&amp;G1515&amp;"|"&amp;H1515&amp;"|"&amp;X1515</f>
        <v>||||0</v>
      </c>
      <c r="C1515" s="28" t="str">
        <f>E1515&amp;"|"&amp;X1515</f>
        <v>|0</v>
      </c>
      <c r="D1515" s="10"/>
      <c r="E1515" s="10"/>
      <c r="F1515" s="36" t="str">
        <f>G1515&amp;"/"&amp;H1515</f>
        <v>/</v>
      </c>
      <c r="G1515" s="10"/>
      <c r="H1515" s="10"/>
      <c r="I1515" s="36" t="str">
        <f>J1515&amp;"."&amp;K1515</f>
        <v>.</v>
      </c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>
        <f>R1515-S1515-T1515</f>
        <v>0</v>
      </c>
      <c r="V1515" s="9" t="e">
        <f>IF(X1515&lt;&gt;"Liquidação Cancelada",VLOOKUP(B1515,'BASE DE DADOS OPS'!$B$4:$P$9650,10,FALSE),"Liquidação Cancelada")</f>
        <v>#N/A</v>
      </c>
      <c r="W1515" s="13" t="e">
        <f>IF(X1515&lt;&gt;"Liquidação Cancelada",IF(ISBLANK(V1515),"AGUARDANDO PAGAMENTO",NETWORKDAYS(P1515,V1515)-1),"Liquidação Cancelada")</f>
        <v>#N/A</v>
      </c>
      <c r="X1515" s="10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>IF(X1515&lt;&gt;"Liquidação Cancelada",Y1515-Z1515,"Liquidação Cancelada")</f>
        <v>#N/A</v>
      </c>
      <c r="AC1515" s="3" t="e">
        <f>IF(X1515&lt;&gt;"Liquidação Cancelada",(AA1515-AB1515)+(U1515-Z1515-AB1515),"Liquidação Cancelada")</f>
        <v>#N/A</v>
      </c>
      <c r="AD1515" s="29"/>
    </row>
    <row r="1516" spans="1:30" ht="24.95" customHeight="1" x14ac:dyDescent="0.2">
      <c r="A1516" s="23" t="str">
        <f>D1516&amp;"|"&amp;E1516&amp;"|"&amp;G1516&amp;"|"&amp;H1516&amp;"|"&amp;L1516&amp;"|"&amp;N1516&amp;"|"&amp;U1516</f>
        <v>||||||0</v>
      </c>
      <c r="B1516" s="23" t="str">
        <f>D1516&amp;"|"&amp;E1516&amp;"|"&amp;G1516&amp;"|"&amp;H1516&amp;"|"&amp;X1516</f>
        <v>||||0</v>
      </c>
      <c r="C1516" s="28" t="str">
        <f>E1516&amp;"|"&amp;X1516</f>
        <v>|0</v>
      </c>
      <c r="D1516" s="10"/>
      <c r="E1516" s="10"/>
      <c r="F1516" s="36" t="str">
        <f>G1516&amp;"/"&amp;H1516</f>
        <v>/</v>
      </c>
      <c r="G1516" s="10"/>
      <c r="H1516" s="10"/>
      <c r="I1516" s="36" t="str">
        <f>J1516&amp;"."&amp;K1516</f>
        <v>.</v>
      </c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>
        <f>R1516-S1516-T1516</f>
        <v>0</v>
      </c>
      <c r="V1516" s="9" t="e">
        <f>IF(X1516&lt;&gt;"Liquidação Cancelada",VLOOKUP(B1516,'BASE DE DADOS OPS'!$B$4:$P$9650,10,FALSE),"Liquidação Cancelada")</f>
        <v>#N/A</v>
      </c>
      <c r="W1516" s="13" t="e">
        <f>IF(X1516&lt;&gt;"Liquidação Cancelada",IF(ISBLANK(V1516),"AGUARDANDO PAGAMENTO",NETWORKDAYS(P1516,V1516)-1),"Liquidação Cancelada")</f>
        <v>#N/A</v>
      </c>
      <c r="X1516" s="10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>IF(X1516&lt;&gt;"Liquidação Cancelada",Y1516-Z1516,"Liquidação Cancelada")</f>
        <v>#N/A</v>
      </c>
      <c r="AC1516" s="3" t="e">
        <f>IF(X1516&lt;&gt;"Liquidação Cancelada",(AA1516-AB1516)+(U1516-Z1516-AB1516),"Liquidação Cancelada")</f>
        <v>#N/A</v>
      </c>
      <c r="AD1516" s="29"/>
    </row>
    <row r="1517" spans="1:30" ht="24.95" customHeight="1" x14ac:dyDescent="0.2">
      <c r="A1517" s="23" t="str">
        <f>D1517&amp;"|"&amp;E1517&amp;"|"&amp;G1517&amp;"|"&amp;H1517&amp;"|"&amp;L1517&amp;"|"&amp;N1517&amp;"|"&amp;U1517</f>
        <v>||||||0</v>
      </c>
      <c r="B1517" s="23" t="str">
        <f>D1517&amp;"|"&amp;E1517&amp;"|"&amp;G1517&amp;"|"&amp;H1517&amp;"|"&amp;X1517</f>
        <v>||||0</v>
      </c>
      <c r="C1517" s="28" t="str">
        <f>E1517&amp;"|"&amp;X1517</f>
        <v>|0</v>
      </c>
      <c r="D1517" s="10"/>
      <c r="E1517" s="10"/>
      <c r="F1517" s="36" t="str">
        <f>G1517&amp;"/"&amp;H1517</f>
        <v>/</v>
      </c>
      <c r="G1517" s="10"/>
      <c r="H1517" s="10"/>
      <c r="I1517" s="36" t="str">
        <f>J1517&amp;"."&amp;K1517</f>
        <v>.</v>
      </c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>
        <f>R1517-S1517-T1517</f>
        <v>0</v>
      </c>
      <c r="V1517" s="9" t="e">
        <f>IF(X1517&lt;&gt;"Liquidação Cancelada",VLOOKUP(B1517,'BASE DE DADOS OPS'!$B$4:$P$9650,10,FALSE),"Liquidação Cancelada")</f>
        <v>#N/A</v>
      </c>
      <c r="W1517" s="13" t="e">
        <f>IF(X1517&lt;&gt;"Liquidação Cancelada",IF(ISBLANK(V1517),"AGUARDANDO PAGAMENTO",NETWORKDAYS(P1517,V1517)-1),"Liquidação Cancelada")</f>
        <v>#N/A</v>
      </c>
      <c r="X1517" s="10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>IF(X1517&lt;&gt;"Liquidação Cancelada",Y1517-Z1517,"Liquidação Cancelada")</f>
        <v>#N/A</v>
      </c>
      <c r="AC1517" s="3" t="e">
        <f>IF(X1517&lt;&gt;"Liquidação Cancelada",(AA1517-AB1517)+(U1517-Z1517-AB1517),"Liquidação Cancelada")</f>
        <v>#N/A</v>
      </c>
      <c r="AD1517" s="29"/>
    </row>
    <row r="1518" spans="1:30" ht="24.95" customHeight="1" x14ac:dyDescent="0.2">
      <c r="A1518" s="23" t="str">
        <f>D1518&amp;"|"&amp;E1518&amp;"|"&amp;G1518&amp;"|"&amp;H1518&amp;"|"&amp;L1518&amp;"|"&amp;N1518&amp;"|"&amp;U1518</f>
        <v>||||||0</v>
      </c>
      <c r="B1518" s="23" t="str">
        <f>D1518&amp;"|"&amp;E1518&amp;"|"&amp;G1518&amp;"|"&amp;H1518&amp;"|"&amp;X1518</f>
        <v>||||0</v>
      </c>
      <c r="C1518" s="28" t="str">
        <f>E1518&amp;"|"&amp;X1518</f>
        <v>|0</v>
      </c>
      <c r="D1518" s="10"/>
      <c r="E1518" s="10"/>
      <c r="F1518" s="36" t="str">
        <f>G1518&amp;"/"&amp;H1518</f>
        <v>/</v>
      </c>
      <c r="G1518" s="10"/>
      <c r="H1518" s="10"/>
      <c r="I1518" s="36" t="str">
        <f>J1518&amp;"."&amp;K1518</f>
        <v>.</v>
      </c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>
        <f>R1518-S1518-T1518</f>
        <v>0</v>
      </c>
      <c r="V1518" s="9" t="e">
        <f>IF(X1518&lt;&gt;"Liquidação Cancelada",VLOOKUP(B1518,'BASE DE DADOS OPS'!$B$4:$P$9650,10,FALSE),"Liquidação Cancelada")</f>
        <v>#N/A</v>
      </c>
      <c r="W1518" s="13" t="e">
        <f>IF(X1518&lt;&gt;"Liquidação Cancelada",IF(ISBLANK(V1518),"AGUARDANDO PAGAMENTO",NETWORKDAYS(P1518,V1518)-1),"Liquidação Cancelada")</f>
        <v>#N/A</v>
      </c>
      <c r="X1518" s="10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>IF(X1518&lt;&gt;"Liquidação Cancelada",Y1518-Z1518,"Liquidação Cancelada")</f>
        <v>#N/A</v>
      </c>
      <c r="AC1518" s="3" t="e">
        <f>IF(X1518&lt;&gt;"Liquidação Cancelada",(AA1518-AB1518)+(U1518-Z1518-AB1518),"Liquidação Cancelada")</f>
        <v>#N/A</v>
      </c>
      <c r="AD1518" s="29"/>
    </row>
    <row r="1519" spans="1:30" ht="24.95" customHeight="1" x14ac:dyDescent="0.2">
      <c r="A1519" s="23" t="str">
        <f>D1519&amp;"|"&amp;E1519&amp;"|"&amp;G1519&amp;"|"&amp;H1519&amp;"|"&amp;L1519&amp;"|"&amp;N1519&amp;"|"&amp;U1519</f>
        <v>||||||0</v>
      </c>
      <c r="B1519" s="23" t="str">
        <f>D1519&amp;"|"&amp;E1519&amp;"|"&amp;G1519&amp;"|"&amp;H1519&amp;"|"&amp;X1519</f>
        <v>||||0</v>
      </c>
      <c r="C1519" s="28" t="str">
        <f>E1519&amp;"|"&amp;X1519</f>
        <v>|0</v>
      </c>
      <c r="D1519" s="10"/>
      <c r="E1519" s="10"/>
      <c r="F1519" s="36" t="str">
        <f>G1519&amp;"/"&amp;H1519</f>
        <v>/</v>
      </c>
      <c r="G1519" s="10"/>
      <c r="H1519" s="10"/>
      <c r="I1519" s="36" t="str">
        <f>J1519&amp;"."&amp;K1519</f>
        <v>.</v>
      </c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>
        <f>R1519-S1519-T1519</f>
        <v>0</v>
      </c>
      <c r="V1519" s="9" t="e">
        <f>IF(X1519&lt;&gt;"Liquidação Cancelada",VLOOKUP(B1519,'BASE DE DADOS OPS'!$B$4:$P$9650,10,FALSE),"Liquidação Cancelada")</f>
        <v>#N/A</v>
      </c>
      <c r="W1519" s="13" t="e">
        <f>IF(X1519&lt;&gt;"Liquidação Cancelada",IF(ISBLANK(V1519),"AGUARDANDO PAGAMENTO",NETWORKDAYS(P1519,V1519)-1),"Liquidação Cancelada")</f>
        <v>#N/A</v>
      </c>
      <c r="X1519" s="10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>IF(X1519&lt;&gt;"Liquidação Cancelada",Y1519-Z1519,"Liquidação Cancelada")</f>
        <v>#N/A</v>
      </c>
      <c r="AC1519" s="3" t="e">
        <f>IF(X1519&lt;&gt;"Liquidação Cancelada",(AA1519-AB1519)+(U1519-Z1519-AB1519),"Liquidação Cancelada")</f>
        <v>#N/A</v>
      </c>
      <c r="AD1519" s="29"/>
    </row>
    <row r="1520" spans="1:30" ht="24.95" customHeight="1" x14ac:dyDescent="0.2">
      <c r="A1520" s="23" t="str">
        <f>D1520&amp;"|"&amp;E1520&amp;"|"&amp;G1520&amp;"|"&amp;H1520&amp;"|"&amp;L1520&amp;"|"&amp;N1520&amp;"|"&amp;U1520</f>
        <v>||||||0</v>
      </c>
      <c r="B1520" s="23" t="str">
        <f>D1520&amp;"|"&amp;E1520&amp;"|"&amp;G1520&amp;"|"&amp;H1520&amp;"|"&amp;X1520</f>
        <v>||||0</v>
      </c>
      <c r="C1520" s="28" t="str">
        <f>E1520&amp;"|"&amp;X1520</f>
        <v>|0</v>
      </c>
      <c r="D1520" s="10"/>
      <c r="E1520" s="10"/>
      <c r="F1520" s="36" t="str">
        <f>G1520&amp;"/"&amp;H1520</f>
        <v>/</v>
      </c>
      <c r="G1520" s="10"/>
      <c r="H1520" s="10"/>
      <c r="I1520" s="36" t="str">
        <f>J1520&amp;"."&amp;K1520</f>
        <v>.</v>
      </c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>
        <f>R1520-S1520-T1520</f>
        <v>0</v>
      </c>
      <c r="V1520" s="9" t="e">
        <f>IF(X1520&lt;&gt;"Liquidação Cancelada",VLOOKUP(B1520,'BASE DE DADOS OPS'!$B$4:$P$9650,10,FALSE),"Liquidação Cancelada")</f>
        <v>#N/A</v>
      </c>
      <c r="W1520" s="13" t="e">
        <f>IF(X1520&lt;&gt;"Liquidação Cancelada",IF(ISBLANK(V1520),"AGUARDANDO PAGAMENTO",NETWORKDAYS(P1520,V1520)-1),"Liquidação Cancelada")</f>
        <v>#N/A</v>
      </c>
      <c r="X1520" s="10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>IF(X1520&lt;&gt;"Liquidação Cancelada",Y1520-Z1520,"Liquidação Cancelada")</f>
        <v>#N/A</v>
      </c>
      <c r="AC1520" s="3" t="e">
        <f>IF(X1520&lt;&gt;"Liquidação Cancelada",(AA1520-AB1520)+(U1520-Z1520-AB1520),"Liquidação Cancelada")</f>
        <v>#N/A</v>
      </c>
      <c r="AD1520" s="29"/>
    </row>
    <row r="1521" spans="1:30" ht="24.95" customHeight="1" x14ac:dyDescent="0.2">
      <c r="A1521" s="23" t="str">
        <f>D1521&amp;"|"&amp;E1521&amp;"|"&amp;G1521&amp;"|"&amp;H1521&amp;"|"&amp;L1521&amp;"|"&amp;N1521&amp;"|"&amp;U1521</f>
        <v>||||||0</v>
      </c>
      <c r="B1521" s="23" t="str">
        <f>D1521&amp;"|"&amp;E1521&amp;"|"&amp;G1521&amp;"|"&amp;H1521&amp;"|"&amp;X1521</f>
        <v>||||0</v>
      </c>
      <c r="C1521" s="28" t="str">
        <f>E1521&amp;"|"&amp;X1521</f>
        <v>|0</v>
      </c>
      <c r="D1521" s="10"/>
      <c r="E1521" s="10"/>
      <c r="F1521" s="36" t="str">
        <f>G1521&amp;"/"&amp;H1521</f>
        <v>/</v>
      </c>
      <c r="G1521" s="10"/>
      <c r="H1521" s="10"/>
      <c r="I1521" s="36" t="str">
        <f>J1521&amp;"."&amp;K1521</f>
        <v>.</v>
      </c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>
        <f>R1521-S1521-T1521</f>
        <v>0</v>
      </c>
      <c r="V1521" s="9" t="e">
        <f>IF(X1521&lt;&gt;"Liquidação Cancelada",VLOOKUP(B1521,'BASE DE DADOS OPS'!$B$4:$P$9650,10,FALSE),"Liquidação Cancelada")</f>
        <v>#N/A</v>
      </c>
      <c r="W1521" s="13" t="e">
        <f>IF(X1521&lt;&gt;"Liquidação Cancelada",IF(ISBLANK(V1521),"AGUARDANDO PAGAMENTO",NETWORKDAYS(P1521,V1521)-1),"Liquidação Cancelada")</f>
        <v>#N/A</v>
      </c>
      <c r="X1521" s="10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>IF(X1521&lt;&gt;"Liquidação Cancelada",Y1521-Z1521,"Liquidação Cancelada")</f>
        <v>#N/A</v>
      </c>
      <c r="AC1521" s="3" t="e">
        <f>IF(X1521&lt;&gt;"Liquidação Cancelada",(AA1521-AB1521)+(U1521-Z1521-AB1521),"Liquidação Cancelada")</f>
        <v>#N/A</v>
      </c>
      <c r="AD1521" s="29"/>
    </row>
    <row r="1522" spans="1:30" ht="24.95" customHeight="1" x14ac:dyDescent="0.2">
      <c r="A1522" s="23" t="str">
        <f>D1522&amp;"|"&amp;E1522&amp;"|"&amp;G1522&amp;"|"&amp;H1522&amp;"|"&amp;L1522&amp;"|"&amp;N1522&amp;"|"&amp;U1522</f>
        <v>||||||0</v>
      </c>
      <c r="B1522" s="23" t="str">
        <f>D1522&amp;"|"&amp;E1522&amp;"|"&amp;G1522&amp;"|"&amp;H1522&amp;"|"&amp;X1522</f>
        <v>||||0</v>
      </c>
      <c r="C1522" s="28" t="str">
        <f>E1522&amp;"|"&amp;X1522</f>
        <v>|0</v>
      </c>
      <c r="D1522" s="10"/>
      <c r="E1522" s="10"/>
      <c r="F1522" s="36" t="str">
        <f>G1522&amp;"/"&amp;H1522</f>
        <v>/</v>
      </c>
      <c r="G1522" s="10"/>
      <c r="H1522" s="10"/>
      <c r="I1522" s="36" t="str">
        <f>J1522&amp;"."&amp;K1522</f>
        <v>.</v>
      </c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>
        <f>R1522-S1522-T1522</f>
        <v>0</v>
      </c>
      <c r="V1522" s="9" t="e">
        <f>IF(X1522&lt;&gt;"Liquidação Cancelada",VLOOKUP(B1522,'BASE DE DADOS OPS'!$B$4:$P$9650,10,FALSE),"Liquidação Cancelada")</f>
        <v>#N/A</v>
      </c>
      <c r="W1522" s="13" t="e">
        <f>IF(X1522&lt;&gt;"Liquidação Cancelada",IF(ISBLANK(V1522),"AGUARDANDO PAGAMENTO",NETWORKDAYS(P1522,V1522)-1),"Liquidação Cancelada")</f>
        <v>#N/A</v>
      </c>
      <c r="X1522" s="10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>IF(X1522&lt;&gt;"Liquidação Cancelada",Y1522-Z1522,"Liquidação Cancelada")</f>
        <v>#N/A</v>
      </c>
      <c r="AC1522" s="3" t="e">
        <f>IF(X1522&lt;&gt;"Liquidação Cancelada",(AA1522-AB1522)+(U1522-Z1522-AB1522),"Liquidação Cancelada")</f>
        <v>#N/A</v>
      </c>
      <c r="AD1522" s="29"/>
    </row>
    <row r="1523" spans="1:30" ht="24.95" customHeight="1" x14ac:dyDescent="0.2">
      <c r="A1523" s="23" t="str">
        <f>D1523&amp;"|"&amp;E1523&amp;"|"&amp;G1523&amp;"|"&amp;H1523&amp;"|"&amp;L1523&amp;"|"&amp;N1523&amp;"|"&amp;U1523</f>
        <v>||||||0</v>
      </c>
      <c r="B1523" s="23" t="str">
        <f>D1523&amp;"|"&amp;E1523&amp;"|"&amp;G1523&amp;"|"&amp;H1523&amp;"|"&amp;X1523</f>
        <v>||||0</v>
      </c>
      <c r="C1523" s="28" t="str">
        <f>E1523&amp;"|"&amp;X1523</f>
        <v>|0</v>
      </c>
      <c r="D1523" s="10"/>
      <c r="E1523" s="10"/>
      <c r="F1523" s="36" t="str">
        <f>G1523&amp;"/"&amp;H1523</f>
        <v>/</v>
      </c>
      <c r="G1523" s="10"/>
      <c r="H1523" s="10"/>
      <c r="I1523" s="36" t="str">
        <f>J1523&amp;"."&amp;K1523</f>
        <v>.</v>
      </c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>
        <f>R1523-S1523-T1523</f>
        <v>0</v>
      </c>
      <c r="V1523" s="9" t="e">
        <f>IF(X1523&lt;&gt;"Liquidação Cancelada",VLOOKUP(B1523,'BASE DE DADOS OPS'!$B$4:$P$9650,10,FALSE),"Liquidação Cancelada")</f>
        <v>#N/A</v>
      </c>
      <c r="W1523" s="13" t="e">
        <f>IF(X1523&lt;&gt;"Liquidação Cancelada",IF(ISBLANK(V1523),"AGUARDANDO PAGAMENTO",NETWORKDAYS(P1523,V1523)-1),"Liquidação Cancelada")</f>
        <v>#N/A</v>
      </c>
      <c r="X1523" s="10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>IF(X1523&lt;&gt;"Liquidação Cancelada",Y1523-Z1523,"Liquidação Cancelada")</f>
        <v>#N/A</v>
      </c>
      <c r="AC1523" s="3" t="e">
        <f>IF(X1523&lt;&gt;"Liquidação Cancelada",(AA1523-AB1523)+(U1523-Z1523-AB1523),"Liquidação Cancelada")</f>
        <v>#N/A</v>
      </c>
      <c r="AD1523" s="29"/>
    </row>
    <row r="1524" spans="1:30" ht="24.95" customHeight="1" x14ac:dyDescent="0.2">
      <c r="A1524" s="23" t="str">
        <f>D1524&amp;"|"&amp;E1524&amp;"|"&amp;G1524&amp;"|"&amp;H1524&amp;"|"&amp;L1524&amp;"|"&amp;N1524&amp;"|"&amp;U1524</f>
        <v>||||||0</v>
      </c>
      <c r="B1524" s="23" t="str">
        <f>D1524&amp;"|"&amp;E1524&amp;"|"&amp;G1524&amp;"|"&amp;H1524&amp;"|"&amp;X1524</f>
        <v>||||0</v>
      </c>
      <c r="C1524" s="28" t="str">
        <f>E1524&amp;"|"&amp;X1524</f>
        <v>|0</v>
      </c>
      <c r="D1524" s="10"/>
      <c r="E1524" s="10"/>
      <c r="F1524" s="36" t="str">
        <f>G1524&amp;"/"&amp;H1524</f>
        <v>/</v>
      </c>
      <c r="G1524" s="10"/>
      <c r="H1524" s="10"/>
      <c r="I1524" s="36" t="str">
        <f>J1524&amp;"."&amp;K1524</f>
        <v>.</v>
      </c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>
        <f>R1524-S1524-T1524</f>
        <v>0</v>
      </c>
      <c r="V1524" s="9" t="e">
        <f>IF(X1524&lt;&gt;"Liquidação Cancelada",VLOOKUP(B1524,'BASE DE DADOS OPS'!$B$4:$P$9650,10,FALSE),"Liquidação Cancelada")</f>
        <v>#N/A</v>
      </c>
      <c r="W1524" s="13" t="e">
        <f>IF(X1524&lt;&gt;"Liquidação Cancelada",IF(ISBLANK(V1524),"AGUARDANDO PAGAMENTO",NETWORKDAYS(P1524,V1524)-1),"Liquidação Cancelada")</f>
        <v>#N/A</v>
      </c>
      <c r="X1524" s="10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>IF(X1524&lt;&gt;"Liquidação Cancelada",Y1524-Z1524,"Liquidação Cancelada")</f>
        <v>#N/A</v>
      </c>
      <c r="AC1524" s="3" t="e">
        <f>IF(X1524&lt;&gt;"Liquidação Cancelada",(AA1524-AB1524)+(U1524-Z1524-AB1524),"Liquidação Cancelada")</f>
        <v>#N/A</v>
      </c>
      <c r="AD1524" s="29"/>
    </row>
    <row r="1525" spans="1:30" ht="24.95" customHeight="1" x14ac:dyDescent="0.2">
      <c r="A1525" s="23" t="str">
        <f>D1525&amp;"|"&amp;E1525&amp;"|"&amp;G1525&amp;"|"&amp;H1525&amp;"|"&amp;L1525&amp;"|"&amp;N1525&amp;"|"&amp;U1525</f>
        <v>||||||0</v>
      </c>
      <c r="B1525" s="23" t="str">
        <f>D1525&amp;"|"&amp;E1525&amp;"|"&amp;G1525&amp;"|"&amp;H1525&amp;"|"&amp;X1525</f>
        <v>||||0</v>
      </c>
      <c r="C1525" s="28" t="str">
        <f>E1525&amp;"|"&amp;X1525</f>
        <v>|0</v>
      </c>
      <c r="D1525" s="10"/>
      <c r="E1525" s="10"/>
      <c r="F1525" s="36" t="str">
        <f>G1525&amp;"/"&amp;H1525</f>
        <v>/</v>
      </c>
      <c r="G1525" s="10"/>
      <c r="H1525" s="10"/>
      <c r="I1525" s="36" t="str">
        <f>J1525&amp;"."&amp;K1525</f>
        <v>.</v>
      </c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>
        <f>R1525-S1525-T1525</f>
        <v>0</v>
      </c>
      <c r="V1525" s="9" t="e">
        <f>IF(X1525&lt;&gt;"Liquidação Cancelada",VLOOKUP(B1525,'BASE DE DADOS OPS'!$B$4:$P$9650,10,FALSE),"Liquidação Cancelada")</f>
        <v>#N/A</v>
      </c>
      <c r="W1525" s="13" t="e">
        <f>IF(X1525&lt;&gt;"Liquidação Cancelada",IF(ISBLANK(V1525),"AGUARDANDO PAGAMENTO",NETWORKDAYS(P1525,V1525)-1),"Liquidação Cancelada")</f>
        <v>#N/A</v>
      </c>
      <c r="X1525" s="10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>IF(X1525&lt;&gt;"Liquidação Cancelada",Y1525-Z1525,"Liquidação Cancelada")</f>
        <v>#N/A</v>
      </c>
      <c r="AC1525" s="3" t="e">
        <f>IF(X1525&lt;&gt;"Liquidação Cancelada",(AA1525-AB1525)+(U1525-Z1525-AB1525),"Liquidação Cancelada")</f>
        <v>#N/A</v>
      </c>
      <c r="AD1525" s="29"/>
    </row>
    <row r="1526" spans="1:30" ht="24.95" customHeight="1" x14ac:dyDescent="0.2">
      <c r="A1526" s="23" t="str">
        <f>D1526&amp;"|"&amp;E1526&amp;"|"&amp;G1526&amp;"|"&amp;H1526&amp;"|"&amp;L1526&amp;"|"&amp;N1526&amp;"|"&amp;U1526</f>
        <v>||||||0</v>
      </c>
      <c r="B1526" s="23" t="str">
        <f>D1526&amp;"|"&amp;E1526&amp;"|"&amp;G1526&amp;"|"&amp;H1526&amp;"|"&amp;X1526</f>
        <v>||||0</v>
      </c>
      <c r="C1526" s="28" t="str">
        <f>E1526&amp;"|"&amp;X1526</f>
        <v>|0</v>
      </c>
      <c r="D1526" s="10"/>
      <c r="E1526" s="10"/>
      <c r="F1526" s="36" t="str">
        <f>G1526&amp;"/"&amp;H1526</f>
        <v>/</v>
      </c>
      <c r="G1526" s="10"/>
      <c r="H1526" s="10"/>
      <c r="I1526" s="36" t="str">
        <f>J1526&amp;"."&amp;K1526</f>
        <v>.</v>
      </c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>
        <f>R1526-S1526-T1526</f>
        <v>0</v>
      </c>
      <c r="V1526" s="9" t="e">
        <f>IF(X1526&lt;&gt;"Liquidação Cancelada",VLOOKUP(B1526,'BASE DE DADOS OPS'!$B$4:$P$9650,10,FALSE),"Liquidação Cancelada")</f>
        <v>#N/A</v>
      </c>
      <c r="W1526" s="13" t="e">
        <f>IF(X1526&lt;&gt;"Liquidação Cancelada",IF(ISBLANK(V1526),"AGUARDANDO PAGAMENTO",NETWORKDAYS(P1526,V1526)-1),"Liquidação Cancelada")</f>
        <v>#N/A</v>
      </c>
      <c r="X1526" s="10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>IF(X1526&lt;&gt;"Liquidação Cancelada",Y1526-Z1526,"Liquidação Cancelada")</f>
        <v>#N/A</v>
      </c>
      <c r="AC1526" s="3" t="e">
        <f>IF(X1526&lt;&gt;"Liquidação Cancelada",(AA1526-AB1526)+(U1526-Z1526-AB1526),"Liquidação Cancelada")</f>
        <v>#N/A</v>
      </c>
      <c r="AD1526" s="29"/>
    </row>
    <row r="1527" spans="1:30" ht="24.95" customHeight="1" x14ac:dyDescent="0.2">
      <c r="A1527" s="23" t="str">
        <f>D1527&amp;"|"&amp;E1527&amp;"|"&amp;G1527&amp;"|"&amp;H1527&amp;"|"&amp;L1527&amp;"|"&amp;N1527&amp;"|"&amp;U1527</f>
        <v>||||||0</v>
      </c>
      <c r="B1527" s="23" t="str">
        <f>D1527&amp;"|"&amp;E1527&amp;"|"&amp;G1527&amp;"|"&amp;H1527&amp;"|"&amp;X1527</f>
        <v>||||0</v>
      </c>
      <c r="C1527" s="28" t="str">
        <f>E1527&amp;"|"&amp;X1527</f>
        <v>|0</v>
      </c>
      <c r="D1527" s="10"/>
      <c r="E1527" s="10"/>
      <c r="F1527" s="36" t="str">
        <f>G1527&amp;"/"&amp;H1527</f>
        <v>/</v>
      </c>
      <c r="G1527" s="10"/>
      <c r="H1527" s="10"/>
      <c r="I1527" s="36" t="str">
        <f>J1527&amp;"."&amp;K1527</f>
        <v>.</v>
      </c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>
        <f>R1527-S1527-T1527</f>
        <v>0</v>
      </c>
      <c r="V1527" s="9" t="e">
        <f>IF(X1527&lt;&gt;"Liquidação Cancelada",VLOOKUP(B1527,'BASE DE DADOS OPS'!$B$4:$P$9650,10,FALSE),"Liquidação Cancelada")</f>
        <v>#N/A</v>
      </c>
      <c r="W1527" s="13" t="e">
        <f>IF(X1527&lt;&gt;"Liquidação Cancelada",IF(ISBLANK(V1527),"AGUARDANDO PAGAMENTO",NETWORKDAYS(P1527,V1527)-1),"Liquidação Cancelada")</f>
        <v>#N/A</v>
      </c>
      <c r="X1527" s="10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>IF(X1527&lt;&gt;"Liquidação Cancelada",Y1527-Z1527,"Liquidação Cancelada")</f>
        <v>#N/A</v>
      </c>
      <c r="AC1527" s="3" t="e">
        <f>IF(X1527&lt;&gt;"Liquidação Cancelada",(AA1527-AB1527)+(U1527-Z1527-AB1527),"Liquidação Cancelada")</f>
        <v>#N/A</v>
      </c>
      <c r="AD1527" s="29"/>
    </row>
    <row r="1528" spans="1:30" ht="24.95" customHeight="1" x14ac:dyDescent="0.2">
      <c r="A1528" s="23" t="str">
        <f>D1528&amp;"|"&amp;E1528&amp;"|"&amp;G1528&amp;"|"&amp;H1528&amp;"|"&amp;L1528&amp;"|"&amp;N1528&amp;"|"&amp;U1528</f>
        <v>||||||0</v>
      </c>
      <c r="B1528" s="23" t="str">
        <f>D1528&amp;"|"&amp;E1528&amp;"|"&amp;G1528&amp;"|"&amp;H1528&amp;"|"&amp;X1528</f>
        <v>||||0</v>
      </c>
      <c r="C1528" s="28" t="str">
        <f>E1528&amp;"|"&amp;X1528</f>
        <v>|0</v>
      </c>
      <c r="D1528" s="10"/>
      <c r="E1528" s="10"/>
      <c r="F1528" s="36" t="str">
        <f>G1528&amp;"/"&amp;H1528</f>
        <v>/</v>
      </c>
      <c r="G1528" s="10"/>
      <c r="H1528" s="10"/>
      <c r="I1528" s="36" t="str">
        <f>J1528&amp;"."&amp;K1528</f>
        <v>.</v>
      </c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>
        <f>R1528-S1528-T1528</f>
        <v>0</v>
      </c>
      <c r="V1528" s="9" t="e">
        <f>IF(X1528&lt;&gt;"Liquidação Cancelada",VLOOKUP(B1528,'BASE DE DADOS OPS'!$B$4:$P$9650,10,FALSE),"Liquidação Cancelada")</f>
        <v>#N/A</v>
      </c>
      <c r="W1528" s="13" t="e">
        <f>IF(X1528&lt;&gt;"Liquidação Cancelada",IF(ISBLANK(V1528),"AGUARDANDO PAGAMENTO",NETWORKDAYS(P1528,V1528)-1),"Liquidação Cancelada")</f>
        <v>#N/A</v>
      </c>
      <c r="X1528" s="10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>IF(X1528&lt;&gt;"Liquidação Cancelada",Y1528-Z1528,"Liquidação Cancelada")</f>
        <v>#N/A</v>
      </c>
      <c r="AC1528" s="3" t="e">
        <f>IF(X1528&lt;&gt;"Liquidação Cancelada",(AA1528-AB1528)+(U1528-Z1528-AB1528),"Liquidação Cancelada")</f>
        <v>#N/A</v>
      </c>
      <c r="AD1528" s="29"/>
    </row>
    <row r="1529" spans="1:30" ht="24.95" customHeight="1" x14ac:dyDescent="0.2">
      <c r="A1529" s="23" t="str">
        <f>D1529&amp;"|"&amp;E1529&amp;"|"&amp;G1529&amp;"|"&amp;H1529&amp;"|"&amp;L1529&amp;"|"&amp;N1529&amp;"|"&amp;U1529</f>
        <v>||||||0</v>
      </c>
      <c r="B1529" s="23" t="str">
        <f>D1529&amp;"|"&amp;E1529&amp;"|"&amp;G1529&amp;"|"&amp;H1529&amp;"|"&amp;X1529</f>
        <v>||||0</v>
      </c>
      <c r="C1529" s="28" t="str">
        <f>E1529&amp;"|"&amp;X1529</f>
        <v>|0</v>
      </c>
      <c r="D1529" s="10"/>
      <c r="E1529" s="10"/>
      <c r="F1529" s="36" t="str">
        <f>G1529&amp;"/"&amp;H1529</f>
        <v>/</v>
      </c>
      <c r="G1529" s="10"/>
      <c r="H1529" s="10"/>
      <c r="I1529" s="36" t="str">
        <f>J1529&amp;"."&amp;K1529</f>
        <v>.</v>
      </c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>
        <f>R1529-S1529-T1529</f>
        <v>0</v>
      </c>
      <c r="V1529" s="9" t="e">
        <f>IF(X1529&lt;&gt;"Liquidação Cancelada",VLOOKUP(B1529,'BASE DE DADOS OPS'!$B$4:$P$9650,10,FALSE),"Liquidação Cancelada")</f>
        <v>#N/A</v>
      </c>
      <c r="W1529" s="13" t="e">
        <f>IF(X1529&lt;&gt;"Liquidação Cancelada",IF(ISBLANK(V1529),"AGUARDANDO PAGAMENTO",NETWORKDAYS(P1529,V1529)-1),"Liquidação Cancelada")</f>
        <v>#N/A</v>
      </c>
      <c r="X1529" s="10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>IF(X1529&lt;&gt;"Liquidação Cancelada",Y1529-Z1529,"Liquidação Cancelada")</f>
        <v>#N/A</v>
      </c>
      <c r="AC1529" s="3" t="e">
        <f>IF(X1529&lt;&gt;"Liquidação Cancelada",(AA1529-AB1529)+(U1529-Z1529-AB1529),"Liquidação Cancelada")</f>
        <v>#N/A</v>
      </c>
      <c r="AD1529" s="29"/>
    </row>
    <row r="1530" spans="1:30" ht="24.95" customHeight="1" x14ac:dyDescent="0.2">
      <c r="A1530" s="23" t="str">
        <f>D1530&amp;"|"&amp;E1530&amp;"|"&amp;G1530&amp;"|"&amp;H1530&amp;"|"&amp;L1530&amp;"|"&amp;N1530&amp;"|"&amp;U1530</f>
        <v>||||||0</v>
      </c>
      <c r="B1530" s="23" t="str">
        <f>D1530&amp;"|"&amp;E1530&amp;"|"&amp;G1530&amp;"|"&amp;H1530&amp;"|"&amp;X1530</f>
        <v>||||0</v>
      </c>
      <c r="C1530" s="28" t="str">
        <f>E1530&amp;"|"&amp;X1530</f>
        <v>|0</v>
      </c>
      <c r="D1530" s="10"/>
      <c r="E1530" s="10"/>
      <c r="F1530" s="36" t="str">
        <f>G1530&amp;"/"&amp;H1530</f>
        <v>/</v>
      </c>
      <c r="G1530" s="10"/>
      <c r="H1530" s="10"/>
      <c r="I1530" s="36" t="str">
        <f>J1530&amp;"."&amp;K1530</f>
        <v>.</v>
      </c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>
        <f>R1530-S1530-T1530</f>
        <v>0</v>
      </c>
      <c r="V1530" s="9" t="e">
        <f>IF(X1530&lt;&gt;"Liquidação Cancelada",VLOOKUP(B1530,'BASE DE DADOS OPS'!$B$4:$P$9650,10,FALSE),"Liquidação Cancelada")</f>
        <v>#N/A</v>
      </c>
      <c r="W1530" s="13" t="e">
        <f>IF(X1530&lt;&gt;"Liquidação Cancelada",IF(ISBLANK(V1530),"AGUARDANDO PAGAMENTO",NETWORKDAYS(P1530,V1530)-1),"Liquidação Cancelada")</f>
        <v>#N/A</v>
      </c>
      <c r="X1530" s="10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>IF(X1530&lt;&gt;"Liquidação Cancelada",Y1530-Z1530,"Liquidação Cancelada")</f>
        <v>#N/A</v>
      </c>
      <c r="AC1530" s="3" t="e">
        <f>IF(X1530&lt;&gt;"Liquidação Cancelada",(AA1530-AB1530)+(U1530-Z1530-AB1530),"Liquidação Cancelada")</f>
        <v>#N/A</v>
      </c>
      <c r="AD1530" s="29"/>
    </row>
    <row r="1531" spans="1:30" ht="24.95" customHeight="1" x14ac:dyDescent="0.2">
      <c r="A1531" s="23" t="str">
        <f>D1531&amp;"|"&amp;E1531&amp;"|"&amp;G1531&amp;"|"&amp;H1531&amp;"|"&amp;L1531&amp;"|"&amp;N1531&amp;"|"&amp;U1531</f>
        <v>||||||0</v>
      </c>
      <c r="B1531" s="23" t="str">
        <f>D1531&amp;"|"&amp;E1531&amp;"|"&amp;G1531&amp;"|"&amp;H1531&amp;"|"&amp;X1531</f>
        <v>||||0</v>
      </c>
      <c r="C1531" s="28" t="str">
        <f>E1531&amp;"|"&amp;X1531</f>
        <v>|0</v>
      </c>
      <c r="D1531" s="10"/>
      <c r="E1531" s="10"/>
      <c r="F1531" s="36" t="str">
        <f>G1531&amp;"/"&amp;H1531</f>
        <v>/</v>
      </c>
      <c r="G1531" s="10"/>
      <c r="H1531" s="10"/>
      <c r="I1531" s="36" t="str">
        <f>J1531&amp;"."&amp;K1531</f>
        <v>.</v>
      </c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>
        <f>R1531-S1531-T1531</f>
        <v>0</v>
      </c>
      <c r="V1531" s="9" t="e">
        <f>IF(X1531&lt;&gt;"Liquidação Cancelada",VLOOKUP(B1531,'BASE DE DADOS OPS'!$B$4:$P$9650,10,FALSE),"Liquidação Cancelada")</f>
        <v>#N/A</v>
      </c>
      <c r="W1531" s="13" t="e">
        <f>IF(X1531&lt;&gt;"Liquidação Cancelada",IF(ISBLANK(V1531),"AGUARDANDO PAGAMENTO",NETWORKDAYS(P1531,V1531)-1),"Liquidação Cancelada")</f>
        <v>#N/A</v>
      </c>
      <c r="X1531" s="10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>IF(X1531&lt;&gt;"Liquidação Cancelada",Y1531-Z1531,"Liquidação Cancelada")</f>
        <v>#N/A</v>
      </c>
      <c r="AC1531" s="3" t="e">
        <f>IF(X1531&lt;&gt;"Liquidação Cancelada",(AA1531-AB1531)+(U1531-Z1531-AB1531),"Liquidação Cancelada")</f>
        <v>#N/A</v>
      </c>
      <c r="AD1531" s="29"/>
    </row>
    <row r="1532" spans="1:30" ht="24.95" customHeight="1" x14ac:dyDescent="0.2">
      <c r="A1532" s="23" t="str">
        <f>D1532&amp;"|"&amp;E1532&amp;"|"&amp;G1532&amp;"|"&amp;H1532&amp;"|"&amp;L1532&amp;"|"&amp;N1532&amp;"|"&amp;U1532</f>
        <v>||||||0</v>
      </c>
      <c r="B1532" s="23" t="str">
        <f>D1532&amp;"|"&amp;E1532&amp;"|"&amp;G1532&amp;"|"&amp;H1532&amp;"|"&amp;X1532</f>
        <v>||||0</v>
      </c>
      <c r="C1532" s="28" t="str">
        <f>E1532&amp;"|"&amp;X1532</f>
        <v>|0</v>
      </c>
      <c r="D1532" s="10"/>
      <c r="E1532" s="10"/>
      <c r="F1532" s="36" t="str">
        <f>G1532&amp;"/"&amp;H1532</f>
        <v>/</v>
      </c>
      <c r="G1532" s="10"/>
      <c r="H1532" s="10"/>
      <c r="I1532" s="36" t="str">
        <f>J1532&amp;"."&amp;K1532</f>
        <v>.</v>
      </c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>
        <f>R1532-S1532-T1532</f>
        <v>0</v>
      </c>
      <c r="V1532" s="9" t="e">
        <f>IF(X1532&lt;&gt;"Liquidação Cancelada",VLOOKUP(B1532,'BASE DE DADOS OPS'!$B$4:$P$9650,10,FALSE),"Liquidação Cancelada")</f>
        <v>#N/A</v>
      </c>
      <c r="W1532" s="13" t="e">
        <f>IF(X1532&lt;&gt;"Liquidação Cancelada",IF(ISBLANK(V1532),"AGUARDANDO PAGAMENTO",NETWORKDAYS(P1532,V1532)-1),"Liquidação Cancelada")</f>
        <v>#N/A</v>
      </c>
      <c r="X1532" s="10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>IF(X1532&lt;&gt;"Liquidação Cancelada",Y1532-Z1532,"Liquidação Cancelada")</f>
        <v>#N/A</v>
      </c>
      <c r="AC1532" s="3" t="e">
        <f>IF(X1532&lt;&gt;"Liquidação Cancelada",(AA1532-AB1532)+(U1532-Z1532-AB1532),"Liquidação Cancelada")</f>
        <v>#N/A</v>
      </c>
      <c r="AD1532" s="29"/>
    </row>
    <row r="1533" spans="1:30" ht="24.95" customHeight="1" x14ac:dyDescent="0.2">
      <c r="A1533" s="23" t="str">
        <f>D1533&amp;"|"&amp;E1533&amp;"|"&amp;G1533&amp;"|"&amp;H1533&amp;"|"&amp;L1533&amp;"|"&amp;N1533&amp;"|"&amp;U1533</f>
        <v>||||||0</v>
      </c>
      <c r="B1533" s="23" t="str">
        <f>D1533&amp;"|"&amp;E1533&amp;"|"&amp;G1533&amp;"|"&amp;H1533&amp;"|"&amp;X1533</f>
        <v>||||0</v>
      </c>
      <c r="C1533" s="28" t="str">
        <f>E1533&amp;"|"&amp;X1533</f>
        <v>|0</v>
      </c>
      <c r="D1533" s="10"/>
      <c r="E1533" s="10"/>
      <c r="F1533" s="36" t="str">
        <f>G1533&amp;"/"&amp;H1533</f>
        <v>/</v>
      </c>
      <c r="G1533" s="10"/>
      <c r="H1533" s="10"/>
      <c r="I1533" s="36" t="str">
        <f>J1533&amp;"."&amp;K1533</f>
        <v>.</v>
      </c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>
        <f>R1533-S1533-T1533</f>
        <v>0</v>
      </c>
      <c r="V1533" s="9" t="e">
        <f>IF(X1533&lt;&gt;"Liquidação Cancelada",VLOOKUP(B1533,'BASE DE DADOS OPS'!$B$4:$P$9650,10,FALSE),"Liquidação Cancelada")</f>
        <v>#N/A</v>
      </c>
      <c r="W1533" s="13" t="e">
        <f>IF(X1533&lt;&gt;"Liquidação Cancelada",IF(ISBLANK(V1533),"AGUARDANDO PAGAMENTO",NETWORKDAYS(P1533,V1533)-1),"Liquidação Cancelada")</f>
        <v>#N/A</v>
      </c>
      <c r="X1533" s="10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>IF(X1533&lt;&gt;"Liquidação Cancelada",Y1533-Z1533,"Liquidação Cancelada")</f>
        <v>#N/A</v>
      </c>
      <c r="AC1533" s="3" t="e">
        <f>IF(X1533&lt;&gt;"Liquidação Cancelada",(AA1533-AB1533)+(U1533-Z1533-AB1533),"Liquidação Cancelada")</f>
        <v>#N/A</v>
      </c>
      <c r="AD1533" s="29"/>
    </row>
    <row r="1534" spans="1:30" ht="24.95" customHeight="1" x14ac:dyDescent="0.2">
      <c r="A1534" s="23" t="str">
        <f>D1534&amp;"|"&amp;E1534&amp;"|"&amp;G1534&amp;"|"&amp;H1534&amp;"|"&amp;L1534&amp;"|"&amp;N1534&amp;"|"&amp;U1534</f>
        <v>||||||0</v>
      </c>
      <c r="B1534" s="23" t="str">
        <f>D1534&amp;"|"&amp;E1534&amp;"|"&amp;G1534&amp;"|"&amp;H1534&amp;"|"&amp;X1534</f>
        <v>||||0</v>
      </c>
      <c r="C1534" s="28" t="str">
        <f>E1534&amp;"|"&amp;X1534</f>
        <v>|0</v>
      </c>
      <c r="D1534" s="10"/>
      <c r="E1534" s="10"/>
      <c r="F1534" s="36" t="str">
        <f>G1534&amp;"/"&amp;H1534</f>
        <v>/</v>
      </c>
      <c r="G1534" s="10"/>
      <c r="H1534" s="10"/>
      <c r="I1534" s="36" t="str">
        <f>J1534&amp;"."&amp;K1534</f>
        <v>.</v>
      </c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>
        <f>R1534-S1534-T1534</f>
        <v>0</v>
      </c>
      <c r="V1534" s="9" t="e">
        <f>IF(X1534&lt;&gt;"Liquidação Cancelada",VLOOKUP(B1534,'BASE DE DADOS OPS'!$B$4:$P$9650,10,FALSE),"Liquidação Cancelada")</f>
        <v>#N/A</v>
      </c>
      <c r="W1534" s="13" t="e">
        <f>IF(X1534&lt;&gt;"Liquidação Cancelada",IF(ISBLANK(V1534),"AGUARDANDO PAGAMENTO",NETWORKDAYS(P1534,V1534)-1),"Liquidação Cancelada")</f>
        <v>#N/A</v>
      </c>
      <c r="X1534" s="10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>IF(X1534&lt;&gt;"Liquidação Cancelada",Y1534-Z1534,"Liquidação Cancelada")</f>
        <v>#N/A</v>
      </c>
      <c r="AC1534" s="3" t="e">
        <f>IF(X1534&lt;&gt;"Liquidação Cancelada",(AA1534-AB1534)+(U1534-Z1534-AB1534),"Liquidação Cancelada")</f>
        <v>#N/A</v>
      </c>
      <c r="AD1534" s="29"/>
    </row>
    <row r="1535" spans="1:30" ht="24.95" customHeight="1" x14ac:dyDescent="0.2">
      <c r="A1535" s="23" t="str">
        <f>D1535&amp;"|"&amp;E1535&amp;"|"&amp;G1535&amp;"|"&amp;H1535&amp;"|"&amp;L1535&amp;"|"&amp;N1535&amp;"|"&amp;U1535</f>
        <v>||||||0</v>
      </c>
      <c r="B1535" s="23" t="str">
        <f>D1535&amp;"|"&amp;E1535&amp;"|"&amp;G1535&amp;"|"&amp;H1535&amp;"|"&amp;X1535</f>
        <v>||||0</v>
      </c>
      <c r="C1535" s="28" t="str">
        <f>E1535&amp;"|"&amp;X1535</f>
        <v>|0</v>
      </c>
      <c r="D1535" s="10"/>
      <c r="E1535" s="10"/>
      <c r="F1535" s="36" t="str">
        <f>G1535&amp;"/"&amp;H1535</f>
        <v>/</v>
      </c>
      <c r="G1535" s="10"/>
      <c r="H1535" s="10"/>
      <c r="I1535" s="36" t="str">
        <f>J1535&amp;"."&amp;K1535</f>
        <v>.</v>
      </c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>
        <f>R1535-S1535-T1535</f>
        <v>0</v>
      </c>
      <c r="V1535" s="9" t="e">
        <f>IF(X1535&lt;&gt;"Liquidação Cancelada",VLOOKUP(B1535,'BASE DE DADOS OPS'!$B$4:$P$9650,10,FALSE),"Liquidação Cancelada")</f>
        <v>#N/A</v>
      </c>
      <c r="W1535" s="13" t="e">
        <f>IF(X1535&lt;&gt;"Liquidação Cancelada",IF(ISBLANK(V1535),"AGUARDANDO PAGAMENTO",NETWORKDAYS(P1535,V1535)-1),"Liquidação Cancelada")</f>
        <v>#N/A</v>
      </c>
      <c r="X1535" s="10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>IF(X1535&lt;&gt;"Liquidação Cancelada",Y1535-Z1535,"Liquidação Cancelada")</f>
        <v>#N/A</v>
      </c>
      <c r="AC1535" s="3" t="e">
        <f>IF(X1535&lt;&gt;"Liquidação Cancelada",(AA1535-AB1535)+(U1535-Z1535-AB1535),"Liquidação Cancelada")</f>
        <v>#N/A</v>
      </c>
      <c r="AD1535" s="29"/>
    </row>
    <row r="1536" spans="1:30" ht="24.95" customHeight="1" x14ac:dyDescent="0.2">
      <c r="A1536" s="23" t="str">
        <f>D1536&amp;"|"&amp;E1536&amp;"|"&amp;G1536&amp;"|"&amp;H1536&amp;"|"&amp;L1536&amp;"|"&amp;N1536&amp;"|"&amp;U1536</f>
        <v>||||||0</v>
      </c>
      <c r="B1536" s="23" t="str">
        <f>D1536&amp;"|"&amp;E1536&amp;"|"&amp;G1536&amp;"|"&amp;H1536&amp;"|"&amp;X1536</f>
        <v>||||0</v>
      </c>
      <c r="C1536" s="28" t="str">
        <f>E1536&amp;"|"&amp;X1536</f>
        <v>|0</v>
      </c>
      <c r="D1536" s="10"/>
      <c r="E1536" s="10"/>
      <c r="F1536" s="36" t="str">
        <f>G1536&amp;"/"&amp;H1536</f>
        <v>/</v>
      </c>
      <c r="G1536" s="10"/>
      <c r="H1536" s="10"/>
      <c r="I1536" s="36" t="str">
        <f>J1536&amp;"."&amp;K1536</f>
        <v>.</v>
      </c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>
        <f>R1536-S1536-T1536</f>
        <v>0</v>
      </c>
      <c r="V1536" s="9" t="e">
        <f>IF(X1536&lt;&gt;"Liquidação Cancelada",VLOOKUP(B1536,'BASE DE DADOS OPS'!$B$4:$P$9650,10,FALSE),"Liquidação Cancelada")</f>
        <v>#N/A</v>
      </c>
      <c r="W1536" s="13" t="e">
        <f>IF(X1536&lt;&gt;"Liquidação Cancelada",IF(ISBLANK(V1536),"AGUARDANDO PAGAMENTO",NETWORKDAYS(P1536,V1536)-1),"Liquidação Cancelada")</f>
        <v>#N/A</v>
      </c>
      <c r="X1536" s="10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>IF(X1536&lt;&gt;"Liquidação Cancelada",Y1536-Z1536,"Liquidação Cancelada")</f>
        <v>#N/A</v>
      </c>
      <c r="AC1536" s="3" t="e">
        <f>IF(X1536&lt;&gt;"Liquidação Cancelada",(AA1536-AB1536)+(U1536-Z1536-AB1536),"Liquidação Cancelada")</f>
        <v>#N/A</v>
      </c>
      <c r="AD1536" s="29"/>
    </row>
    <row r="1537" spans="1:30" ht="24.95" customHeight="1" x14ac:dyDescent="0.2">
      <c r="A1537" s="23" t="str">
        <f>D1537&amp;"|"&amp;E1537&amp;"|"&amp;G1537&amp;"|"&amp;H1537&amp;"|"&amp;L1537&amp;"|"&amp;N1537&amp;"|"&amp;U1537</f>
        <v>||||||0</v>
      </c>
      <c r="B1537" s="23" t="str">
        <f>D1537&amp;"|"&amp;E1537&amp;"|"&amp;G1537&amp;"|"&amp;H1537&amp;"|"&amp;X1537</f>
        <v>||||0</v>
      </c>
      <c r="C1537" s="28" t="str">
        <f>E1537&amp;"|"&amp;X1537</f>
        <v>|0</v>
      </c>
      <c r="D1537" s="10"/>
      <c r="E1537" s="10"/>
      <c r="F1537" s="36" t="str">
        <f>G1537&amp;"/"&amp;H1537</f>
        <v>/</v>
      </c>
      <c r="G1537" s="10"/>
      <c r="H1537" s="10"/>
      <c r="I1537" s="36" t="str">
        <f>J1537&amp;"."&amp;K1537</f>
        <v>.</v>
      </c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>
        <f>R1537-S1537-T1537</f>
        <v>0</v>
      </c>
      <c r="V1537" s="9" t="e">
        <f>IF(X1537&lt;&gt;"Liquidação Cancelada",VLOOKUP(B1537,'BASE DE DADOS OPS'!$B$4:$P$9650,10,FALSE),"Liquidação Cancelada")</f>
        <v>#N/A</v>
      </c>
      <c r="W1537" s="13" t="e">
        <f>IF(X1537&lt;&gt;"Liquidação Cancelada",IF(ISBLANK(V1537),"AGUARDANDO PAGAMENTO",NETWORKDAYS(P1537,V1537)-1),"Liquidação Cancelada")</f>
        <v>#N/A</v>
      </c>
      <c r="X1537" s="10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>IF(X1537&lt;&gt;"Liquidação Cancelada",Y1537-Z1537,"Liquidação Cancelada")</f>
        <v>#N/A</v>
      </c>
      <c r="AC1537" s="3" t="e">
        <f>IF(X1537&lt;&gt;"Liquidação Cancelada",(AA1537-AB1537)+(U1537-Z1537-AB1537),"Liquidação Cancelada")</f>
        <v>#N/A</v>
      </c>
      <c r="AD1537" s="29"/>
    </row>
    <row r="1538" spans="1:30" ht="24.95" customHeight="1" x14ac:dyDescent="0.2">
      <c r="A1538" s="23" t="str">
        <f>D1538&amp;"|"&amp;E1538&amp;"|"&amp;G1538&amp;"|"&amp;H1538&amp;"|"&amp;L1538&amp;"|"&amp;N1538&amp;"|"&amp;U1538</f>
        <v>||||||0</v>
      </c>
      <c r="B1538" s="23" t="str">
        <f>D1538&amp;"|"&amp;E1538&amp;"|"&amp;G1538&amp;"|"&amp;H1538&amp;"|"&amp;X1538</f>
        <v>||||0</v>
      </c>
      <c r="C1538" s="28" t="str">
        <f>E1538&amp;"|"&amp;X1538</f>
        <v>|0</v>
      </c>
      <c r="D1538" s="10"/>
      <c r="E1538" s="10"/>
      <c r="F1538" s="36" t="str">
        <f>G1538&amp;"/"&amp;H1538</f>
        <v>/</v>
      </c>
      <c r="G1538" s="10"/>
      <c r="H1538" s="10"/>
      <c r="I1538" s="36" t="str">
        <f>J1538&amp;"."&amp;K1538</f>
        <v>.</v>
      </c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>
        <f>R1538-S1538-T1538</f>
        <v>0</v>
      </c>
      <c r="V1538" s="9" t="e">
        <f>IF(X1538&lt;&gt;"Liquidação Cancelada",VLOOKUP(B1538,'BASE DE DADOS OPS'!$B$4:$P$9650,10,FALSE),"Liquidação Cancelada")</f>
        <v>#N/A</v>
      </c>
      <c r="W1538" s="13" t="e">
        <f>IF(X1538&lt;&gt;"Liquidação Cancelada",IF(ISBLANK(V1538),"AGUARDANDO PAGAMENTO",NETWORKDAYS(P1538,V1538)-1),"Liquidação Cancelada")</f>
        <v>#N/A</v>
      </c>
      <c r="X1538" s="10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>IF(X1538&lt;&gt;"Liquidação Cancelada",Y1538-Z1538,"Liquidação Cancelada")</f>
        <v>#N/A</v>
      </c>
      <c r="AC1538" s="3" t="e">
        <f>IF(X1538&lt;&gt;"Liquidação Cancelada",(AA1538-AB1538)+(U1538-Z1538-AB1538),"Liquidação Cancelada")</f>
        <v>#N/A</v>
      </c>
      <c r="AD1538" s="29"/>
    </row>
    <row r="1539" spans="1:30" ht="24.95" customHeight="1" x14ac:dyDescent="0.2">
      <c r="A1539" s="23" t="str">
        <f>D1539&amp;"|"&amp;E1539&amp;"|"&amp;G1539&amp;"|"&amp;H1539&amp;"|"&amp;L1539&amp;"|"&amp;N1539&amp;"|"&amp;U1539</f>
        <v>||||||0</v>
      </c>
      <c r="B1539" s="23" t="str">
        <f>D1539&amp;"|"&amp;E1539&amp;"|"&amp;G1539&amp;"|"&amp;H1539&amp;"|"&amp;X1539</f>
        <v>||||0</v>
      </c>
      <c r="C1539" s="28" t="str">
        <f>E1539&amp;"|"&amp;X1539</f>
        <v>|0</v>
      </c>
      <c r="D1539" s="10"/>
      <c r="E1539" s="10"/>
      <c r="F1539" s="36" t="str">
        <f>G1539&amp;"/"&amp;H1539</f>
        <v>/</v>
      </c>
      <c r="G1539" s="10"/>
      <c r="H1539" s="10"/>
      <c r="I1539" s="36" t="str">
        <f>J1539&amp;"."&amp;K1539</f>
        <v>.</v>
      </c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>
        <f>R1539-S1539-T1539</f>
        <v>0</v>
      </c>
      <c r="V1539" s="9" t="e">
        <f>IF(X1539&lt;&gt;"Liquidação Cancelada",VLOOKUP(B1539,'BASE DE DADOS OPS'!$B$4:$P$9650,10,FALSE),"Liquidação Cancelada")</f>
        <v>#N/A</v>
      </c>
      <c r="W1539" s="13" t="e">
        <f>IF(X1539&lt;&gt;"Liquidação Cancelada",IF(ISBLANK(V1539),"AGUARDANDO PAGAMENTO",NETWORKDAYS(P1539,V1539)-1),"Liquidação Cancelada")</f>
        <v>#N/A</v>
      </c>
      <c r="X1539" s="10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>IF(X1539&lt;&gt;"Liquidação Cancelada",Y1539-Z1539,"Liquidação Cancelada")</f>
        <v>#N/A</v>
      </c>
      <c r="AC1539" s="3" t="e">
        <f>IF(X1539&lt;&gt;"Liquidação Cancelada",(AA1539-AB1539)+(U1539-Z1539-AB1539),"Liquidação Cancelada")</f>
        <v>#N/A</v>
      </c>
      <c r="AD1539" s="29"/>
    </row>
    <row r="1540" spans="1:30" ht="24.95" customHeight="1" x14ac:dyDescent="0.2">
      <c r="A1540" s="23" t="str">
        <f>D1540&amp;"|"&amp;E1540&amp;"|"&amp;G1540&amp;"|"&amp;H1540&amp;"|"&amp;L1540&amp;"|"&amp;N1540&amp;"|"&amp;U1540</f>
        <v>||||||0</v>
      </c>
      <c r="B1540" s="23" t="str">
        <f>D1540&amp;"|"&amp;E1540&amp;"|"&amp;G1540&amp;"|"&amp;H1540&amp;"|"&amp;X1540</f>
        <v>||||0</v>
      </c>
      <c r="C1540" s="28" t="str">
        <f>E1540&amp;"|"&amp;X1540</f>
        <v>|0</v>
      </c>
      <c r="D1540" s="10"/>
      <c r="E1540" s="10"/>
      <c r="F1540" s="36" t="str">
        <f>G1540&amp;"/"&amp;H1540</f>
        <v>/</v>
      </c>
      <c r="G1540" s="10"/>
      <c r="H1540" s="10"/>
      <c r="I1540" s="36" t="str">
        <f>J1540&amp;"."&amp;K1540</f>
        <v>.</v>
      </c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>
        <f>R1540-S1540-T1540</f>
        <v>0</v>
      </c>
      <c r="V1540" s="9" t="e">
        <f>IF(X1540&lt;&gt;"Liquidação Cancelada",VLOOKUP(B1540,'BASE DE DADOS OPS'!$B$4:$P$9650,10,FALSE),"Liquidação Cancelada")</f>
        <v>#N/A</v>
      </c>
      <c r="W1540" s="13" t="e">
        <f>IF(X1540&lt;&gt;"Liquidação Cancelada",IF(ISBLANK(V1540),"AGUARDANDO PAGAMENTO",NETWORKDAYS(P1540,V1540)-1),"Liquidação Cancelada")</f>
        <v>#N/A</v>
      </c>
      <c r="X1540" s="10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>IF(X1540&lt;&gt;"Liquidação Cancelada",Y1540-Z1540,"Liquidação Cancelada")</f>
        <v>#N/A</v>
      </c>
      <c r="AC1540" s="3" t="e">
        <f>IF(X1540&lt;&gt;"Liquidação Cancelada",(AA1540-AB1540)+(U1540-Z1540-AB1540),"Liquidação Cancelada")</f>
        <v>#N/A</v>
      </c>
      <c r="AD1540" s="29"/>
    </row>
    <row r="1541" spans="1:30" ht="24.95" customHeight="1" x14ac:dyDescent="0.2">
      <c r="A1541" s="23" t="str">
        <f>D1541&amp;"|"&amp;E1541&amp;"|"&amp;G1541&amp;"|"&amp;H1541&amp;"|"&amp;L1541&amp;"|"&amp;N1541&amp;"|"&amp;U1541</f>
        <v>||||||0</v>
      </c>
      <c r="B1541" s="23" t="str">
        <f>D1541&amp;"|"&amp;E1541&amp;"|"&amp;G1541&amp;"|"&amp;H1541&amp;"|"&amp;X1541</f>
        <v>||||0</v>
      </c>
      <c r="C1541" s="28" t="str">
        <f>E1541&amp;"|"&amp;X1541</f>
        <v>|0</v>
      </c>
      <c r="D1541" s="10"/>
      <c r="E1541" s="10"/>
      <c r="F1541" s="36" t="str">
        <f>G1541&amp;"/"&amp;H1541</f>
        <v>/</v>
      </c>
      <c r="G1541" s="10"/>
      <c r="H1541" s="10"/>
      <c r="I1541" s="36" t="str">
        <f>J1541&amp;"."&amp;K1541</f>
        <v>.</v>
      </c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>
        <f>R1541-S1541-T1541</f>
        <v>0</v>
      </c>
      <c r="V1541" s="9" t="e">
        <f>IF(X1541&lt;&gt;"Liquidação Cancelada",VLOOKUP(B1541,'BASE DE DADOS OPS'!$B$4:$P$9650,10,FALSE),"Liquidação Cancelada")</f>
        <v>#N/A</v>
      </c>
      <c r="W1541" s="13" t="e">
        <f>IF(X1541&lt;&gt;"Liquidação Cancelada",IF(ISBLANK(V1541),"AGUARDANDO PAGAMENTO",NETWORKDAYS(P1541,V1541)-1),"Liquidação Cancelada")</f>
        <v>#N/A</v>
      </c>
      <c r="X1541" s="10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>IF(X1541&lt;&gt;"Liquidação Cancelada",Y1541-Z1541,"Liquidação Cancelada")</f>
        <v>#N/A</v>
      </c>
      <c r="AC1541" s="3" t="e">
        <f>IF(X1541&lt;&gt;"Liquidação Cancelada",(AA1541-AB1541)+(U1541-Z1541-AB1541),"Liquidação Cancelada")</f>
        <v>#N/A</v>
      </c>
      <c r="AD1541" s="29"/>
    </row>
    <row r="1542" spans="1:30" ht="24.95" customHeight="1" x14ac:dyDescent="0.2">
      <c r="A1542" s="23" t="str">
        <f>D1542&amp;"|"&amp;E1542&amp;"|"&amp;G1542&amp;"|"&amp;H1542&amp;"|"&amp;L1542&amp;"|"&amp;N1542&amp;"|"&amp;U1542</f>
        <v>||||||0</v>
      </c>
      <c r="B1542" s="23" t="str">
        <f>D1542&amp;"|"&amp;E1542&amp;"|"&amp;G1542&amp;"|"&amp;H1542&amp;"|"&amp;X1542</f>
        <v>||||0</v>
      </c>
      <c r="C1542" s="28" t="str">
        <f>E1542&amp;"|"&amp;X1542</f>
        <v>|0</v>
      </c>
      <c r="D1542" s="10"/>
      <c r="E1542" s="10"/>
      <c r="F1542" s="36" t="str">
        <f>G1542&amp;"/"&amp;H1542</f>
        <v>/</v>
      </c>
      <c r="G1542" s="10"/>
      <c r="H1542" s="10"/>
      <c r="I1542" s="36" t="str">
        <f>J1542&amp;"."&amp;K1542</f>
        <v>.</v>
      </c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>
        <f>R1542-S1542-T1542</f>
        <v>0</v>
      </c>
      <c r="V1542" s="9" t="e">
        <f>IF(X1542&lt;&gt;"Liquidação Cancelada",VLOOKUP(B1542,'BASE DE DADOS OPS'!$B$4:$P$9650,10,FALSE),"Liquidação Cancelada")</f>
        <v>#N/A</v>
      </c>
      <c r="W1542" s="13" t="e">
        <f>IF(X1542&lt;&gt;"Liquidação Cancelada",IF(ISBLANK(V1542),"AGUARDANDO PAGAMENTO",NETWORKDAYS(P1542,V1542)-1),"Liquidação Cancelada")</f>
        <v>#N/A</v>
      </c>
      <c r="X1542" s="10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>IF(X1542&lt;&gt;"Liquidação Cancelada",Y1542-Z1542,"Liquidação Cancelada")</f>
        <v>#N/A</v>
      </c>
      <c r="AC1542" s="3" t="e">
        <f>IF(X1542&lt;&gt;"Liquidação Cancelada",(AA1542-AB1542)+(U1542-Z1542-AB1542),"Liquidação Cancelada")</f>
        <v>#N/A</v>
      </c>
      <c r="AD1542" s="29"/>
    </row>
    <row r="1543" spans="1:30" ht="24.95" customHeight="1" x14ac:dyDescent="0.2">
      <c r="A1543" s="23" t="str">
        <f>D1543&amp;"|"&amp;E1543&amp;"|"&amp;G1543&amp;"|"&amp;H1543&amp;"|"&amp;L1543&amp;"|"&amp;N1543&amp;"|"&amp;U1543</f>
        <v>||||||0</v>
      </c>
      <c r="B1543" s="23" t="str">
        <f>D1543&amp;"|"&amp;E1543&amp;"|"&amp;G1543&amp;"|"&amp;H1543&amp;"|"&amp;X1543</f>
        <v>||||0</v>
      </c>
      <c r="C1543" s="28" t="str">
        <f>E1543&amp;"|"&amp;X1543</f>
        <v>|0</v>
      </c>
      <c r="D1543" s="10"/>
      <c r="E1543" s="10"/>
      <c r="F1543" s="36" t="str">
        <f>G1543&amp;"/"&amp;H1543</f>
        <v>/</v>
      </c>
      <c r="G1543" s="10"/>
      <c r="H1543" s="10"/>
      <c r="I1543" s="36" t="str">
        <f>J1543&amp;"."&amp;K1543</f>
        <v>.</v>
      </c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>
        <f>R1543-S1543-T1543</f>
        <v>0</v>
      </c>
      <c r="V1543" s="9" t="e">
        <f>IF(X1543&lt;&gt;"Liquidação Cancelada",VLOOKUP(B1543,'BASE DE DADOS OPS'!$B$4:$P$9650,10,FALSE),"Liquidação Cancelada")</f>
        <v>#N/A</v>
      </c>
      <c r="W1543" s="13" t="e">
        <f>IF(X1543&lt;&gt;"Liquidação Cancelada",IF(ISBLANK(V1543),"AGUARDANDO PAGAMENTO",NETWORKDAYS(P1543,V1543)-1),"Liquidação Cancelada")</f>
        <v>#N/A</v>
      </c>
      <c r="X1543" s="10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>IF(X1543&lt;&gt;"Liquidação Cancelada",Y1543-Z1543,"Liquidação Cancelada")</f>
        <v>#N/A</v>
      </c>
      <c r="AC1543" s="3" t="e">
        <f>IF(X1543&lt;&gt;"Liquidação Cancelada",(AA1543-AB1543)+(U1543-Z1543-AB1543),"Liquidação Cancelada")</f>
        <v>#N/A</v>
      </c>
      <c r="AD1543" s="29"/>
    </row>
    <row r="1544" spans="1:30" ht="24.95" customHeight="1" x14ac:dyDescent="0.2">
      <c r="A1544" s="23" t="str">
        <f>D1544&amp;"|"&amp;E1544&amp;"|"&amp;G1544&amp;"|"&amp;H1544&amp;"|"&amp;L1544&amp;"|"&amp;N1544&amp;"|"&amp;U1544</f>
        <v>||||||0</v>
      </c>
      <c r="B1544" s="23" t="str">
        <f>D1544&amp;"|"&amp;E1544&amp;"|"&amp;G1544&amp;"|"&amp;H1544&amp;"|"&amp;X1544</f>
        <v>||||0</v>
      </c>
      <c r="C1544" s="28" t="str">
        <f>E1544&amp;"|"&amp;X1544</f>
        <v>|0</v>
      </c>
      <c r="D1544" s="10"/>
      <c r="E1544" s="10"/>
      <c r="F1544" s="36" t="str">
        <f>G1544&amp;"/"&amp;H1544</f>
        <v>/</v>
      </c>
      <c r="G1544" s="10"/>
      <c r="H1544" s="10"/>
      <c r="I1544" s="36" t="str">
        <f>J1544&amp;"."&amp;K1544</f>
        <v>.</v>
      </c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>
        <f>R1544-S1544-T1544</f>
        <v>0</v>
      </c>
      <c r="V1544" s="9" t="e">
        <f>IF(X1544&lt;&gt;"Liquidação Cancelada",VLOOKUP(B1544,'BASE DE DADOS OPS'!$B$4:$P$9650,10,FALSE),"Liquidação Cancelada")</f>
        <v>#N/A</v>
      </c>
      <c r="W1544" s="13" t="e">
        <f>IF(X1544&lt;&gt;"Liquidação Cancelada",IF(ISBLANK(V1544),"AGUARDANDO PAGAMENTO",NETWORKDAYS(P1544,V1544)-1),"Liquidação Cancelada")</f>
        <v>#N/A</v>
      </c>
      <c r="X1544" s="10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>IF(X1544&lt;&gt;"Liquidação Cancelada",Y1544-Z1544,"Liquidação Cancelada")</f>
        <v>#N/A</v>
      </c>
      <c r="AC1544" s="3" t="e">
        <f>IF(X1544&lt;&gt;"Liquidação Cancelada",(AA1544-AB1544)+(U1544-Z1544-AB1544),"Liquidação Cancelada")</f>
        <v>#N/A</v>
      </c>
      <c r="AD1544" s="29"/>
    </row>
    <row r="1545" spans="1:30" ht="24.95" customHeight="1" x14ac:dyDescent="0.2">
      <c r="A1545" s="23" t="str">
        <f>D1545&amp;"|"&amp;E1545&amp;"|"&amp;G1545&amp;"|"&amp;H1545&amp;"|"&amp;L1545&amp;"|"&amp;N1545&amp;"|"&amp;U1545</f>
        <v>||||||0</v>
      </c>
      <c r="B1545" s="23" t="str">
        <f>D1545&amp;"|"&amp;E1545&amp;"|"&amp;G1545&amp;"|"&amp;H1545&amp;"|"&amp;X1545</f>
        <v>||||0</v>
      </c>
      <c r="C1545" s="28" t="str">
        <f>E1545&amp;"|"&amp;X1545</f>
        <v>|0</v>
      </c>
      <c r="D1545" s="10"/>
      <c r="E1545" s="10"/>
      <c r="F1545" s="36" t="str">
        <f>G1545&amp;"/"&amp;H1545</f>
        <v>/</v>
      </c>
      <c r="G1545" s="10"/>
      <c r="H1545" s="10"/>
      <c r="I1545" s="36" t="str">
        <f>J1545&amp;"."&amp;K1545</f>
        <v>.</v>
      </c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>
        <f>R1545-S1545-T1545</f>
        <v>0</v>
      </c>
      <c r="V1545" s="9" t="e">
        <f>IF(X1545&lt;&gt;"Liquidação Cancelada",VLOOKUP(B1545,'BASE DE DADOS OPS'!$B$4:$P$9650,10,FALSE),"Liquidação Cancelada")</f>
        <v>#N/A</v>
      </c>
      <c r="W1545" s="13" t="e">
        <f>IF(X1545&lt;&gt;"Liquidação Cancelada",IF(ISBLANK(V1545),"AGUARDANDO PAGAMENTO",NETWORKDAYS(P1545,V1545)-1),"Liquidação Cancelada")</f>
        <v>#N/A</v>
      </c>
      <c r="X1545" s="10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>IF(X1545&lt;&gt;"Liquidação Cancelada",Y1545-Z1545,"Liquidação Cancelada")</f>
        <v>#N/A</v>
      </c>
      <c r="AC1545" s="3" t="e">
        <f>IF(X1545&lt;&gt;"Liquidação Cancelada",(AA1545-AB1545)+(U1545-Z1545-AB1545),"Liquidação Cancelada")</f>
        <v>#N/A</v>
      </c>
      <c r="AD1545" s="29"/>
    </row>
    <row r="1546" spans="1:30" ht="24.95" customHeight="1" x14ac:dyDescent="0.2">
      <c r="A1546" s="23" t="str">
        <f>D1546&amp;"|"&amp;E1546&amp;"|"&amp;G1546&amp;"|"&amp;H1546&amp;"|"&amp;L1546&amp;"|"&amp;N1546&amp;"|"&amp;U1546</f>
        <v>||||||0</v>
      </c>
      <c r="B1546" s="23" t="str">
        <f>D1546&amp;"|"&amp;E1546&amp;"|"&amp;G1546&amp;"|"&amp;H1546&amp;"|"&amp;X1546</f>
        <v>||||0</v>
      </c>
      <c r="C1546" s="28" t="str">
        <f>E1546&amp;"|"&amp;X1546</f>
        <v>|0</v>
      </c>
      <c r="D1546" s="10"/>
      <c r="E1546" s="10"/>
      <c r="F1546" s="36" t="str">
        <f>G1546&amp;"/"&amp;H1546</f>
        <v>/</v>
      </c>
      <c r="G1546" s="10"/>
      <c r="H1546" s="10"/>
      <c r="I1546" s="36" t="str">
        <f>J1546&amp;"."&amp;K1546</f>
        <v>.</v>
      </c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>
        <f>R1546-S1546-T1546</f>
        <v>0</v>
      </c>
      <c r="V1546" s="9" t="e">
        <f>IF(X1546&lt;&gt;"Liquidação Cancelada",VLOOKUP(B1546,'BASE DE DADOS OPS'!$B$4:$P$9650,10,FALSE),"Liquidação Cancelada")</f>
        <v>#N/A</v>
      </c>
      <c r="W1546" s="13" t="e">
        <f>IF(X1546&lt;&gt;"Liquidação Cancelada",IF(ISBLANK(V1546),"AGUARDANDO PAGAMENTO",NETWORKDAYS(P1546,V1546)-1),"Liquidação Cancelada")</f>
        <v>#N/A</v>
      </c>
      <c r="X1546" s="10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>IF(X1546&lt;&gt;"Liquidação Cancelada",Y1546-Z1546,"Liquidação Cancelada")</f>
        <v>#N/A</v>
      </c>
      <c r="AC1546" s="3" t="e">
        <f>IF(X1546&lt;&gt;"Liquidação Cancelada",(AA1546-AB1546)+(U1546-Z1546-AB1546),"Liquidação Cancelada")</f>
        <v>#N/A</v>
      </c>
      <c r="AD1546" s="29"/>
    </row>
    <row r="1547" spans="1:30" ht="24.95" customHeight="1" x14ac:dyDescent="0.2">
      <c r="A1547" s="23" t="str">
        <f>D1547&amp;"|"&amp;E1547&amp;"|"&amp;G1547&amp;"|"&amp;H1547&amp;"|"&amp;L1547&amp;"|"&amp;N1547&amp;"|"&amp;U1547</f>
        <v>||||||0</v>
      </c>
      <c r="B1547" s="23" t="str">
        <f>D1547&amp;"|"&amp;E1547&amp;"|"&amp;G1547&amp;"|"&amp;H1547&amp;"|"&amp;X1547</f>
        <v>||||0</v>
      </c>
      <c r="C1547" s="28" t="str">
        <f>E1547&amp;"|"&amp;X1547</f>
        <v>|0</v>
      </c>
      <c r="D1547" s="10"/>
      <c r="E1547" s="10"/>
      <c r="F1547" s="36" t="str">
        <f>G1547&amp;"/"&amp;H1547</f>
        <v>/</v>
      </c>
      <c r="G1547" s="10"/>
      <c r="H1547" s="10"/>
      <c r="I1547" s="36" t="str">
        <f>J1547&amp;"."&amp;K1547</f>
        <v>.</v>
      </c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>
        <f>R1547-S1547-T1547</f>
        <v>0</v>
      </c>
      <c r="V1547" s="9" t="e">
        <f>IF(X1547&lt;&gt;"Liquidação Cancelada",VLOOKUP(B1547,'BASE DE DADOS OPS'!$B$4:$P$9650,10,FALSE),"Liquidação Cancelada")</f>
        <v>#N/A</v>
      </c>
      <c r="W1547" s="13" t="e">
        <f>IF(X1547&lt;&gt;"Liquidação Cancelada",IF(ISBLANK(V1547),"AGUARDANDO PAGAMENTO",NETWORKDAYS(P1547,V1547)-1),"Liquidação Cancelada")</f>
        <v>#N/A</v>
      </c>
      <c r="X1547" s="10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>IF(X1547&lt;&gt;"Liquidação Cancelada",Y1547-Z1547,"Liquidação Cancelada")</f>
        <v>#N/A</v>
      </c>
      <c r="AC1547" s="3" t="e">
        <f>IF(X1547&lt;&gt;"Liquidação Cancelada",(AA1547-AB1547)+(U1547-Z1547-AB1547),"Liquidação Cancelada")</f>
        <v>#N/A</v>
      </c>
      <c r="AD1547" s="29"/>
    </row>
    <row r="1548" spans="1:30" ht="24.95" customHeight="1" x14ac:dyDescent="0.2">
      <c r="A1548" s="23" t="str">
        <f>D1548&amp;"|"&amp;E1548&amp;"|"&amp;G1548&amp;"|"&amp;H1548&amp;"|"&amp;L1548&amp;"|"&amp;N1548&amp;"|"&amp;U1548</f>
        <v>||||||0</v>
      </c>
      <c r="B1548" s="23" t="str">
        <f>D1548&amp;"|"&amp;E1548&amp;"|"&amp;G1548&amp;"|"&amp;H1548&amp;"|"&amp;X1548</f>
        <v>||||0</v>
      </c>
      <c r="C1548" s="28" t="str">
        <f>E1548&amp;"|"&amp;X1548</f>
        <v>|0</v>
      </c>
      <c r="D1548" s="10"/>
      <c r="E1548" s="10"/>
      <c r="F1548" s="36" t="str">
        <f>G1548&amp;"/"&amp;H1548</f>
        <v>/</v>
      </c>
      <c r="G1548" s="10"/>
      <c r="H1548" s="10"/>
      <c r="I1548" s="36" t="str">
        <f>J1548&amp;"."&amp;K1548</f>
        <v>.</v>
      </c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>
        <f>R1548-S1548-T1548</f>
        <v>0</v>
      </c>
      <c r="V1548" s="9" t="e">
        <f>IF(X1548&lt;&gt;"Liquidação Cancelada",VLOOKUP(B1548,'BASE DE DADOS OPS'!$B$4:$P$9650,10,FALSE),"Liquidação Cancelada")</f>
        <v>#N/A</v>
      </c>
      <c r="W1548" s="13" t="e">
        <f>IF(X1548&lt;&gt;"Liquidação Cancelada",IF(ISBLANK(V1548),"AGUARDANDO PAGAMENTO",NETWORKDAYS(P1548,V1548)-1),"Liquidação Cancelada")</f>
        <v>#N/A</v>
      </c>
      <c r="X1548" s="10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>IF(X1548&lt;&gt;"Liquidação Cancelada",Y1548-Z1548,"Liquidação Cancelada")</f>
        <v>#N/A</v>
      </c>
      <c r="AC1548" s="3" t="e">
        <f>IF(X1548&lt;&gt;"Liquidação Cancelada",(AA1548-AB1548)+(U1548-Z1548-AB1548),"Liquidação Cancelada")</f>
        <v>#N/A</v>
      </c>
      <c r="AD1548" s="29"/>
    </row>
    <row r="1549" spans="1:30" ht="24.95" customHeight="1" x14ac:dyDescent="0.2">
      <c r="A1549" s="23" t="str">
        <f>D1549&amp;"|"&amp;E1549&amp;"|"&amp;G1549&amp;"|"&amp;H1549&amp;"|"&amp;L1549&amp;"|"&amp;N1549&amp;"|"&amp;U1549</f>
        <v>||||||0</v>
      </c>
      <c r="B1549" s="23" t="str">
        <f>D1549&amp;"|"&amp;E1549&amp;"|"&amp;G1549&amp;"|"&amp;H1549&amp;"|"&amp;X1549</f>
        <v>||||0</v>
      </c>
      <c r="C1549" s="28" t="str">
        <f>E1549&amp;"|"&amp;X1549</f>
        <v>|0</v>
      </c>
      <c r="D1549" s="10"/>
      <c r="E1549" s="10"/>
      <c r="F1549" s="36" t="str">
        <f>G1549&amp;"/"&amp;H1549</f>
        <v>/</v>
      </c>
      <c r="G1549" s="10"/>
      <c r="H1549" s="10"/>
      <c r="I1549" s="36" t="str">
        <f>J1549&amp;"."&amp;K1549</f>
        <v>.</v>
      </c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>
        <f>R1549-S1549-T1549</f>
        <v>0</v>
      </c>
      <c r="V1549" s="9" t="e">
        <f>IF(X1549&lt;&gt;"Liquidação Cancelada",VLOOKUP(B1549,'BASE DE DADOS OPS'!$B$4:$P$9650,10,FALSE),"Liquidação Cancelada")</f>
        <v>#N/A</v>
      </c>
      <c r="W1549" s="13" t="e">
        <f>IF(X1549&lt;&gt;"Liquidação Cancelada",IF(ISBLANK(V1549),"AGUARDANDO PAGAMENTO",NETWORKDAYS(P1549,V1549)-1),"Liquidação Cancelada")</f>
        <v>#N/A</v>
      </c>
      <c r="X1549" s="10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>IF(X1549&lt;&gt;"Liquidação Cancelada",Y1549-Z1549,"Liquidação Cancelada")</f>
        <v>#N/A</v>
      </c>
      <c r="AC1549" s="3" t="e">
        <f>IF(X1549&lt;&gt;"Liquidação Cancelada",(AA1549-AB1549)+(U1549-Z1549-AB1549),"Liquidação Cancelada")</f>
        <v>#N/A</v>
      </c>
      <c r="AD1549" s="29"/>
    </row>
    <row r="1550" spans="1:30" ht="24.95" customHeight="1" x14ac:dyDescent="0.2">
      <c r="A1550" s="23" t="str">
        <f>D1550&amp;"|"&amp;E1550&amp;"|"&amp;G1550&amp;"|"&amp;H1550&amp;"|"&amp;L1550&amp;"|"&amp;N1550&amp;"|"&amp;U1550</f>
        <v>||||||0</v>
      </c>
      <c r="B1550" s="23" t="str">
        <f>D1550&amp;"|"&amp;E1550&amp;"|"&amp;G1550&amp;"|"&amp;H1550&amp;"|"&amp;X1550</f>
        <v>||||0</v>
      </c>
      <c r="C1550" s="28" t="str">
        <f>E1550&amp;"|"&amp;X1550</f>
        <v>|0</v>
      </c>
      <c r="D1550" s="10"/>
      <c r="E1550" s="10"/>
      <c r="F1550" s="36" t="str">
        <f>G1550&amp;"/"&amp;H1550</f>
        <v>/</v>
      </c>
      <c r="G1550" s="10"/>
      <c r="H1550" s="10"/>
      <c r="I1550" s="36" t="str">
        <f>J1550&amp;"."&amp;K1550</f>
        <v>.</v>
      </c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>
        <f>R1550-S1550-T1550</f>
        <v>0</v>
      </c>
      <c r="V1550" s="9" t="e">
        <f>IF(X1550&lt;&gt;"Liquidação Cancelada",VLOOKUP(B1550,'BASE DE DADOS OPS'!$B$4:$P$9650,10,FALSE),"Liquidação Cancelada")</f>
        <v>#N/A</v>
      </c>
      <c r="W1550" s="13" t="e">
        <f>IF(X1550&lt;&gt;"Liquidação Cancelada",IF(ISBLANK(V1550),"AGUARDANDO PAGAMENTO",NETWORKDAYS(P1550,V1550)-1),"Liquidação Cancelada")</f>
        <v>#N/A</v>
      </c>
      <c r="X1550" s="10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>IF(X1550&lt;&gt;"Liquidação Cancelada",Y1550-Z1550,"Liquidação Cancelada")</f>
        <v>#N/A</v>
      </c>
      <c r="AC1550" s="3" t="e">
        <f>IF(X1550&lt;&gt;"Liquidação Cancelada",(AA1550-AB1550)+(U1550-Z1550-AB1550),"Liquidação Cancelada")</f>
        <v>#N/A</v>
      </c>
      <c r="AD1550" s="29"/>
    </row>
    <row r="1551" spans="1:30" ht="24.95" customHeight="1" x14ac:dyDescent="0.2">
      <c r="A1551" s="23" t="str">
        <f>D1551&amp;"|"&amp;E1551&amp;"|"&amp;G1551&amp;"|"&amp;H1551&amp;"|"&amp;L1551&amp;"|"&amp;N1551&amp;"|"&amp;U1551</f>
        <v>||||||0</v>
      </c>
      <c r="B1551" s="23" t="str">
        <f>D1551&amp;"|"&amp;E1551&amp;"|"&amp;G1551&amp;"|"&amp;H1551&amp;"|"&amp;X1551</f>
        <v>||||0</v>
      </c>
      <c r="C1551" s="28" t="str">
        <f>E1551&amp;"|"&amp;X1551</f>
        <v>|0</v>
      </c>
      <c r="D1551" s="10"/>
      <c r="E1551" s="10"/>
      <c r="F1551" s="36" t="str">
        <f>G1551&amp;"/"&amp;H1551</f>
        <v>/</v>
      </c>
      <c r="G1551" s="10"/>
      <c r="H1551" s="10"/>
      <c r="I1551" s="36" t="str">
        <f>J1551&amp;"."&amp;K1551</f>
        <v>.</v>
      </c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>
        <f>R1551-S1551-T1551</f>
        <v>0</v>
      </c>
      <c r="V1551" s="9" t="e">
        <f>IF(X1551&lt;&gt;"Liquidação Cancelada",VLOOKUP(B1551,'BASE DE DADOS OPS'!$B$4:$P$9650,10,FALSE),"Liquidação Cancelada")</f>
        <v>#N/A</v>
      </c>
      <c r="W1551" s="13" t="e">
        <f>IF(X1551&lt;&gt;"Liquidação Cancelada",IF(ISBLANK(V1551),"AGUARDANDO PAGAMENTO",NETWORKDAYS(P1551,V1551)-1),"Liquidação Cancelada")</f>
        <v>#N/A</v>
      </c>
      <c r="X1551" s="10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>IF(X1551&lt;&gt;"Liquidação Cancelada",Y1551-Z1551,"Liquidação Cancelada")</f>
        <v>#N/A</v>
      </c>
      <c r="AC1551" s="3" t="e">
        <f>IF(X1551&lt;&gt;"Liquidação Cancelada",(AA1551-AB1551)+(U1551-Z1551-AB1551),"Liquidação Cancelada")</f>
        <v>#N/A</v>
      </c>
      <c r="AD1551" s="29"/>
    </row>
    <row r="1552" spans="1:30" ht="24.95" customHeight="1" x14ac:dyDescent="0.2">
      <c r="A1552" s="23" t="str">
        <f>D1552&amp;"|"&amp;E1552&amp;"|"&amp;G1552&amp;"|"&amp;H1552&amp;"|"&amp;L1552&amp;"|"&amp;N1552&amp;"|"&amp;U1552</f>
        <v>||||||0</v>
      </c>
      <c r="B1552" s="23" t="str">
        <f>D1552&amp;"|"&amp;E1552&amp;"|"&amp;G1552&amp;"|"&amp;H1552&amp;"|"&amp;X1552</f>
        <v>||||0</v>
      </c>
      <c r="C1552" s="28" t="str">
        <f>E1552&amp;"|"&amp;X1552</f>
        <v>|0</v>
      </c>
      <c r="D1552" s="10"/>
      <c r="E1552" s="10"/>
      <c r="F1552" s="36" t="str">
        <f>G1552&amp;"/"&amp;H1552</f>
        <v>/</v>
      </c>
      <c r="G1552" s="10"/>
      <c r="H1552" s="10"/>
      <c r="I1552" s="36" t="str">
        <f>J1552&amp;"."&amp;K1552</f>
        <v>.</v>
      </c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>
        <f>R1552-S1552-T1552</f>
        <v>0</v>
      </c>
      <c r="V1552" s="9" t="e">
        <f>IF(X1552&lt;&gt;"Liquidação Cancelada",VLOOKUP(B1552,'BASE DE DADOS OPS'!$B$4:$P$9650,10,FALSE),"Liquidação Cancelada")</f>
        <v>#N/A</v>
      </c>
      <c r="W1552" s="13" t="e">
        <f>IF(X1552&lt;&gt;"Liquidação Cancelada",IF(ISBLANK(V1552),"AGUARDANDO PAGAMENTO",NETWORKDAYS(P1552,V1552)-1),"Liquidação Cancelada")</f>
        <v>#N/A</v>
      </c>
      <c r="X1552" s="10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>IF(X1552&lt;&gt;"Liquidação Cancelada",Y1552-Z1552,"Liquidação Cancelada")</f>
        <v>#N/A</v>
      </c>
      <c r="AC1552" s="3" t="e">
        <f>IF(X1552&lt;&gt;"Liquidação Cancelada",(AA1552-AB1552)+(U1552-Z1552-AB1552),"Liquidação Cancelada")</f>
        <v>#N/A</v>
      </c>
      <c r="AD1552" s="29"/>
    </row>
    <row r="1553" spans="1:30" ht="24.95" customHeight="1" x14ac:dyDescent="0.2">
      <c r="A1553" s="23" t="str">
        <f>D1553&amp;"|"&amp;E1553&amp;"|"&amp;G1553&amp;"|"&amp;H1553&amp;"|"&amp;L1553&amp;"|"&amp;N1553&amp;"|"&amp;U1553</f>
        <v>||||||0</v>
      </c>
      <c r="B1553" s="23" t="str">
        <f>D1553&amp;"|"&amp;E1553&amp;"|"&amp;G1553&amp;"|"&amp;H1553&amp;"|"&amp;X1553</f>
        <v>||||0</v>
      </c>
      <c r="C1553" s="28" t="str">
        <f>E1553&amp;"|"&amp;X1553</f>
        <v>|0</v>
      </c>
      <c r="D1553" s="10"/>
      <c r="E1553" s="10"/>
      <c r="F1553" s="36" t="str">
        <f>G1553&amp;"/"&amp;H1553</f>
        <v>/</v>
      </c>
      <c r="G1553" s="10"/>
      <c r="H1553" s="10"/>
      <c r="I1553" s="36" t="str">
        <f>J1553&amp;"."&amp;K1553</f>
        <v>.</v>
      </c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>
        <f>R1553-S1553-T1553</f>
        <v>0</v>
      </c>
      <c r="V1553" s="9" t="e">
        <f>IF(X1553&lt;&gt;"Liquidação Cancelada",VLOOKUP(B1553,'BASE DE DADOS OPS'!$B$4:$P$9650,10,FALSE),"Liquidação Cancelada")</f>
        <v>#N/A</v>
      </c>
      <c r="W1553" s="13" t="e">
        <f>IF(X1553&lt;&gt;"Liquidação Cancelada",IF(ISBLANK(V1553),"AGUARDANDO PAGAMENTO",NETWORKDAYS(P1553,V1553)-1),"Liquidação Cancelada")</f>
        <v>#N/A</v>
      </c>
      <c r="X1553" s="10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>IF(X1553&lt;&gt;"Liquidação Cancelada",Y1553-Z1553,"Liquidação Cancelada")</f>
        <v>#N/A</v>
      </c>
      <c r="AC1553" s="3" t="e">
        <f>IF(X1553&lt;&gt;"Liquidação Cancelada",(AA1553-AB1553)+(U1553-Z1553-AB1553),"Liquidação Cancelada")</f>
        <v>#N/A</v>
      </c>
      <c r="AD1553" s="29"/>
    </row>
    <row r="1554" spans="1:30" ht="24.95" customHeight="1" x14ac:dyDescent="0.2">
      <c r="A1554" s="23" t="str">
        <f>D1554&amp;"|"&amp;E1554&amp;"|"&amp;G1554&amp;"|"&amp;H1554&amp;"|"&amp;L1554&amp;"|"&amp;N1554&amp;"|"&amp;U1554</f>
        <v>||||||0</v>
      </c>
      <c r="B1554" s="23" t="str">
        <f>D1554&amp;"|"&amp;E1554&amp;"|"&amp;G1554&amp;"|"&amp;H1554&amp;"|"&amp;X1554</f>
        <v>||||0</v>
      </c>
      <c r="C1554" s="28" t="str">
        <f>E1554&amp;"|"&amp;X1554</f>
        <v>|0</v>
      </c>
      <c r="D1554" s="10"/>
      <c r="E1554" s="10"/>
      <c r="F1554" s="36" t="str">
        <f>G1554&amp;"/"&amp;H1554</f>
        <v>/</v>
      </c>
      <c r="G1554" s="10"/>
      <c r="H1554" s="10"/>
      <c r="I1554" s="36" t="str">
        <f>J1554&amp;"."&amp;K1554</f>
        <v>.</v>
      </c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>
        <f>R1554-S1554-T1554</f>
        <v>0</v>
      </c>
      <c r="V1554" s="9" t="e">
        <f>IF(X1554&lt;&gt;"Liquidação Cancelada",VLOOKUP(B1554,'BASE DE DADOS OPS'!$B$4:$P$9650,10,FALSE),"Liquidação Cancelada")</f>
        <v>#N/A</v>
      </c>
      <c r="W1554" s="13" t="e">
        <f>IF(X1554&lt;&gt;"Liquidação Cancelada",IF(ISBLANK(V1554),"AGUARDANDO PAGAMENTO",NETWORKDAYS(P1554,V1554)-1),"Liquidação Cancelada")</f>
        <v>#N/A</v>
      </c>
      <c r="X1554" s="10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>IF(X1554&lt;&gt;"Liquidação Cancelada",Y1554-Z1554,"Liquidação Cancelada")</f>
        <v>#N/A</v>
      </c>
      <c r="AC1554" s="3" t="e">
        <f>IF(X1554&lt;&gt;"Liquidação Cancelada",(AA1554-AB1554)+(U1554-Z1554-AB1554),"Liquidação Cancelada")</f>
        <v>#N/A</v>
      </c>
      <c r="AD1554" s="29"/>
    </row>
    <row r="1555" spans="1:30" ht="24.95" customHeight="1" x14ac:dyDescent="0.2">
      <c r="A1555" s="23" t="str">
        <f>D1555&amp;"|"&amp;E1555&amp;"|"&amp;G1555&amp;"|"&amp;H1555&amp;"|"&amp;L1555&amp;"|"&amp;N1555&amp;"|"&amp;U1555</f>
        <v>||||||0</v>
      </c>
      <c r="B1555" s="23" t="str">
        <f>D1555&amp;"|"&amp;E1555&amp;"|"&amp;G1555&amp;"|"&amp;H1555&amp;"|"&amp;X1555</f>
        <v>||||0</v>
      </c>
      <c r="C1555" s="28" t="str">
        <f>E1555&amp;"|"&amp;X1555</f>
        <v>|0</v>
      </c>
      <c r="D1555" s="10"/>
      <c r="E1555" s="10"/>
      <c r="F1555" s="36" t="str">
        <f>G1555&amp;"/"&amp;H1555</f>
        <v>/</v>
      </c>
      <c r="G1555" s="10"/>
      <c r="H1555" s="10"/>
      <c r="I1555" s="36" t="str">
        <f>J1555&amp;"."&amp;K1555</f>
        <v>.</v>
      </c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>
        <f>R1555-S1555-T1555</f>
        <v>0</v>
      </c>
      <c r="V1555" s="9" t="e">
        <f>IF(X1555&lt;&gt;"Liquidação Cancelada",VLOOKUP(B1555,'BASE DE DADOS OPS'!$B$4:$P$9650,10,FALSE),"Liquidação Cancelada")</f>
        <v>#N/A</v>
      </c>
      <c r="W1555" s="13" t="e">
        <f>IF(X1555&lt;&gt;"Liquidação Cancelada",IF(ISBLANK(V1555),"AGUARDANDO PAGAMENTO",NETWORKDAYS(P1555,V1555)-1),"Liquidação Cancelada")</f>
        <v>#N/A</v>
      </c>
      <c r="X1555" s="10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>IF(X1555&lt;&gt;"Liquidação Cancelada",Y1555-Z1555,"Liquidação Cancelada")</f>
        <v>#N/A</v>
      </c>
      <c r="AC1555" s="3" t="e">
        <f>IF(X1555&lt;&gt;"Liquidação Cancelada",(AA1555-AB1555)+(U1555-Z1555-AB1555),"Liquidação Cancelada")</f>
        <v>#N/A</v>
      </c>
      <c r="AD1555" s="29"/>
    </row>
    <row r="1556" spans="1:30" ht="24.95" customHeight="1" x14ac:dyDescent="0.2">
      <c r="A1556" s="23" t="str">
        <f>D1556&amp;"|"&amp;E1556&amp;"|"&amp;G1556&amp;"|"&amp;H1556&amp;"|"&amp;L1556&amp;"|"&amp;N1556&amp;"|"&amp;U1556</f>
        <v>||||||0</v>
      </c>
      <c r="B1556" s="23" t="str">
        <f>D1556&amp;"|"&amp;E1556&amp;"|"&amp;G1556&amp;"|"&amp;H1556&amp;"|"&amp;X1556</f>
        <v>||||0</v>
      </c>
      <c r="C1556" s="28" t="str">
        <f>E1556&amp;"|"&amp;X1556</f>
        <v>|0</v>
      </c>
      <c r="D1556" s="10"/>
      <c r="E1556" s="10"/>
      <c r="F1556" s="36" t="str">
        <f>G1556&amp;"/"&amp;H1556</f>
        <v>/</v>
      </c>
      <c r="G1556" s="10"/>
      <c r="H1556" s="10"/>
      <c r="I1556" s="36" t="str">
        <f>J1556&amp;"."&amp;K1556</f>
        <v>.</v>
      </c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>
        <f>R1556-S1556-T1556</f>
        <v>0</v>
      </c>
      <c r="V1556" s="9" t="e">
        <f>IF(X1556&lt;&gt;"Liquidação Cancelada",VLOOKUP(B1556,'BASE DE DADOS OPS'!$B$4:$P$9650,10,FALSE),"Liquidação Cancelada")</f>
        <v>#N/A</v>
      </c>
      <c r="W1556" s="13" t="e">
        <f>IF(X1556&lt;&gt;"Liquidação Cancelada",IF(ISBLANK(V1556),"AGUARDANDO PAGAMENTO",NETWORKDAYS(P1556,V1556)-1),"Liquidação Cancelada")</f>
        <v>#N/A</v>
      </c>
      <c r="X1556" s="10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>IF(X1556&lt;&gt;"Liquidação Cancelada",Y1556-Z1556,"Liquidação Cancelada")</f>
        <v>#N/A</v>
      </c>
      <c r="AC1556" s="3" t="e">
        <f>IF(X1556&lt;&gt;"Liquidação Cancelada",(AA1556-AB1556)+(U1556-Z1556-AB1556),"Liquidação Cancelada")</f>
        <v>#N/A</v>
      </c>
      <c r="AD1556" s="29"/>
    </row>
    <row r="1557" spans="1:30" ht="24.95" customHeight="1" x14ac:dyDescent="0.2">
      <c r="A1557" s="23" t="str">
        <f>D1557&amp;"|"&amp;E1557&amp;"|"&amp;G1557&amp;"|"&amp;H1557&amp;"|"&amp;L1557&amp;"|"&amp;N1557&amp;"|"&amp;U1557</f>
        <v>||||||0</v>
      </c>
      <c r="B1557" s="23" t="str">
        <f>D1557&amp;"|"&amp;E1557&amp;"|"&amp;G1557&amp;"|"&amp;H1557&amp;"|"&amp;X1557</f>
        <v>||||0</v>
      </c>
      <c r="C1557" s="28" t="str">
        <f>E1557&amp;"|"&amp;X1557</f>
        <v>|0</v>
      </c>
      <c r="D1557" s="10"/>
      <c r="E1557" s="10"/>
      <c r="F1557" s="36" t="str">
        <f>G1557&amp;"/"&amp;H1557</f>
        <v>/</v>
      </c>
      <c r="G1557" s="10"/>
      <c r="H1557" s="10"/>
      <c r="I1557" s="36" t="str">
        <f>J1557&amp;"."&amp;K1557</f>
        <v>.</v>
      </c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>
        <f>R1557-S1557-T1557</f>
        <v>0</v>
      </c>
      <c r="V1557" s="9" t="e">
        <f>IF(X1557&lt;&gt;"Liquidação Cancelada",VLOOKUP(B1557,'BASE DE DADOS OPS'!$B$4:$P$9650,10,FALSE),"Liquidação Cancelada")</f>
        <v>#N/A</v>
      </c>
      <c r="W1557" s="13" t="e">
        <f>IF(X1557&lt;&gt;"Liquidação Cancelada",IF(ISBLANK(V1557),"AGUARDANDO PAGAMENTO",NETWORKDAYS(P1557,V1557)-1),"Liquidação Cancelada")</f>
        <v>#N/A</v>
      </c>
      <c r="X1557" s="10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>IF(X1557&lt;&gt;"Liquidação Cancelada",Y1557-Z1557,"Liquidação Cancelada")</f>
        <v>#N/A</v>
      </c>
      <c r="AC1557" s="3" t="e">
        <f>IF(X1557&lt;&gt;"Liquidação Cancelada",(AA1557-AB1557)+(U1557-Z1557-AB1557),"Liquidação Cancelada")</f>
        <v>#N/A</v>
      </c>
      <c r="AD1557" s="29"/>
    </row>
    <row r="1558" spans="1:30" ht="24.95" customHeight="1" x14ac:dyDescent="0.2">
      <c r="A1558" s="23" t="str">
        <f>D1558&amp;"|"&amp;E1558&amp;"|"&amp;G1558&amp;"|"&amp;H1558&amp;"|"&amp;L1558&amp;"|"&amp;N1558&amp;"|"&amp;U1558</f>
        <v>||||||0</v>
      </c>
      <c r="B1558" s="23" t="str">
        <f>D1558&amp;"|"&amp;E1558&amp;"|"&amp;G1558&amp;"|"&amp;H1558&amp;"|"&amp;X1558</f>
        <v>||||0</v>
      </c>
      <c r="C1558" s="28" t="str">
        <f>E1558&amp;"|"&amp;X1558</f>
        <v>|0</v>
      </c>
      <c r="D1558" s="10"/>
      <c r="E1558" s="10"/>
      <c r="F1558" s="36" t="str">
        <f>G1558&amp;"/"&amp;H1558</f>
        <v>/</v>
      </c>
      <c r="G1558" s="10"/>
      <c r="H1558" s="10"/>
      <c r="I1558" s="36" t="str">
        <f>J1558&amp;"."&amp;K1558</f>
        <v>.</v>
      </c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>
        <f>R1558-S1558-T1558</f>
        <v>0</v>
      </c>
      <c r="V1558" s="9" t="e">
        <f>IF(X1558&lt;&gt;"Liquidação Cancelada",VLOOKUP(B1558,'BASE DE DADOS OPS'!$B$4:$P$9650,10,FALSE),"Liquidação Cancelada")</f>
        <v>#N/A</v>
      </c>
      <c r="W1558" s="13" t="e">
        <f>IF(X1558&lt;&gt;"Liquidação Cancelada",IF(ISBLANK(V1558),"AGUARDANDO PAGAMENTO",NETWORKDAYS(P1558,V1558)-1),"Liquidação Cancelada")</f>
        <v>#N/A</v>
      </c>
      <c r="X1558" s="10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>IF(X1558&lt;&gt;"Liquidação Cancelada",Y1558-Z1558,"Liquidação Cancelada")</f>
        <v>#N/A</v>
      </c>
      <c r="AC1558" s="3" t="e">
        <f>IF(X1558&lt;&gt;"Liquidação Cancelada",(AA1558-AB1558)+(U1558-Z1558-AB1558),"Liquidação Cancelada")</f>
        <v>#N/A</v>
      </c>
      <c r="AD1558" s="29"/>
    </row>
    <row r="1559" spans="1:30" ht="24.95" customHeight="1" x14ac:dyDescent="0.2">
      <c r="A1559" s="23" t="str">
        <f>D1559&amp;"|"&amp;E1559&amp;"|"&amp;G1559&amp;"|"&amp;H1559&amp;"|"&amp;L1559&amp;"|"&amp;N1559&amp;"|"&amp;U1559</f>
        <v>||||||0</v>
      </c>
      <c r="B1559" s="23" t="str">
        <f>D1559&amp;"|"&amp;E1559&amp;"|"&amp;G1559&amp;"|"&amp;H1559&amp;"|"&amp;X1559</f>
        <v>||||0</v>
      </c>
      <c r="C1559" s="28" t="str">
        <f>E1559&amp;"|"&amp;X1559</f>
        <v>|0</v>
      </c>
      <c r="D1559" s="10"/>
      <c r="E1559" s="10"/>
      <c r="F1559" s="36" t="str">
        <f>G1559&amp;"/"&amp;H1559</f>
        <v>/</v>
      </c>
      <c r="G1559" s="10"/>
      <c r="H1559" s="10"/>
      <c r="I1559" s="36" t="str">
        <f>J1559&amp;"."&amp;K1559</f>
        <v>.</v>
      </c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>
        <f>R1559-S1559-T1559</f>
        <v>0</v>
      </c>
      <c r="V1559" s="9" t="e">
        <f>IF(X1559&lt;&gt;"Liquidação Cancelada",VLOOKUP(B1559,'BASE DE DADOS OPS'!$B$4:$P$9650,10,FALSE),"Liquidação Cancelada")</f>
        <v>#N/A</v>
      </c>
      <c r="W1559" s="13" t="e">
        <f>IF(X1559&lt;&gt;"Liquidação Cancelada",IF(ISBLANK(V1559),"AGUARDANDO PAGAMENTO",NETWORKDAYS(P1559,V1559)-1),"Liquidação Cancelada")</f>
        <v>#N/A</v>
      </c>
      <c r="X1559" s="10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>IF(X1559&lt;&gt;"Liquidação Cancelada",Y1559-Z1559,"Liquidação Cancelada")</f>
        <v>#N/A</v>
      </c>
      <c r="AC1559" s="3" t="e">
        <f>IF(X1559&lt;&gt;"Liquidação Cancelada",(AA1559-AB1559)+(U1559-Z1559-AB1559),"Liquidação Cancelada")</f>
        <v>#N/A</v>
      </c>
      <c r="AD1559" s="29"/>
    </row>
    <row r="1560" spans="1:30" ht="24.95" customHeight="1" x14ac:dyDescent="0.2">
      <c r="A1560" s="23" t="str">
        <f>D1560&amp;"|"&amp;E1560&amp;"|"&amp;G1560&amp;"|"&amp;H1560&amp;"|"&amp;L1560&amp;"|"&amp;N1560&amp;"|"&amp;U1560</f>
        <v>||||||0</v>
      </c>
      <c r="B1560" s="23" t="str">
        <f>D1560&amp;"|"&amp;E1560&amp;"|"&amp;G1560&amp;"|"&amp;H1560&amp;"|"&amp;X1560</f>
        <v>||||0</v>
      </c>
      <c r="C1560" s="28" t="str">
        <f>E1560&amp;"|"&amp;X1560</f>
        <v>|0</v>
      </c>
      <c r="D1560" s="10"/>
      <c r="E1560" s="10"/>
      <c r="F1560" s="36" t="str">
        <f>G1560&amp;"/"&amp;H1560</f>
        <v>/</v>
      </c>
      <c r="G1560" s="10"/>
      <c r="H1560" s="10"/>
      <c r="I1560" s="36" t="str">
        <f>J1560&amp;"."&amp;K1560</f>
        <v>.</v>
      </c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>
        <f>R1560-S1560-T1560</f>
        <v>0</v>
      </c>
      <c r="V1560" s="9" t="e">
        <f>IF(X1560&lt;&gt;"Liquidação Cancelada",VLOOKUP(B1560,'BASE DE DADOS OPS'!$B$4:$P$9650,10,FALSE),"Liquidação Cancelada")</f>
        <v>#N/A</v>
      </c>
      <c r="W1560" s="13" t="e">
        <f>IF(X1560&lt;&gt;"Liquidação Cancelada",IF(ISBLANK(V1560),"AGUARDANDO PAGAMENTO",NETWORKDAYS(P1560,V1560)-1),"Liquidação Cancelada")</f>
        <v>#N/A</v>
      </c>
      <c r="X1560" s="10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>IF(X1560&lt;&gt;"Liquidação Cancelada",Y1560-Z1560,"Liquidação Cancelada")</f>
        <v>#N/A</v>
      </c>
      <c r="AC1560" s="3" t="e">
        <f>IF(X1560&lt;&gt;"Liquidação Cancelada",(AA1560-AB1560)+(U1560-Z1560-AB1560),"Liquidação Cancelada")</f>
        <v>#N/A</v>
      </c>
      <c r="AD1560" s="29"/>
    </row>
    <row r="1561" spans="1:30" ht="24.95" customHeight="1" x14ac:dyDescent="0.2">
      <c r="A1561" s="23" t="str">
        <f>D1561&amp;"|"&amp;E1561&amp;"|"&amp;G1561&amp;"|"&amp;H1561&amp;"|"&amp;L1561&amp;"|"&amp;N1561&amp;"|"&amp;U1561</f>
        <v>||||||0</v>
      </c>
      <c r="B1561" s="23" t="str">
        <f>D1561&amp;"|"&amp;E1561&amp;"|"&amp;G1561&amp;"|"&amp;H1561&amp;"|"&amp;X1561</f>
        <v>||||0</v>
      </c>
      <c r="C1561" s="28" t="str">
        <f>E1561&amp;"|"&amp;X1561</f>
        <v>|0</v>
      </c>
      <c r="D1561" s="10"/>
      <c r="E1561" s="10"/>
      <c r="F1561" s="36" t="str">
        <f>G1561&amp;"/"&amp;H1561</f>
        <v>/</v>
      </c>
      <c r="G1561" s="10"/>
      <c r="H1561" s="10"/>
      <c r="I1561" s="36" t="str">
        <f>J1561&amp;"."&amp;K1561</f>
        <v>.</v>
      </c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>
        <f>R1561-S1561-T1561</f>
        <v>0</v>
      </c>
      <c r="V1561" s="9" t="e">
        <f>IF(X1561&lt;&gt;"Liquidação Cancelada",VLOOKUP(B1561,'BASE DE DADOS OPS'!$B$4:$P$9650,10,FALSE),"Liquidação Cancelada")</f>
        <v>#N/A</v>
      </c>
      <c r="W1561" s="13" t="e">
        <f>IF(X1561&lt;&gt;"Liquidação Cancelada",IF(ISBLANK(V1561),"AGUARDANDO PAGAMENTO",NETWORKDAYS(P1561,V1561)-1),"Liquidação Cancelada")</f>
        <v>#N/A</v>
      </c>
      <c r="X1561" s="10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>IF(X1561&lt;&gt;"Liquidação Cancelada",Y1561-Z1561,"Liquidação Cancelada")</f>
        <v>#N/A</v>
      </c>
      <c r="AC1561" s="3" t="e">
        <f>IF(X1561&lt;&gt;"Liquidação Cancelada",(AA1561-AB1561)+(U1561-Z1561-AB1561),"Liquidação Cancelada")</f>
        <v>#N/A</v>
      </c>
      <c r="AD1561" s="29"/>
    </row>
    <row r="1562" spans="1:30" ht="24.95" customHeight="1" x14ac:dyDescent="0.2">
      <c r="A1562" s="23" t="str">
        <f>D1562&amp;"|"&amp;E1562&amp;"|"&amp;G1562&amp;"|"&amp;H1562&amp;"|"&amp;L1562&amp;"|"&amp;N1562&amp;"|"&amp;U1562</f>
        <v>||||||0</v>
      </c>
      <c r="B1562" s="23" t="str">
        <f>D1562&amp;"|"&amp;E1562&amp;"|"&amp;G1562&amp;"|"&amp;H1562&amp;"|"&amp;X1562</f>
        <v>||||0</v>
      </c>
      <c r="C1562" s="28" t="str">
        <f>E1562&amp;"|"&amp;X1562</f>
        <v>|0</v>
      </c>
      <c r="D1562" s="10"/>
      <c r="E1562" s="10"/>
      <c r="F1562" s="36" t="str">
        <f>G1562&amp;"/"&amp;H1562</f>
        <v>/</v>
      </c>
      <c r="G1562" s="10"/>
      <c r="H1562" s="10"/>
      <c r="I1562" s="36" t="str">
        <f>J1562&amp;"."&amp;K1562</f>
        <v>.</v>
      </c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>
        <f>R1562-S1562-T1562</f>
        <v>0</v>
      </c>
      <c r="V1562" s="9" t="e">
        <f>IF(X1562&lt;&gt;"Liquidação Cancelada",VLOOKUP(B1562,'BASE DE DADOS OPS'!$B$4:$P$9650,10,FALSE),"Liquidação Cancelada")</f>
        <v>#N/A</v>
      </c>
      <c r="W1562" s="13" t="e">
        <f>IF(X1562&lt;&gt;"Liquidação Cancelada",IF(ISBLANK(V1562),"AGUARDANDO PAGAMENTO",NETWORKDAYS(P1562,V1562)-1),"Liquidação Cancelada")</f>
        <v>#N/A</v>
      </c>
      <c r="X1562" s="10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>IF(X1562&lt;&gt;"Liquidação Cancelada",Y1562-Z1562,"Liquidação Cancelada")</f>
        <v>#N/A</v>
      </c>
      <c r="AC1562" s="3" t="e">
        <f>IF(X1562&lt;&gt;"Liquidação Cancelada",(AA1562-AB1562)+(U1562-Z1562-AB1562),"Liquidação Cancelada")</f>
        <v>#N/A</v>
      </c>
      <c r="AD1562" s="29"/>
    </row>
    <row r="1563" spans="1:30" ht="24.95" customHeight="1" x14ac:dyDescent="0.2">
      <c r="A1563" s="23" t="str">
        <f>D1563&amp;"|"&amp;E1563&amp;"|"&amp;G1563&amp;"|"&amp;H1563&amp;"|"&amp;L1563&amp;"|"&amp;N1563&amp;"|"&amp;U1563</f>
        <v>||||||0</v>
      </c>
      <c r="B1563" s="23" t="str">
        <f>D1563&amp;"|"&amp;E1563&amp;"|"&amp;G1563&amp;"|"&amp;H1563&amp;"|"&amp;X1563</f>
        <v>||||0</v>
      </c>
      <c r="C1563" s="28" t="str">
        <f>E1563&amp;"|"&amp;X1563</f>
        <v>|0</v>
      </c>
      <c r="D1563" s="10"/>
      <c r="E1563" s="10"/>
      <c r="F1563" s="36" t="str">
        <f>G1563&amp;"/"&amp;H1563</f>
        <v>/</v>
      </c>
      <c r="G1563" s="10"/>
      <c r="H1563" s="10"/>
      <c r="I1563" s="36" t="str">
        <f>J1563&amp;"."&amp;K1563</f>
        <v>.</v>
      </c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>
        <f>R1563-S1563-T1563</f>
        <v>0</v>
      </c>
      <c r="V1563" s="9" t="e">
        <f>IF(X1563&lt;&gt;"Liquidação Cancelada",VLOOKUP(B1563,'BASE DE DADOS OPS'!$B$4:$P$9650,10,FALSE),"Liquidação Cancelada")</f>
        <v>#N/A</v>
      </c>
      <c r="W1563" s="13" t="e">
        <f>IF(X1563&lt;&gt;"Liquidação Cancelada",IF(ISBLANK(V1563),"AGUARDANDO PAGAMENTO",NETWORKDAYS(P1563,V1563)-1),"Liquidação Cancelada")</f>
        <v>#N/A</v>
      </c>
      <c r="X1563" s="10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>IF(X1563&lt;&gt;"Liquidação Cancelada",Y1563-Z1563,"Liquidação Cancelada")</f>
        <v>#N/A</v>
      </c>
      <c r="AC1563" s="3" t="e">
        <f>IF(X1563&lt;&gt;"Liquidação Cancelada",(AA1563-AB1563)+(U1563-Z1563-AB1563),"Liquidação Cancelada")</f>
        <v>#N/A</v>
      </c>
      <c r="AD1563" s="29"/>
    </row>
    <row r="1564" spans="1:30" ht="24.95" customHeight="1" x14ac:dyDescent="0.2">
      <c r="A1564" s="23" t="str">
        <f>D1564&amp;"|"&amp;E1564&amp;"|"&amp;G1564&amp;"|"&amp;H1564&amp;"|"&amp;L1564&amp;"|"&amp;N1564&amp;"|"&amp;U1564</f>
        <v>||||||0</v>
      </c>
      <c r="B1564" s="23" t="str">
        <f>D1564&amp;"|"&amp;E1564&amp;"|"&amp;G1564&amp;"|"&amp;H1564&amp;"|"&amp;X1564</f>
        <v>||||0</v>
      </c>
      <c r="C1564" s="28" t="str">
        <f>E1564&amp;"|"&amp;X1564</f>
        <v>|0</v>
      </c>
      <c r="D1564" s="10"/>
      <c r="E1564" s="10"/>
      <c r="F1564" s="36" t="str">
        <f>G1564&amp;"/"&amp;H1564</f>
        <v>/</v>
      </c>
      <c r="G1564" s="10"/>
      <c r="H1564" s="10"/>
      <c r="I1564" s="36" t="str">
        <f>J1564&amp;"."&amp;K1564</f>
        <v>.</v>
      </c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>
        <f>R1564-S1564-T1564</f>
        <v>0</v>
      </c>
      <c r="V1564" s="9" t="e">
        <f>IF(X1564&lt;&gt;"Liquidação Cancelada",VLOOKUP(B1564,'BASE DE DADOS OPS'!$B$4:$P$9650,10,FALSE),"Liquidação Cancelada")</f>
        <v>#N/A</v>
      </c>
      <c r="W1564" s="13" t="e">
        <f>IF(X1564&lt;&gt;"Liquidação Cancelada",IF(ISBLANK(V1564),"AGUARDANDO PAGAMENTO",NETWORKDAYS(P1564,V1564)-1),"Liquidação Cancelada")</f>
        <v>#N/A</v>
      </c>
      <c r="X1564" s="10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>IF(X1564&lt;&gt;"Liquidação Cancelada",Y1564-Z1564,"Liquidação Cancelada")</f>
        <v>#N/A</v>
      </c>
      <c r="AC1564" s="3" t="e">
        <f>IF(X1564&lt;&gt;"Liquidação Cancelada",(AA1564-AB1564)+(U1564-Z1564-AB1564),"Liquidação Cancelada")</f>
        <v>#N/A</v>
      </c>
      <c r="AD1564" s="29"/>
    </row>
    <row r="1565" spans="1:30" ht="24.95" customHeight="1" x14ac:dyDescent="0.2">
      <c r="A1565" s="23" t="str">
        <f>D1565&amp;"|"&amp;E1565&amp;"|"&amp;G1565&amp;"|"&amp;H1565&amp;"|"&amp;L1565&amp;"|"&amp;N1565&amp;"|"&amp;U1565</f>
        <v>||||||0</v>
      </c>
      <c r="B1565" s="23" t="str">
        <f>D1565&amp;"|"&amp;E1565&amp;"|"&amp;G1565&amp;"|"&amp;H1565&amp;"|"&amp;X1565</f>
        <v>||||0</v>
      </c>
      <c r="C1565" s="28" t="str">
        <f>E1565&amp;"|"&amp;X1565</f>
        <v>|0</v>
      </c>
      <c r="D1565" s="10"/>
      <c r="E1565" s="10"/>
      <c r="F1565" s="36" t="str">
        <f>G1565&amp;"/"&amp;H1565</f>
        <v>/</v>
      </c>
      <c r="G1565" s="10"/>
      <c r="H1565" s="10"/>
      <c r="I1565" s="36" t="str">
        <f>J1565&amp;"."&amp;K1565</f>
        <v>.</v>
      </c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>
        <f>R1565-S1565-T1565</f>
        <v>0</v>
      </c>
      <c r="V1565" s="9" t="e">
        <f>IF(X1565&lt;&gt;"Liquidação Cancelada",VLOOKUP(B1565,'BASE DE DADOS OPS'!$B$4:$P$9650,10,FALSE),"Liquidação Cancelada")</f>
        <v>#N/A</v>
      </c>
      <c r="W1565" s="13" t="e">
        <f>IF(X1565&lt;&gt;"Liquidação Cancelada",IF(ISBLANK(V1565),"AGUARDANDO PAGAMENTO",NETWORKDAYS(P1565,V1565)-1),"Liquidação Cancelada")</f>
        <v>#N/A</v>
      </c>
      <c r="X1565" s="10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>IF(X1565&lt;&gt;"Liquidação Cancelada",Y1565-Z1565,"Liquidação Cancelada")</f>
        <v>#N/A</v>
      </c>
      <c r="AC1565" s="3" t="e">
        <f>IF(X1565&lt;&gt;"Liquidação Cancelada",(AA1565-AB1565)+(U1565-Z1565-AB1565),"Liquidação Cancelada")</f>
        <v>#N/A</v>
      </c>
      <c r="AD1565" s="29"/>
    </row>
    <row r="1566" spans="1:30" ht="24.95" customHeight="1" x14ac:dyDescent="0.2">
      <c r="A1566" s="23" t="str">
        <f>D1566&amp;"|"&amp;E1566&amp;"|"&amp;G1566&amp;"|"&amp;H1566&amp;"|"&amp;L1566&amp;"|"&amp;N1566&amp;"|"&amp;U1566</f>
        <v>||||||0</v>
      </c>
      <c r="B1566" s="23" t="str">
        <f>D1566&amp;"|"&amp;E1566&amp;"|"&amp;G1566&amp;"|"&amp;H1566&amp;"|"&amp;X1566</f>
        <v>||||0</v>
      </c>
      <c r="C1566" s="28" t="str">
        <f>E1566&amp;"|"&amp;X1566</f>
        <v>|0</v>
      </c>
      <c r="D1566" s="10"/>
      <c r="E1566" s="10"/>
      <c r="F1566" s="36" t="str">
        <f>G1566&amp;"/"&amp;H1566</f>
        <v>/</v>
      </c>
      <c r="G1566" s="10"/>
      <c r="H1566" s="10"/>
      <c r="I1566" s="36" t="str">
        <f>J1566&amp;"."&amp;K1566</f>
        <v>.</v>
      </c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>
        <f>R1566-S1566-T1566</f>
        <v>0</v>
      </c>
      <c r="V1566" s="9" t="e">
        <f>IF(X1566&lt;&gt;"Liquidação Cancelada",VLOOKUP(B1566,'BASE DE DADOS OPS'!$B$4:$P$9650,10,FALSE),"Liquidação Cancelada")</f>
        <v>#N/A</v>
      </c>
      <c r="W1566" s="13" t="e">
        <f>IF(X1566&lt;&gt;"Liquidação Cancelada",IF(ISBLANK(V1566),"AGUARDANDO PAGAMENTO",NETWORKDAYS(P1566,V1566)-1),"Liquidação Cancelada")</f>
        <v>#N/A</v>
      </c>
      <c r="X1566" s="10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>IF(X1566&lt;&gt;"Liquidação Cancelada",Y1566-Z1566,"Liquidação Cancelada")</f>
        <v>#N/A</v>
      </c>
      <c r="AC1566" s="3" t="e">
        <f>IF(X1566&lt;&gt;"Liquidação Cancelada",(AA1566-AB1566)+(U1566-Z1566-AB1566),"Liquidação Cancelada")</f>
        <v>#N/A</v>
      </c>
      <c r="AD1566" s="29"/>
    </row>
    <row r="1567" spans="1:30" ht="24.95" customHeight="1" x14ac:dyDescent="0.2">
      <c r="A1567" s="23" t="str">
        <f>D1567&amp;"|"&amp;E1567&amp;"|"&amp;G1567&amp;"|"&amp;H1567&amp;"|"&amp;L1567&amp;"|"&amp;N1567&amp;"|"&amp;U1567</f>
        <v>||||||0</v>
      </c>
      <c r="B1567" s="23" t="str">
        <f>D1567&amp;"|"&amp;E1567&amp;"|"&amp;G1567&amp;"|"&amp;H1567&amp;"|"&amp;X1567</f>
        <v>||||0</v>
      </c>
      <c r="C1567" s="28" t="str">
        <f>E1567&amp;"|"&amp;X1567</f>
        <v>|0</v>
      </c>
      <c r="D1567" s="10"/>
      <c r="E1567" s="10"/>
      <c r="F1567" s="36" t="str">
        <f>G1567&amp;"/"&amp;H1567</f>
        <v>/</v>
      </c>
      <c r="G1567" s="10"/>
      <c r="H1567" s="10"/>
      <c r="I1567" s="36" t="str">
        <f>J1567&amp;"."&amp;K1567</f>
        <v>.</v>
      </c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>
        <f>R1567-S1567-T1567</f>
        <v>0</v>
      </c>
      <c r="V1567" s="9" t="e">
        <f>IF(X1567&lt;&gt;"Liquidação Cancelada",VLOOKUP(B1567,'BASE DE DADOS OPS'!$B$4:$P$9650,10,FALSE),"Liquidação Cancelada")</f>
        <v>#N/A</v>
      </c>
      <c r="W1567" s="13" t="e">
        <f>IF(X1567&lt;&gt;"Liquidação Cancelada",IF(ISBLANK(V1567),"AGUARDANDO PAGAMENTO",NETWORKDAYS(P1567,V1567)-1),"Liquidação Cancelada")</f>
        <v>#N/A</v>
      </c>
      <c r="X1567" s="10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>IF(X1567&lt;&gt;"Liquidação Cancelada",Y1567-Z1567,"Liquidação Cancelada")</f>
        <v>#N/A</v>
      </c>
      <c r="AC1567" s="3" t="e">
        <f>IF(X1567&lt;&gt;"Liquidação Cancelada",(AA1567-AB1567)+(U1567-Z1567-AB1567),"Liquidação Cancelada")</f>
        <v>#N/A</v>
      </c>
      <c r="AD1567" s="29"/>
    </row>
    <row r="1568" spans="1:30" ht="24.95" customHeight="1" x14ac:dyDescent="0.2">
      <c r="A1568" s="23" t="str">
        <f>D1568&amp;"|"&amp;E1568&amp;"|"&amp;G1568&amp;"|"&amp;H1568&amp;"|"&amp;L1568&amp;"|"&amp;N1568&amp;"|"&amp;U1568</f>
        <v>||||||0</v>
      </c>
      <c r="B1568" s="23" t="str">
        <f>D1568&amp;"|"&amp;E1568&amp;"|"&amp;G1568&amp;"|"&amp;H1568&amp;"|"&amp;X1568</f>
        <v>||||0</v>
      </c>
      <c r="C1568" s="28" t="str">
        <f>E1568&amp;"|"&amp;X1568</f>
        <v>|0</v>
      </c>
      <c r="D1568" s="10"/>
      <c r="E1568" s="10"/>
      <c r="F1568" s="36" t="str">
        <f>G1568&amp;"/"&amp;H1568</f>
        <v>/</v>
      </c>
      <c r="G1568" s="10"/>
      <c r="H1568" s="10"/>
      <c r="I1568" s="36" t="str">
        <f>J1568&amp;"."&amp;K1568</f>
        <v>.</v>
      </c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>
        <f>R1568-S1568-T1568</f>
        <v>0</v>
      </c>
      <c r="V1568" s="9" t="e">
        <f>IF(X1568&lt;&gt;"Liquidação Cancelada",VLOOKUP(B1568,'BASE DE DADOS OPS'!$B$4:$P$9650,10,FALSE),"Liquidação Cancelada")</f>
        <v>#N/A</v>
      </c>
      <c r="W1568" s="13" t="e">
        <f>IF(X1568&lt;&gt;"Liquidação Cancelada",IF(ISBLANK(V1568),"AGUARDANDO PAGAMENTO",NETWORKDAYS(P1568,V1568)-1),"Liquidação Cancelada")</f>
        <v>#N/A</v>
      </c>
      <c r="X1568" s="10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>IF(X1568&lt;&gt;"Liquidação Cancelada",Y1568-Z1568,"Liquidação Cancelada")</f>
        <v>#N/A</v>
      </c>
      <c r="AC1568" s="3" t="e">
        <f>IF(X1568&lt;&gt;"Liquidação Cancelada",(AA1568-AB1568)+(U1568-Z1568-AB1568),"Liquidação Cancelada")</f>
        <v>#N/A</v>
      </c>
      <c r="AD1568" s="29"/>
    </row>
    <row r="1569" spans="1:30" ht="24.95" customHeight="1" x14ac:dyDescent="0.2">
      <c r="A1569" s="23" t="str">
        <f>D1569&amp;"|"&amp;E1569&amp;"|"&amp;G1569&amp;"|"&amp;H1569&amp;"|"&amp;L1569&amp;"|"&amp;N1569&amp;"|"&amp;U1569</f>
        <v>||||||0</v>
      </c>
      <c r="B1569" s="23" t="str">
        <f>D1569&amp;"|"&amp;E1569&amp;"|"&amp;G1569&amp;"|"&amp;H1569&amp;"|"&amp;X1569</f>
        <v>||||0</v>
      </c>
      <c r="C1569" s="28" t="str">
        <f>E1569&amp;"|"&amp;X1569</f>
        <v>|0</v>
      </c>
      <c r="D1569" s="10"/>
      <c r="E1569" s="10"/>
      <c r="F1569" s="36" t="str">
        <f>G1569&amp;"/"&amp;H1569</f>
        <v>/</v>
      </c>
      <c r="G1569" s="10"/>
      <c r="H1569" s="10"/>
      <c r="I1569" s="36" t="str">
        <f>J1569&amp;"."&amp;K1569</f>
        <v>.</v>
      </c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>
        <f>R1569-S1569-T1569</f>
        <v>0</v>
      </c>
      <c r="V1569" s="9" t="e">
        <f>IF(X1569&lt;&gt;"Liquidação Cancelada",VLOOKUP(B1569,'BASE DE DADOS OPS'!$B$4:$P$9650,10,FALSE),"Liquidação Cancelada")</f>
        <v>#N/A</v>
      </c>
      <c r="W1569" s="13" t="e">
        <f>IF(X1569&lt;&gt;"Liquidação Cancelada",IF(ISBLANK(V1569),"AGUARDANDO PAGAMENTO",NETWORKDAYS(P1569,V1569)-1),"Liquidação Cancelada")</f>
        <v>#N/A</v>
      </c>
      <c r="X1569" s="10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>IF(X1569&lt;&gt;"Liquidação Cancelada",Y1569-Z1569,"Liquidação Cancelada")</f>
        <v>#N/A</v>
      </c>
      <c r="AC1569" s="3" t="e">
        <f>IF(X1569&lt;&gt;"Liquidação Cancelada",(AA1569-AB1569)+(U1569-Z1569-AB1569),"Liquidação Cancelada")</f>
        <v>#N/A</v>
      </c>
      <c r="AD1569" s="29"/>
    </row>
    <row r="1570" spans="1:30" ht="24.95" customHeight="1" x14ac:dyDescent="0.2">
      <c r="A1570" s="23" t="str">
        <f>D1570&amp;"|"&amp;E1570&amp;"|"&amp;G1570&amp;"|"&amp;H1570&amp;"|"&amp;L1570&amp;"|"&amp;N1570&amp;"|"&amp;U1570</f>
        <v>||||||0</v>
      </c>
      <c r="B1570" s="23" t="str">
        <f>D1570&amp;"|"&amp;E1570&amp;"|"&amp;G1570&amp;"|"&amp;H1570&amp;"|"&amp;X1570</f>
        <v>||||0</v>
      </c>
      <c r="C1570" s="28" t="str">
        <f>E1570&amp;"|"&amp;X1570</f>
        <v>|0</v>
      </c>
      <c r="D1570" s="10"/>
      <c r="E1570" s="10"/>
      <c r="F1570" s="36" t="str">
        <f>G1570&amp;"/"&amp;H1570</f>
        <v>/</v>
      </c>
      <c r="G1570" s="10"/>
      <c r="H1570" s="10"/>
      <c r="I1570" s="36" t="str">
        <f>J1570&amp;"."&amp;K1570</f>
        <v>.</v>
      </c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>
        <f>R1570-S1570-T1570</f>
        <v>0</v>
      </c>
      <c r="V1570" s="9" t="e">
        <f>IF(X1570&lt;&gt;"Liquidação Cancelada",VLOOKUP(B1570,'BASE DE DADOS OPS'!$B$4:$P$9650,10,FALSE),"Liquidação Cancelada")</f>
        <v>#N/A</v>
      </c>
      <c r="W1570" s="13" t="e">
        <f>IF(X1570&lt;&gt;"Liquidação Cancelada",IF(ISBLANK(V1570),"AGUARDANDO PAGAMENTO",NETWORKDAYS(P1570,V1570)-1),"Liquidação Cancelada")</f>
        <v>#N/A</v>
      </c>
      <c r="X1570" s="10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>IF(X1570&lt;&gt;"Liquidação Cancelada",Y1570-Z1570,"Liquidação Cancelada")</f>
        <v>#N/A</v>
      </c>
      <c r="AC1570" s="3" t="e">
        <f>IF(X1570&lt;&gt;"Liquidação Cancelada",(AA1570-AB1570)+(U1570-Z1570-AB1570),"Liquidação Cancelada")</f>
        <v>#N/A</v>
      </c>
      <c r="AD1570" s="29"/>
    </row>
    <row r="1571" spans="1:30" ht="24.95" customHeight="1" x14ac:dyDescent="0.2">
      <c r="A1571" s="23" t="str">
        <f>D1571&amp;"|"&amp;E1571&amp;"|"&amp;G1571&amp;"|"&amp;H1571&amp;"|"&amp;L1571&amp;"|"&amp;N1571&amp;"|"&amp;U1571</f>
        <v>||||||0</v>
      </c>
      <c r="B1571" s="23" t="str">
        <f>D1571&amp;"|"&amp;E1571&amp;"|"&amp;G1571&amp;"|"&amp;H1571&amp;"|"&amp;X1571</f>
        <v>||||0</v>
      </c>
      <c r="C1571" s="28" t="str">
        <f>E1571&amp;"|"&amp;X1571</f>
        <v>|0</v>
      </c>
      <c r="D1571" s="10"/>
      <c r="E1571" s="10"/>
      <c r="F1571" s="36" t="str">
        <f>G1571&amp;"/"&amp;H1571</f>
        <v>/</v>
      </c>
      <c r="G1571" s="10"/>
      <c r="H1571" s="10"/>
      <c r="I1571" s="36" t="str">
        <f>J1571&amp;"."&amp;K1571</f>
        <v>.</v>
      </c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>
        <f>R1571-S1571-T1571</f>
        <v>0</v>
      </c>
      <c r="V1571" s="9" t="e">
        <f>IF(X1571&lt;&gt;"Liquidação Cancelada",VLOOKUP(B1571,'BASE DE DADOS OPS'!$B$4:$P$9650,10,FALSE),"Liquidação Cancelada")</f>
        <v>#N/A</v>
      </c>
      <c r="W1571" s="13" t="e">
        <f>IF(X1571&lt;&gt;"Liquidação Cancelada",IF(ISBLANK(V1571),"AGUARDANDO PAGAMENTO",NETWORKDAYS(P1571,V1571)-1),"Liquidação Cancelada")</f>
        <v>#N/A</v>
      </c>
      <c r="X1571" s="10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>IF(X1571&lt;&gt;"Liquidação Cancelada",Y1571-Z1571,"Liquidação Cancelada")</f>
        <v>#N/A</v>
      </c>
      <c r="AC1571" s="3" t="e">
        <f>IF(X1571&lt;&gt;"Liquidação Cancelada",(AA1571-AB1571)+(U1571-Z1571-AB1571),"Liquidação Cancelada")</f>
        <v>#N/A</v>
      </c>
      <c r="AD1571" s="29"/>
    </row>
    <row r="1572" spans="1:30" ht="24.95" customHeight="1" x14ac:dyDescent="0.2">
      <c r="A1572" s="23" t="str">
        <f>D1572&amp;"|"&amp;E1572&amp;"|"&amp;G1572&amp;"|"&amp;H1572&amp;"|"&amp;L1572&amp;"|"&amp;N1572&amp;"|"&amp;U1572</f>
        <v>||||||0</v>
      </c>
      <c r="B1572" s="23" t="str">
        <f>D1572&amp;"|"&amp;E1572&amp;"|"&amp;G1572&amp;"|"&amp;H1572&amp;"|"&amp;X1572</f>
        <v>||||0</v>
      </c>
      <c r="C1572" s="28" t="str">
        <f>E1572&amp;"|"&amp;X1572</f>
        <v>|0</v>
      </c>
      <c r="D1572" s="10"/>
      <c r="E1572" s="10"/>
      <c r="F1572" s="36" t="str">
        <f>G1572&amp;"/"&amp;H1572</f>
        <v>/</v>
      </c>
      <c r="G1572" s="10"/>
      <c r="H1572" s="10"/>
      <c r="I1572" s="36" t="str">
        <f>J1572&amp;"."&amp;K1572</f>
        <v>.</v>
      </c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>
        <f>R1572-S1572-T1572</f>
        <v>0</v>
      </c>
      <c r="V1572" s="9" t="e">
        <f>IF(X1572&lt;&gt;"Liquidação Cancelada",VLOOKUP(B1572,'BASE DE DADOS OPS'!$B$4:$P$9650,10,FALSE),"Liquidação Cancelada")</f>
        <v>#N/A</v>
      </c>
      <c r="W1572" s="13" t="e">
        <f>IF(X1572&lt;&gt;"Liquidação Cancelada",IF(ISBLANK(V1572),"AGUARDANDO PAGAMENTO",NETWORKDAYS(P1572,V1572)-1),"Liquidação Cancelada")</f>
        <v>#N/A</v>
      </c>
      <c r="X1572" s="10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>IF(X1572&lt;&gt;"Liquidação Cancelada",Y1572-Z1572,"Liquidação Cancelada")</f>
        <v>#N/A</v>
      </c>
      <c r="AC1572" s="3" t="e">
        <f>IF(X1572&lt;&gt;"Liquidação Cancelada",(AA1572-AB1572)+(U1572-Z1572-AB1572),"Liquidação Cancelada")</f>
        <v>#N/A</v>
      </c>
      <c r="AD1572" s="29"/>
    </row>
    <row r="1573" spans="1:30" ht="24.95" customHeight="1" x14ac:dyDescent="0.2">
      <c r="A1573" s="23" t="str">
        <f>D1573&amp;"|"&amp;E1573&amp;"|"&amp;G1573&amp;"|"&amp;H1573&amp;"|"&amp;L1573&amp;"|"&amp;N1573&amp;"|"&amp;U1573</f>
        <v>||||||0</v>
      </c>
      <c r="B1573" s="23" t="str">
        <f>D1573&amp;"|"&amp;E1573&amp;"|"&amp;G1573&amp;"|"&amp;H1573&amp;"|"&amp;X1573</f>
        <v>||||0</v>
      </c>
      <c r="C1573" s="28" t="str">
        <f>E1573&amp;"|"&amp;X1573</f>
        <v>|0</v>
      </c>
      <c r="D1573" s="10"/>
      <c r="E1573" s="10"/>
      <c r="F1573" s="36" t="str">
        <f>G1573&amp;"/"&amp;H1573</f>
        <v>/</v>
      </c>
      <c r="G1573" s="10"/>
      <c r="H1573" s="10"/>
      <c r="I1573" s="36" t="str">
        <f>J1573&amp;"."&amp;K1573</f>
        <v>.</v>
      </c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>
        <f>R1573-S1573-T1573</f>
        <v>0</v>
      </c>
      <c r="V1573" s="9" t="e">
        <f>IF(X1573&lt;&gt;"Liquidação Cancelada",VLOOKUP(B1573,'BASE DE DADOS OPS'!$B$4:$P$9650,10,FALSE),"Liquidação Cancelada")</f>
        <v>#N/A</v>
      </c>
      <c r="W1573" s="13" t="e">
        <f>IF(X1573&lt;&gt;"Liquidação Cancelada",IF(ISBLANK(V1573),"AGUARDANDO PAGAMENTO",NETWORKDAYS(P1573,V1573)-1),"Liquidação Cancelada")</f>
        <v>#N/A</v>
      </c>
      <c r="X1573" s="10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>IF(X1573&lt;&gt;"Liquidação Cancelada",Y1573-Z1573,"Liquidação Cancelada")</f>
        <v>#N/A</v>
      </c>
      <c r="AC1573" s="3" t="e">
        <f>IF(X1573&lt;&gt;"Liquidação Cancelada",(AA1573-AB1573)+(U1573-Z1573-AB1573),"Liquidação Cancelada")</f>
        <v>#N/A</v>
      </c>
      <c r="AD1573" s="29"/>
    </row>
    <row r="1574" spans="1:30" ht="24.95" customHeight="1" x14ac:dyDescent="0.2">
      <c r="A1574" s="23" t="str">
        <f>D1574&amp;"|"&amp;E1574&amp;"|"&amp;G1574&amp;"|"&amp;H1574&amp;"|"&amp;L1574&amp;"|"&amp;N1574&amp;"|"&amp;U1574</f>
        <v>||||||0</v>
      </c>
      <c r="B1574" s="23" t="str">
        <f>D1574&amp;"|"&amp;E1574&amp;"|"&amp;G1574&amp;"|"&amp;H1574&amp;"|"&amp;X1574</f>
        <v>||||0</v>
      </c>
      <c r="C1574" s="28" t="str">
        <f>E1574&amp;"|"&amp;X1574</f>
        <v>|0</v>
      </c>
      <c r="D1574" s="10"/>
      <c r="E1574" s="10"/>
      <c r="F1574" s="36" t="str">
        <f>G1574&amp;"/"&amp;H1574</f>
        <v>/</v>
      </c>
      <c r="G1574" s="10"/>
      <c r="H1574" s="10"/>
      <c r="I1574" s="36" t="str">
        <f>J1574&amp;"."&amp;K1574</f>
        <v>.</v>
      </c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>
        <f>R1574-S1574-T1574</f>
        <v>0</v>
      </c>
      <c r="V1574" s="9" t="e">
        <f>IF(X1574&lt;&gt;"Liquidação Cancelada",VLOOKUP(B1574,'BASE DE DADOS OPS'!$B$4:$P$9650,10,FALSE),"Liquidação Cancelada")</f>
        <v>#N/A</v>
      </c>
      <c r="W1574" s="13" t="e">
        <f>IF(X1574&lt;&gt;"Liquidação Cancelada",IF(ISBLANK(V1574),"AGUARDANDO PAGAMENTO",NETWORKDAYS(P1574,V1574)-1),"Liquidação Cancelada")</f>
        <v>#N/A</v>
      </c>
      <c r="X1574" s="10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>IF(X1574&lt;&gt;"Liquidação Cancelada",Y1574-Z1574,"Liquidação Cancelada")</f>
        <v>#N/A</v>
      </c>
      <c r="AC1574" s="3" t="e">
        <f>IF(X1574&lt;&gt;"Liquidação Cancelada",(AA1574-AB1574)+(U1574-Z1574-AB1574),"Liquidação Cancelada")</f>
        <v>#N/A</v>
      </c>
      <c r="AD1574" s="29"/>
    </row>
    <row r="1575" spans="1:30" ht="24.95" customHeight="1" x14ac:dyDescent="0.2">
      <c r="A1575" s="23" t="str">
        <f>D1575&amp;"|"&amp;E1575&amp;"|"&amp;G1575&amp;"|"&amp;H1575&amp;"|"&amp;L1575&amp;"|"&amp;N1575&amp;"|"&amp;U1575</f>
        <v>||||||0</v>
      </c>
      <c r="B1575" s="23" t="str">
        <f>D1575&amp;"|"&amp;E1575&amp;"|"&amp;G1575&amp;"|"&amp;H1575&amp;"|"&amp;X1575</f>
        <v>||||0</v>
      </c>
      <c r="C1575" s="28" t="str">
        <f>E1575&amp;"|"&amp;X1575</f>
        <v>|0</v>
      </c>
      <c r="D1575" s="10"/>
      <c r="E1575" s="10"/>
      <c r="F1575" s="36" t="str">
        <f>G1575&amp;"/"&amp;H1575</f>
        <v>/</v>
      </c>
      <c r="G1575" s="10"/>
      <c r="H1575" s="10"/>
      <c r="I1575" s="36" t="str">
        <f>J1575&amp;"."&amp;K1575</f>
        <v>.</v>
      </c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>
        <f>R1575-S1575-T1575</f>
        <v>0</v>
      </c>
      <c r="V1575" s="9" t="e">
        <f>IF(X1575&lt;&gt;"Liquidação Cancelada",VLOOKUP(B1575,'BASE DE DADOS OPS'!$B$4:$P$9650,10,FALSE),"Liquidação Cancelada")</f>
        <v>#N/A</v>
      </c>
      <c r="W1575" s="13" t="e">
        <f>IF(X1575&lt;&gt;"Liquidação Cancelada",IF(ISBLANK(V1575),"AGUARDANDO PAGAMENTO",NETWORKDAYS(P1575,V1575)-1),"Liquidação Cancelada")</f>
        <v>#N/A</v>
      </c>
      <c r="X1575" s="10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>IF(X1575&lt;&gt;"Liquidação Cancelada",Y1575-Z1575,"Liquidação Cancelada")</f>
        <v>#N/A</v>
      </c>
      <c r="AC1575" s="3" t="e">
        <f>IF(X1575&lt;&gt;"Liquidação Cancelada",(AA1575-AB1575)+(U1575-Z1575-AB1575),"Liquidação Cancelada")</f>
        <v>#N/A</v>
      </c>
      <c r="AD1575" s="29"/>
    </row>
    <row r="1576" spans="1:30" ht="24.95" customHeight="1" x14ac:dyDescent="0.2">
      <c r="A1576" s="23" t="str">
        <f>D1576&amp;"|"&amp;E1576&amp;"|"&amp;G1576&amp;"|"&amp;H1576&amp;"|"&amp;L1576&amp;"|"&amp;N1576&amp;"|"&amp;U1576</f>
        <v>||||||0</v>
      </c>
      <c r="B1576" s="23" t="str">
        <f>D1576&amp;"|"&amp;E1576&amp;"|"&amp;G1576&amp;"|"&amp;H1576&amp;"|"&amp;X1576</f>
        <v>||||0</v>
      </c>
      <c r="C1576" s="28" t="str">
        <f>E1576&amp;"|"&amp;X1576</f>
        <v>|0</v>
      </c>
      <c r="D1576" s="10"/>
      <c r="E1576" s="10"/>
      <c r="F1576" s="36" t="str">
        <f>G1576&amp;"/"&amp;H1576</f>
        <v>/</v>
      </c>
      <c r="G1576" s="10"/>
      <c r="H1576" s="10"/>
      <c r="I1576" s="36" t="str">
        <f>J1576&amp;"."&amp;K1576</f>
        <v>.</v>
      </c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>
        <f>R1576-S1576-T1576</f>
        <v>0</v>
      </c>
      <c r="V1576" s="9" t="e">
        <f>IF(X1576&lt;&gt;"Liquidação Cancelada",VLOOKUP(B1576,'BASE DE DADOS OPS'!$B$4:$P$9650,10,FALSE),"Liquidação Cancelada")</f>
        <v>#N/A</v>
      </c>
      <c r="W1576" s="13" t="e">
        <f>IF(X1576&lt;&gt;"Liquidação Cancelada",IF(ISBLANK(V1576),"AGUARDANDO PAGAMENTO",NETWORKDAYS(P1576,V1576)-1),"Liquidação Cancelada")</f>
        <v>#N/A</v>
      </c>
      <c r="X1576" s="10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>IF(X1576&lt;&gt;"Liquidação Cancelada",Y1576-Z1576,"Liquidação Cancelada")</f>
        <v>#N/A</v>
      </c>
      <c r="AC1576" s="3" t="e">
        <f>IF(X1576&lt;&gt;"Liquidação Cancelada",(AA1576-AB1576)+(U1576-Z1576-AB1576),"Liquidação Cancelada")</f>
        <v>#N/A</v>
      </c>
      <c r="AD1576" s="29"/>
    </row>
    <row r="1577" spans="1:30" ht="24.95" customHeight="1" x14ac:dyDescent="0.2">
      <c r="A1577" s="23" t="str">
        <f>D1577&amp;"|"&amp;E1577&amp;"|"&amp;G1577&amp;"|"&amp;H1577&amp;"|"&amp;L1577&amp;"|"&amp;N1577&amp;"|"&amp;U1577</f>
        <v>||||||0</v>
      </c>
      <c r="B1577" s="23" t="str">
        <f>D1577&amp;"|"&amp;E1577&amp;"|"&amp;G1577&amp;"|"&amp;H1577&amp;"|"&amp;X1577</f>
        <v>||||0</v>
      </c>
      <c r="C1577" s="28" t="str">
        <f>E1577&amp;"|"&amp;X1577</f>
        <v>|0</v>
      </c>
      <c r="D1577" s="10"/>
      <c r="E1577" s="10"/>
      <c r="F1577" s="36" t="str">
        <f>G1577&amp;"/"&amp;H1577</f>
        <v>/</v>
      </c>
      <c r="G1577" s="10"/>
      <c r="H1577" s="10"/>
      <c r="I1577" s="36" t="str">
        <f>J1577&amp;"."&amp;K1577</f>
        <v>.</v>
      </c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>
        <f>R1577-S1577-T1577</f>
        <v>0</v>
      </c>
      <c r="V1577" s="9" t="e">
        <f>IF(X1577&lt;&gt;"Liquidação Cancelada",VLOOKUP(B1577,'BASE DE DADOS OPS'!$B$4:$P$9650,10,FALSE),"Liquidação Cancelada")</f>
        <v>#N/A</v>
      </c>
      <c r="W1577" s="13" t="e">
        <f>IF(X1577&lt;&gt;"Liquidação Cancelada",IF(ISBLANK(V1577),"AGUARDANDO PAGAMENTO",NETWORKDAYS(P1577,V1577)-1),"Liquidação Cancelada")</f>
        <v>#N/A</v>
      </c>
      <c r="X1577" s="10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>IF(X1577&lt;&gt;"Liquidação Cancelada",Y1577-Z1577,"Liquidação Cancelada")</f>
        <v>#N/A</v>
      </c>
      <c r="AC1577" s="3" t="e">
        <f>IF(X1577&lt;&gt;"Liquidação Cancelada",(AA1577-AB1577)+(U1577-Z1577-AB1577),"Liquidação Cancelada")</f>
        <v>#N/A</v>
      </c>
      <c r="AD1577" s="29"/>
    </row>
    <row r="1578" spans="1:30" ht="24.95" customHeight="1" x14ac:dyDescent="0.2">
      <c r="A1578" s="23" t="str">
        <f>D1578&amp;"|"&amp;E1578&amp;"|"&amp;G1578&amp;"|"&amp;H1578&amp;"|"&amp;L1578&amp;"|"&amp;N1578&amp;"|"&amp;U1578</f>
        <v>||||||0</v>
      </c>
      <c r="B1578" s="23" t="str">
        <f>D1578&amp;"|"&amp;E1578&amp;"|"&amp;G1578&amp;"|"&amp;H1578&amp;"|"&amp;X1578</f>
        <v>||||0</v>
      </c>
      <c r="C1578" s="28" t="str">
        <f>E1578&amp;"|"&amp;X1578</f>
        <v>|0</v>
      </c>
      <c r="D1578" s="10"/>
      <c r="E1578" s="10"/>
      <c r="F1578" s="36" t="str">
        <f>G1578&amp;"/"&amp;H1578</f>
        <v>/</v>
      </c>
      <c r="G1578" s="10"/>
      <c r="H1578" s="10"/>
      <c r="I1578" s="36" t="str">
        <f>J1578&amp;"."&amp;K1578</f>
        <v>.</v>
      </c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>
        <f>R1578-S1578-T1578</f>
        <v>0</v>
      </c>
      <c r="V1578" s="9" t="e">
        <f>IF(X1578&lt;&gt;"Liquidação Cancelada",VLOOKUP(B1578,'BASE DE DADOS OPS'!$B$4:$P$9650,10,FALSE),"Liquidação Cancelada")</f>
        <v>#N/A</v>
      </c>
      <c r="W1578" s="13" t="e">
        <f>IF(X1578&lt;&gt;"Liquidação Cancelada",IF(ISBLANK(V1578),"AGUARDANDO PAGAMENTO",NETWORKDAYS(P1578,V1578)-1),"Liquidação Cancelada")</f>
        <v>#N/A</v>
      </c>
      <c r="X1578" s="10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>IF(X1578&lt;&gt;"Liquidação Cancelada",Y1578-Z1578,"Liquidação Cancelada")</f>
        <v>#N/A</v>
      </c>
      <c r="AC1578" s="3" t="e">
        <f>IF(X1578&lt;&gt;"Liquidação Cancelada",(AA1578-AB1578)+(U1578-Z1578-AB1578),"Liquidação Cancelada")</f>
        <v>#N/A</v>
      </c>
      <c r="AD1578" s="29"/>
    </row>
    <row r="1579" spans="1:30" ht="24.95" customHeight="1" x14ac:dyDescent="0.2">
      <c r="A1579" s="23" t="str">
        <f>D1579&amp;"|"&amp;E1579&amp;"|"&amp;G1579&amp;"|"&amp;H1579&amp;"|"&amp;L1579&amp;"|"&amp;N1579&amp;"|"&amp;U1579</f>
        <v>||||||0</v>
      </c>
      <c r="B1579" s="23" t="str">
        <f>D1579&amp;"|"&amp;E1579&amp;"|"&amp;G1579&amp;"|"&amp;H1579&amp;"|"&amp;X1579</f>
        <v>||||0</v>
      </c>
      <c r="C1579" s="28" t="str">
        <f>E1579&amp;"|"&amp;X1579</f>
        <v>|0</v>
      </c>
      <c r="D1579" s="10"/>
      <c r="E1579" s="10"/>
      <c r="F1579" s="36" t="str">
        <f>G1579&amp;"/"&amp;H1579</f>
        <v>/</v>
      </c>
      <c r="G1579" s="10"/>
      <c r="H1579" s="10"/>
      <c r="I1579" s="36" t="str">
        <f>J1579&amp;"."&amp;K1579</f>
        <v>.</v>
      </c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>
        <f>R1579-S1579-T1579</f>
        <v>0</v>
      </c>
      <c r="V1579" s="9" t="e">
        <f>IF(X1579&lt;&gt;"Liquidação Cancelada",VLOOKUP(B1579,'BASE DE DADOS OPS'!$B$4:$P$9650,10,FALSE),"Liquidação Cancelada")</f>
        <v>#N/A</v>
      </c>
      <c r="W1579" s="13" t="e">
        <f>IF(X1579&lt;&gt;"Liquidação Cancelada",IF(ISBLANK(V1579),"AGUARDANDO PAGAMENTO",NETWORKDAYS(P1579,V1579)-1),"Liquidação Cancelada")</f>
        <v>#N/A</v>
      </c>
      <c r="X1579" s="10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>IF(X1579&lt;&gt;"Liquidação Cancelada",Y1579-Z1579,"Liquidação Cancelada")</f>
        <v>#N/A</v>
      </c>
      <c r="AC1579" s="3" t="e">
        <f>IF(X1579&lt;&gt;"Liquidação Cancelada",(AA1579-AB1579)+(U1579-Z1579-AB1579),"Liquidação Cancelada")</f>
        <v>#N/A</v>
      </c>
      <c r="AD1579" s="29"/>
    </row>
    <row r="1580" spans="1:30" ht="24.95" customHeight="1" x14ac:dyDescent="0.2">
      <c r="A1580" s="23" t="str">
        <f>D1580&amp;"|"&amp;E1580&amp;"|"&amp;G1580&amp;"|"&amp;H1580&amp;"|"&amp;L1580&amp;"|"&amp;N1580&amp;"|"&amp;U1580</f>
        <v>||||||0</v>
      </c>
      <c r="B1580" s="23" t="str">
        <f>D1580&amp;"|"&amp;E1580&amp;"|"&amp;G1580&amp;"|"&amp;H1580&amp;"|"&amp;X1580</f>
        <v>||||0</v>
      </c>
      <c r="C1580" s="28" t="str">
        <f>E1580&amp;"|"&amp;X1580</f>
        <v>|0</v>
      </c>
      <c r="D1580" s="10"/>
      <c r="E1580" s="10"/>
      <c r="F1580" s="36" t="str">
        <f>G1580&amp;"/"&amp;H1580</f>
        <v>/</v>
      </c>
      <c r="G1580" s="10"/>
      <c r="H1580" s="10"/>
      <c r="I1580" s="36" t="str">
        <f>J1580&amp;"."&amp;K1580</f>
        <v>.</v>
      </c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>
        <f>R1580-S1580-T1580</f>
        <v>0</v>
      </c>
      <c r="V1580" s="9" t="e">
        <f>IF(X1580&lt;&gt;"Liquidação Cancelada",VLOOKUP(B1580,'BASE DE DADOS OPS'!$B$4:$P$9650,10,FALSE),"Liquidação Cancelada")</f>
        <v>#N/A</v>
      </c>
      <c r="W1580" s="13" t="e">
        <f>IF(X1580&lt;&gt;"Liquidação Cancelada",IF(ISBLANK(V1580),"AGUARDANDO PAGAMENTO",NETWORKDAYS(P1580,V1580)-1),"Liquidação Cancelada")</f>
        <v>#N/A</v>
      </c>
      <c r="X1580" s="10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>IF(X1580&lt;&gt;"Liquidação Cancelada",Y1580-Z1580,"Liquidação Cancelada")</f>
        <v>#N/A</v>
      </c>
      <c r="AC1580" s="3" t="e">
        <f>IF(X1580&lt;&gt;"Liquidação Cancelada",(AA1580-AB1580)+(U1580-Z1580-AB1580),"Liquidação Cancelada")</f>
        <v>#N/A</v>
      </c>
      <c r="AD1580" s="29"/>
    </row>
    <row r="1581" spans="1:30" ht="24.95" customHeight="1" x14ac:dyDescent="0.2">
      <c r="A1581" s="23" t="str">
        <f>D1581&amp;"|"&amp;E1581&amp;"|"&amp;G1581&amp;"|"&amp;H1581&amp;"|"&amp;L1581&amp;"|"&amp;N1581&amp;"|"&amp;U1581</f>
        <v>||||||0</v>
      </c>
      <c r="B1581" s="23" t="str">
        <f>D1581&amp;"|"&amp;E1581&amp;"|"&amp;G1581&amp;"|"&amp;H1581&amp;"|"&amp;X1581</f>
        <v>||||0</v>
      </c>
      <c r="C1581" s="28" t="str">
        <f>E1581&amp;"|"&amp;X1581</f>
        <v>|0</v>
      </c>
      <c r="D1581" s="10"/>
      <c r="E1581" s="10"/>
      <c r="F1581" s="36" t="str">
        <f>G1581&amp;"/"&amp;H1581</f>
        <v>/</v>
      </c>
      <c r="G1581" s="10"/>
      <c r="H1581" s="10"/>
      <c r="I1581" s="36" t="str">
        <f>J1581&amp;"."&amp;K1581</f>
        <v>.</v>
      </c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>
        <f>R1581-S1581-T1581</f>
        <v>0</v>
      </c>
      <c r="V1581" s="9" t="e">
        <f>IF(X1581&lt;&gt;"Liquidação Cancelada",VLOOKUP(B1581,'BASE DE DADOS OPS'!$B$4:$P$9650,10,FALSE),"Liquidação Cancelada")</f>
        <v>#N/A</v>
      </c>
      <c r="W1581" s="13" t="e">
        <f>IF(X1581&lt;&gt;"Liquidação Cancelada",IF(ISBLANK(V1581),"AGUARDANDO PAGAMENTO",NETWORKDAYS(P1581,V1581)-1),"Liquidação Cancelada")</f>
        <v>#N/A</v>
      </c>
      <c r="X1581" s="10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>IF(X1581&lt;&gt;"Liquidação Cancelada",Y1581-Z1581,"Liquidação Cancelada")</f>
        <v>#N/A</v>
      </c>
      <c r="AC1581" s="3" t="e">
        <f>IF(X1581&lt;&gt;"Liquidação Cancelada",(AA1581-AB1581)+(U1581-Z1581-AB1581),"Liquidação Cancelada")</f>
        <v>#N/A</v>
      </c>
      <c r="AD1581" s="29"/>
    </row>
    <row r="1582" spans="1:30" ht="24.95" customHeight="1" x14ac:dyDescent="0.2">
      <c r="A1582" s="23" t="str">
        <f>D1582&amp;"|"&amp;E1582&amp;"|"&amp;G1582&amp;"|"&amp;H1582&amp;"|"&amp;L1582&amp;"|"&amp;N1582&amp;"|"&amp;U1582</f>
        <v>||||||0</v>
      </c>
      <c r="B1582" s="23" t="str">
        <f>D1582&amp;"|"&amp;E1582&amp;"|"&amp;G1582&amp;"|"&amp;H1582&amp;"|"&amp;X1582</f>
        <v>||||0</v>
      </c>
      <c r="C1582" s="28" t="str">
        <f>E1582&amp;"|"&amp;X1582</f>
        <v>|0</v>
      </c>
      <c r="D1582" s="10"/>
      <c r="E1582" s="10"/>
      <c r="F1582" s="36" t="str">
        <f>G1582&amp;"/"&amp;H1582</f>
        <v>/</v>
      </c>
      <c r="G1582" s="10"/>
      <c r="H1582" s="10"/>
      <c r="I1582" s="36" t="str">
        <f>J1582&amp;"."&amp;K1582</f>
        <v>.</v>
      </c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>
        <f>R1582-S1582-T1582</f>
        <v>0</v>
      </c>
      <c r="V1582" s="9" t="e">
        <f>IF(X1582&lt;&gt;"Liquidação Cancelada",VLOOKUP(B1582,'BASE DE DADOS OPS'!$B$4:$P$9650,10,FALSE),"Liquidação Cancelada")</f>
        <v>#N/A</v>
      </c>
      <c r="W1582" s="13" t="e">
        <f>IF(X1582&lt;&gt;"Liquidação Cancelada",IF(ISBLANK(V1582),"AGUARDANDO PAGAMENTO",NETWORKDAYS(P1582,V1582)-1),"Liquidação Cancelada")</f>
        <v>#N/A</v>
      </c>
      <c r="X1582" s="10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>IF(X1582&lt;&gt;"Liquidação Cancelada",Y1582-Z1582,"Liquidação Cancelada")</f>
        <v>#N/A</v>
      </c>
      <c r="AC1582" s="3" t="e">
        <f>IF(X1582&lt;&gt;"Liquidação Cancelada",(AA1582-AB1582)+(U1582-Z1582-AB1582),"Liquidação Cancelada")</f>
        <v>#N/A</v>
      </c>
      <c r="AD1582" s="29"/>
    </row>
    <row r="1583" spans="1:30" ht="24.95" customHeight="1" x14ac:dyDescent="0.2">
      <c r="A1583" s="23" t="str">
        <f>D1583&amp;"|"&amp;E1583&amp;"|"&amp;G1583&amp;"|"&amp;H1583&amp;"|"&amp;L1583&amp;"|"&amp;N1583&amp;"|"&amp;U1583</f>
        <v>||||||0</v>
      </c>
      <c r="B1583" s="23" t="str">
        <f>D1583&amp;"|"&amp;E1583&amp;"|"&amp;G1583&amp;"|"&amp;H1583&amp;"|"&amp;X1583</f>
        <v>||||0</v>
      </c>
      <c r="C1583" s="28" t="str">
        <f>E1583&amp;"|"&amp;X1583</f>
        <v>|0</v>
      </c>
      <c r="D1583" s="10"/>
      <c r="E1583" s="10"/>
      <c r="F1583" s="36" t="str">
        <f>G1583&amp;"/"&amp;H1583</f>
        <v>/</v>
      </c>
      <c r="G1583" s="10"/>
      <c r="H1583" s="10"/>
      <c r="I1583" s="36" t="str">
        <f>J1583&amp;"."&amp;K1583</f>
        <v>.</v>
      </c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>
        <f>R1583-S1583-T1583</f>
        <v>0</v>
      </c>
      <c r="V1583" s="9" t="e">
        <f>IF(X1583&lt;&gt;"Liquidação Cancelada",VLOOKUP(B1583,'BASE DE DADOS OPS'!$B$4:$P$9650,10,FALSE),"Liquidação Cancelada")</f>
        <v>#N/A</v>
      </c>
      <c r="W1583" s="13" t="e">
        <f>IF(X1583&lt;&gt;"Liquidação Cancelada",IF(ISBLANK(V1583),"AGUARDANDO PAGAMENTO",NETWORKDAYS(P1583,V1583)-1),"Liquidação Cancelada")</f>
        <v>#N/A</v>
      </c>
      <c r="X1583" s="10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>IF(X1583&lt;&gt;"Liquidação Cancelada",Y1583-Z1583,"Liquidação Cancelada")</f>
        <v>#N/A</v>
      </c>
      <c r="AC1583" s="3" t="e">
        <f>IF(X1583&lt;&gt;"Liquidação Cancelada",(AA1583-AB1583)+(U1583-Z1583-AB1583),"Liquidação Cancelada")</f>
        <v>#N/A</v>
      </c>
      <c r="AD1583" s="29"/>
    </row>
    <row r="1584" spans="1:30" ht="24.95" customHeight="1" x14ac:dyDescent="0.2">
      <c r="A1584" s="23" t="str">
        <f>D1584&amp;"|"&amp;E1584&amp;"|"&amp;G1584&amp;"|"&amp;H1584&amp;"|"&amp;L1584&amp;"|"&amp;N1584&amp;"|"&amp;U1584</f>
        <v>||||||0</v>
      </c>
      <c r="B1584" s="23" t="str">
        <f>D1584&amp;"|"&amp;E1584&amp;"|"&amp;G1584&amp;"|"&amp;H1584&amp;"|"&amp;X1584</f>
        <v>||||0</v>
      </c>
      <c r="C1584" s="28" t="str">
        <f>E1584&amp;"|"&amp;X1584</f>
        <v>|0</v>
      </c>
      <c r="D1584" s="10"/>
      <c r="E1584" s="10"/>
      <c r="F1584" s="36" t="str">
        <f>G1584&amp;"/"&amp;H1584</f>
        <v>/</v>
      </c>
      <c r="G1584" s="10"/>
      <c r="H1584" s="10"/>
      <c r="I1584" s="36" t="str">
        <f>J1584&amp;"."&amp;K1584</f>
        <v>.</v>
      </c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>
        <f>R1584-S1584-T1584</f>
        <v>0</v>
      </c>
      <c r="V1584" s="9" t="e">
        <f>IF(X1584&lt;&gt;"Liquidação Cancelada",VLOOKUP(B1584,'BASE DE DADOS OPS'!$B$4:$P$9650,10,FALSE),"Liquidação Cancelada")</f>
        <v>#N/A</v>
      </c>
      <c r="W1584" s="13" t="e">
        <f>IF(X1584&lt;&gt;"Liquidação Cancelada",IF(ISBLANK(V1584),"AGUARDANDO PAGAMENTO",NETWORKDAYS(P1584,V1584)-1),"Liquidação Cancelada")</f>
        <v>#N/A</v>
      </c>
      <c r="X1584" s="10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>IF(X1584&lt;&gt;"Liquidação Cancelada",Y1584-Z1584,"Liquidação Cancelada")</f>
        <v>#N/A</v>
      </c>
      <c r="AC1584" s="3" t="e">
        <f>IF(X1584&lt;&gt;"Liquidação Cancelada",(AA1584-AB1584)+(U1584-Z1584-AB1584),"Liquidação Cancelada")</f>
        <v>#N/A</v>
      </c>
      <c r="AD1584" s="29"/>
    </row>
    <row r="1585" spans="1:30" ht="24.95" customHeight="1" x14ac:dyDescent="0.2">
      <c r="A1585" s="23" t="str">
        <f>D1585&amp;"|"&amp;E1585&amp;"|"&amp;G1585&amp;"|"&amp;H1585&amp;"|"&amp;L1585&amp;"|"&amp;N1585&amp;"|"&amp;U1585</f>
        <v>||||||0</v>
      </c>
      <c r="B1585" s="23" t="str">
        <f>D1585&amp;"|"&amp;E1585&amp;"|"&amp;G1585&amp;"|"&amp;H1585&amp;"|"&amp;X1585</f>
        <v>||||0</v>
      </c>
      <c r="C1585" s="28" t="str">
        <f>E1585&amp;"|"&amp;X1585</f>
        <v>|0</v>
      </c>
      <c r="D1585" s="10"/>
      <c r="E1585" s="10"/>
      <c r="F1585" s="36" t="str">
        <f>G1585&amp;"/"&amp;H1585</f>
        <v>/</v>
      </c>
      <c r="G1585" s="10"/>
      <c r="H1585" s="10"/>
      <c r="I1585" s="36" t="str">
        <f>J1585&amp;"."&amp;K1585</f>
        <v>.</v>
      </c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>
        <f>R1585-S1585-T1585</f>
        <v>0</v>
      </c>
      <c r="V1585" s="9" t="e">
        <f>IF(X1585&lt;&gt;"Liquidação Cancelada",VLOOKUP(B1585,'BASE DE DADOS OPS'!$B$4:$P$9650,10,FALSE),"Liquidação Cancelada")</f>
        <v>#N/A</v>
      </c>
      <c r="W1585" s="13" t="e">
        <f>IF(X1585&lt;&gt;"Liquidação Cancelada",IF(ISBLANK(V1585),"AGUARDANDO PAGAMENTO",NETWORKDAYS(P1585,V1585)-1),"Liquidação Cancelada")</f>
        <v>#N/A</v>
      </c>
      <c r="X1585" s="10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>IF(X1585&lt;&gt;"Liquidação Cancelada",Y1585-Z1585,"Liquidação Cancelada")</f>
        <v>#N/A</v>
      </c>
      <c r="AC1585" s="3" t="e">
        <f>IF(X1585&lt;&gt;"Liquidação Cancelada",(AA1585-AB1585)+(U1585-Z1585-AB1585),"Liquidação Cancelada")</f>
        <v>#N/A</v>
      </c>
      <c r="AD1585" s="29"/>
    </row>
    <row r="1586" spans="1:30" ht="24.95" customHeight="1" x14ac:dyDescent="0.2">
      <c r="A1586" s="23" t="str">
        <f>D1586&amp;"|"&amp;E1586&amp;"|"&amp;G1586&amp;"|"&amp;H1586&amp;"|"&amp;L1586&amp;"|"&amp;N1586&amp;"|"&amp;U1586</f>
        <v>||||||0</v>
      </c>
      <c r="B1586" s="23" t="str">
        <f>D1586&amp;"|"&amp;E1586&amp;"|"&amp;G1586&amp;"|"&amp;H1586&amp;"|"&amp;X1586</f>
        <v>||||0</v>
      </c>
      <c r="C1586" s="28" t="str">
        <f>E1586&amp;"|"&amp;X1586</f>
        <v>|0</v>
      </c>
      <c r="D1586" s="10"/>
      <c r="E1586" s="10"/>
      <c r="F1586" s="36" t="str">
        <f>G1586&amp;"/"&amp;H1586</f>
        <v>/</v>
      </c>
      <c r="G1586" s="10"/>
      <c r="H1586" s="10"/>
      <c r="I1586" s="36" t="str">
        <f>J1586&amp;"."&amp;K1586</f>
        <v>.</v>
      </c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>
        <f>R1586-S1586-T1586</f>
        <v>0</v>
      </c>
      <c r="V1586" s="9" t="e">
        <f>IF(X1586&lt;&gt;"Liquidação Cancelada",VLOOKUP(B1586,'BASE DE DADOS OPS'!$B$4:$P$9650,10,FALSE),"Liquidação Cancelada")</f>
        <v>#N/A</v>
      </c>
      <c r="W1586" s="13" t="e">
        <f>IF(X1586&lt;&gt;"Liquidação Cancelada",IF(ISBLANK(V1586),"AGUARDANDO PAGAMENTO",NETWORKDAYS(P1586,V1586)-1),"Liquidação Cancelada")</f>
        <v>#N/A</v>
      </c>
      <c r="X1586" s="10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>IF(X1586&lt;&gt;"Liquidação Cancelada",Y1586-Z1586,"Liquidação Cancelada")</f>
        <v>#N/A</v>
      </c>
      <c r="AC1586" s="3" t="e">
        <f>IF(X1586&lt;&gt;"Liquidação Cancelada",(AA1586-AB1586)+(U1586-Z1586-AB1586),"Liquidação Cancelada")</f>
        <v>#N/A</v>
      </c>
      <c r="AD1586" s="29"/>
    </row>
    <row r="1587" spans="1:30" ht="24.95" customHeight="1" x14ac:dyDescent="0.2">
      <c r="A1587" s="23" t="str">
        <f>D1587&amp;"|"&amp;E1587&amp;"|"&amp;G1587&amp;"|"&amp;H1587&amp;"|"&amp;L1587&amp;"|"&amp;N1587&amp;"|"&amp;U1587</f>
        <v>||||||0</v>
      </c>
      <c r="B1587" s="23" t="str">
        <f>D1587&amp;"|"&amp;E1587&amp;"|"&amp;G1587&amp;"|"&amp;H1587&amp;"|"&amp;X1587</f>
        <v>||||0</v>
      </c>
      <c r="C1587" s="28" t="str">
        <f>E1587&amp;"|"&amp;X1587</f>
        <v>|0</v>
      </c>
      <c r="D1587" s="10"/>
      <c r="E1587" s="10"/>
      <c r="F1587" s="36" t="str">
        <f>G1587&amp;"/"&amp;H1587</f>
        <v>/</v>
      </c>
      <c r="G1587" s="10"/>
      <c r="H1587" s="10"/>
      <c r="I1587" s="36" t="str">
        <f>J1587&amp;"."&amp;K1587</f>
        <v>.</v>
      </c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>
        <f>R1587-S1587-T1587</f>
        <v>0</v>
      </c>
      <c r="V1587" s="9" t="e">
        <f>IF(X1587&lt;&gt;"Liquidação Cancelada",VLOOKUP(B1587,'BASE DE DADOS OPS'!$B$4:$P$9650,10,FALSE),"Liquidação Cancelada")</f>
        <v>#N/A</v>
      </c>
      <c r="W1587" s="13" t="e">
        <f>IF(X1587&lt;&gt;"Liquidação Cancelada",IF(ISBLANK(V1587),"AGUARDANDO PAGAMENTO",NETWORKDAYS(P1587,V1587)-1),"Liquidação Cancelada")</f>
        <v>#N/A</v>
      </c>
      <c r="X1587" s="10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>IF(X1587&lt;&gt;"Liquidação Cancelada",Y1587-Z1587,"Liquidação Cancelada")</f>
        <v>#N/A</v>
      </c>
      <c r="AC1587" s="3" t="e">
        <f>IF(X1587&lt;&gt;"Liquidação Cancelada",(AA1587-AB1587)+(U1587-Z1587-AB1587),"Liquidação Cancelada")</f>
        <v>#N/A</v>
      </c>
      <c r="AD1587" s="29"/>
    </row>
    <row r="1588" spans="1:30" ht="24.95" customHeight="1" x14ac:dyDescent="0.2">
      <c r="A1588" s="23" t="str">
        <f>D1588&amp;"|"&amp;E1588&amp;"|"&amp;G1588&amp;"|"&amp;H1588&amp;"|"&amp;L1588&amp;"|"&amp;N1588&amp;"|"&amp;U1588</f>
        <v>||||||0</v>
      </c>
      <c r="B1588" s="23" t="str">
        <f>D1588&amp;"|"&amp;E1588&amp;"|"&amp;G1588&amp;"|"&amp;H1588&amp;"|"&amp;X1588</f>
        <v>||||0</v>
      </c>
      <c r="C1588" s="28" t="str">
        <f>E1588&amp;"|"&amp;X1588</f>
        <v>|0</v>
      </c>
      <c r="D1588" s="10"/>
      <c r="E1588" s="10"/>
      <c r="F1588" s="36" t="str">
        <f>G1588&amp;"/"&amp;H1588</f>
        <v>/</v>
      </c>
      <c r="G1588" s="10"/>
      <c r="H1588" s="10"/>
      <c r="I1588" s="36" t="str">
        <f>J1588&amp;"."&amp;K1588</f>
        <v>.</v>
      </c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>
        <f>R1588-S1588-T1588</f>
        <v>0</v>
      </c>
      <c r="V1588" s="9" t="e">
        <f>IF(X1588&lt;&gt;"Liquidação Cancelada",VLOOKUP(B1588,'BASE DE DADOS OPS'!$B$4:$P$9650,10,FALSE),"Liquidação Cancelada")</f>
        <v>#N/A</v>
      </c>
      <c r="W1588" s="13" t="e">
        <f>IF(X1588&lt;&gt;"Liquidação Cancelada",IF(ISBLANK(V1588),"AGUARDANDO PAGAMENTO",NETWORKDAYS(P1588,V1588)-1),"Liquidação Cancelada")</f>
        <v>#N/A</v>
      </c>
      <c r="X1588" s="10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>IF(X1588&lt;&gt;"Liquidação Cancelada",Y1588-Z1588,"Liquidação Cancelada")</f>
        <v>#N/A</v>
      </c>
      <c r="AC1588" s="3" t="e">
        <f>IF(X1588&lt;&gt;"Liquidação Cancelada",(AA1588-AB1588)+(U1588-Z1588-AB1588),"Liquidação Cancelada")</f>
        <v>#N/A</v>
      </c>
      <c r="AD1588" s="29"/>
    </row>
    <row r="1589" spans="1:30" ht="24.95" customHeight="1" x14ac:dyDescent="0.2">
      <c r="A1589" s="23" t="str">
        <f>D1589&amp;"|"&amp;E1589&amp;"|"&amp;G1589&amp;"|"&amp;H1589&amp;"|"&amp;L1589&amp;"|"&amp;N1589&amp;"|"&amp;U1589</f>
        <v>||||||0</v>
      </c>
      <c r="B1589" s="23" t="str">
        <f>D1589&amp;"|"&amp;E1589&amp;"|"&amp;G1589&amp;"|"&amp;H1589&amp;"|"&amp;X1589</f>
        <v>||||0</v>
      </c>
      <c r="C1589" s="28" t="str">
        <f>E1589&amp;"|"&amp;X1589</f>
        <v>|0</v>
      </c>
      <c r="D1589" s="10"/>
      <c r="E1589" s="10"/>
      <c r="F1589" s="36" t="str">
        <f>G1589&amp;"/"&amp;H1589</f>
        <v>/</v>
      </c>
      <c r="G1589" s="10"/>
      <c r="H1589" s="10"/>
      <c r="I1589" s="36" t="str">
        <f>J1589&amp;"."&amp;K1589</f>
        <v>.</v>
      </c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>
        <f>R1589-S1589-T1589</f>
        <v>0</v>
      </c>
      <c r="V1589" s="9" t="e">
        <f>IF(X1589&lt;&gt;"Liquidação Cancelada",VLOOKUP(B1589,'BASE DE DADOS OPS'!$B$4:$P$9650,10,FALSE),"Liquidação Cancelada")</f>
        <v>#N/A</v>
      </c>
      <c r="W1589" s="13" t="e">
        <f>IF(X1589&lt;&gt;"Liquidação Cancelada",IF(ISBLANK(V1589),"AGUARDANDO PAGAMENTO",NETWORKDAYS(P1589,V1589)-1),"Liquidação Cancelada")</f>
        <v>#N/A</v>
      </c>
      <c r="X1589" s="10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>IF(X1589&lt;&gt;"Liquidação Cancelada",Y1589-Z1589,"Liquidação Cancelada")</f>
        <v>#N/A</v>
      </c>
      <c r="AC1589" s="3" t="e">
        <f>IF(X1589&lt;&gt;"Liquidação Cancelada",(AA1589-AB1589)+(U1589-Z1589-AB1589),"Liquidação Cancelada")</f>
        <v>#N/A</v>
      </c>
      <c r="AD1589" s="29"/>
    </row>
    <row r="1590" spans="1:30" ht="24.95" customHeight="1" x14ac:dyDescent="0.2">
      <c r="A1590" s="23" t="str">
        <f>D1590&amp;"|"&amp;E1590&amp;"|"&amp;G1590&amp;"|"&amp;H1590&amp;"|"&amp;L1590&amp;"|"&amp;N1590&amp;"|"&amp;U1590</f>
        <v>||||||0</v>
      </c>
      <c r="B1590" s="23" t="str">
        <f>D1590&amp;"|"&amp;E1590&amp;"|"&amp;G1590&amp;"|"&amp;H1590&amp;"|"&amp;X1590</f>
        <v>||||0</v>
      </c>
      <c r="C1590" s="28" t="str">
        <f>E1590&amp;"|"&amp;X1590</f>
        <v>|0</v>
      </c>
      <c r="D1590" s="10"/>
      <c r="E1590" s="10"/>
      <c r="F1590" s="36" t="str">
        <f>G1590&amp;"/"&amp;H1590</f>
        <v>/</v>
      </c>
      <c r="G1590" s="10"/>
      <c r="H1590" s="10"/>
      <c r="I1590" s="36" t="str">
        <f>J1590&amp;"."&amp;K1590</f>
        <v>.</v>
      </c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>
        <f>R1590-S1590-T1590</f>
        <v>0</v>
      </c>
      <c r="V1590" s="9" t="e">
        <f>IF(X1590&lt;&gt;"Liquidação Cancelada",VLOOKUP(B1590,'BASE DE DADOS OPS'!$B$4:$P$9650,10,FALSE),"Liquidação Cancelada")</f>
        <v>#N/A</v>
      </c>
      <c r="W1590" s="13" t="e">
        <f>IF(X1590&lt;&gt;"Liquidação Cancelada",IF(ISBLANK(V1590),"AGUARDANDO PAGAMENTO",NETWORKDAYS(P1590,V1590)-1),"Liquidação Cancelada")</f>
        <v>#N/A</v>
      </c>
      <c r="X1590" s="10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>IF(X1590&lt;&gt;"Liquidação Cancelada",Y1590-Z1590,"Liquidação Cancelada")</f>
        <v>#N/A</v>
      </c>
      <c r="AC1590" s="3" t="e">
        <f>IF(X1590&lt;&gt;"Liquidação Cancelada",(AA1590-AB1590)+(U1590-Z1590-AB1590),"Liquidação Cancelada")</f>
        <v>#N/A</v>
      </c>
      <c r="AD1590" s="29"/>
    </row>
    <row r="1591" spans="1:30" ht="24.95" customHeight="1" x14ac:dyDescent="0.2">
      <c r="A1591" s="23" t="str">
        <f>D1591&amp;"|"&amp;E1591&amp;"|"&amp;G1591&amp;"|"&amp;H1591&amp;"|"&amp;L1591&amp;"|"&amp;N1591&amp;"|"&amp;U1591</f>
        <v>||||||0</v>
      </c>
      <c r="B1591" s="23" t="str">
        <f>D1591&amp;"|"&amp;E1591&amp;"|"&amp;G1591&amp;"|"&amp;H1591&amp;"|"&amp;X1591</f>
        <v>||||0</v>
      </c>
      <c r="C1591" s="28" t="str">
        <f>E1591&amp;"|"&amp;X1591</f>
        <v>|0</v>
      </c>
      <c r="D1591" s="10"/>
      <c r="E1591" s="10"/>
      <c r="F1591" s="36" t="str">
        <f>G1591&amp;"/"&amp;H1591</f>
        <v>/</v>
      </c>
      <c r="G1591" s="10"/>
      <c r="H1591" s="10"/>
      <c r="I1591" s="36" t="str">
        <f>J1591&amp;"."&amp;K1591</f>
        <v>.</v>
      </c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>
        <f>R1591-S1591-T1591</f>
        <v>0</v>
      </c>
      <c r="V1591" s="9" t="e">
        <f>IF(X1591&lt;&gt;"Liquidação Cancelada",VLOOKUP(B1591,'BASE DE DADOS OPS'!$B$4:$P$9650,10,FALSE),"Liquidação Cancelada")</f>
        <v>#N/A</v>
      </c>
      <c r="W1591" s="13" t="e">
        <f>IF(X1591&lt;&gt;"Liquidação Cancelada",IF(ISBLANK(V1591),"AGUARDANDO PAGAMENTO",NETWORKDAYS(P1591,V1591)-1),"Liquidação Cancelada")</f>
        <v>#N/A</v>
      </c>
      <c r="X1591" s="10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>IF(X1591&lt;&gt;"Liquidação Cancelada",Y1591-Z1591,"Liquidação Cancelada")</f>
        <v>#N/A</v>
      </c>
      <c r="AC1591" s="3" t="e">
        <f>IF(X1591&lt;&gt;"Liquidação Cancelada",(AA1591-AB1591)+(U1591-Z1591-AB1591),"Liquidação Cancelada")</f>
        <v>#N/A</v>
      </c>
      <c r="AD1591" s="29"/>
    </row>
    <row r="1592" spans="1:30" ht="24.95" customHeight="1" x14ac:dyDescent="0.2">
      <c r="A1592" s="23" t="str">
        <f>D1592&amp;"|"&amp;E1592&amp;"|"&amp;G1592&amp;"|"&amp;H1592&amp;"|"&amp;L1592&amp;"|"&amp;N1592&amp;"|"&amp;U1592</f>
        <v>||||||0</v>
      </c>
      <c r="B1592" s="23" t="str">
        <f>D1592&amp;"|"&amp;E1592&amp;"|"&amp;G1592&amp;"|"&amp;H1592&amp;"|"&amp;X1592</f>
        <v>||||0</v>
      </c>
      <c r="C1592" s="28" t="str">
        <f>E1592&amp;"|"&amp;X1592</f>
        <v>|0</v>
      </c>
      <c r="D1592" s="10"/>
      <c r="E1592" s="10"/>
      <c r="F1592" s="36" t="str">
        <f>G1592&amp;"/"&amp;H1592</f>
        <v>/</v>
      </c>
      <c r="G1592" s="10"/>
      <c r="H1592" s="10"/>
      <c r="I1592" s="36" t="str">
        <f>J1592&amp;"."&amp;K1592</f>
        <v>.</v>
      </c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>
        <f>R1592-S1592-T1592</f>
        <v>0</v>
      </c>
      <c r="V1592" s="9" t="e">
        <f>IF(X1592&lt;&gt;"Liquidação Cancelada",VLOOKUP(B1592,'BASE DE DADOS OPS'!$B$4:$P$9650,10,FALSE),"Liquidação Cancelada")</f>
        <v>#N/A</v>
      </c>
      <c r="W1592" s="13" t="e">
        <f>IF(X1592&lt;&gt;"Liquidação Cancelada",IF(ISBLANK(V1592),"AGUARDANDO PAGAMENTO",NETWORKDAYS(P1592,V1592)-1),"Liquidação Cancelada")</f>
        <v>#N/A</v>
      </c>
      <c r="X1592" s="10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>IF(X1592&lt;&gt;"Liquidação Cancelada",Y1592-Z1592,"Liquidação Cancelada")</f>
        <v>#N/A</v>
      </c>
      <c r="AC1592" s="3" t="e">
        <f>IF(X1592&lt;&gt;"Liquidação Cancelada",(AA1592-AB1592)+(U1592-Z1592-AB1592),"Liquidação Cancelada")</f>
        <v>#N/A</v>
      </c>
      <c r="AD1592" s="29"/>
    </row>
    <row r="1593" spans="1:30" ht="24.95" customHeight="1" x14ac:dyDescent="0.2">
      <c r="A1593" s="23" t="str">
        <f>D1593&amp;"|"&amp;E1593&amp;"|"&amp;G1593&amp;"|"&amp;H1593&amp;"|"&amp;L1593&amp;"|"&amp;N1593&amp;"|"&amp;U1593</f>
        <v>||||||0</v>
      </c>
      <c r="B1593" s="23" t="str">
        <f>D1593&amp;"|"&amp;E1593&amp;"|"&amp;G1593&amp;"|"&amp;H1593&amp;"|"&amp;X1593</f>
        <v>||||0</v>
      </c>
      <c r="C1593" s="28" t="str">
        <f>E1593&amp;"|"&amp;X1593</f>
        <v>|0</v>
      </c>
      <c r="D1593" s="10"/>
      <c r="E1593" s="10"/>
      <c r="F1593" s="36" t="str">
        <f>G1593&amp;"/"&amp;H1593</f>
        <v>/</v>
      </c>
      <c r="G1593" s="10"/>
      <c r="H1593" s="10"/>
      <c r="I1593" s="36" t="str">
        <f>J1593&amp;"."&amp;K1593</f>
        <v>.</v>
      </c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>
        <f>R1593-S1593-T1593</f>
        <v>0</v>
      </c>
      <c r="V1593" s="9" t="e">
        <f>IF(X1593&lt;&gt;"Liquidação Cancelada",VLOOKUP(B1593,'BASE DE DADOS OPS'!$B$4:$P$9650,10,FALSE),"Liquidação Cancelada")</f>
        <v>#N/A</v>
      </c>
      <c r="W1593" s="13" t="e">
        <f>IF(X1593&lt;&gt;"Liquidação Cancelada",IF(ISBLANK(V1593),"AGUARDANDO PAGAMENTO",NETWORKDAYS(P1593,V1593)-1),"Liquidação Cancelada")</f>
        <v>#N/A</v>
      </c>
      <c r="X1593" s="10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>IF(X1593&lt;&gt;"Liquidação Cancelada",Y1593-Z1593,"Liquidação Cancelada")</f>
        <v>#N/A</v>
      </c>
      <c r="AC1593" s="3" t="e">
        <f>IF(X1593&lt;&gt;"Liquidação Cancelada",(AA1593-AB1593)+(U1593-Z1593-AB1593),"Liquidação Cancelada")</f>
        <v>#N/A</v>
      </c>
      <c r="AD1593" s="29"/>
    </row>
    <row r="1594" spans="1:30" ht="24.95" customHeight="1" x14ac:dyDescent="0.2">
      <c r="A1594" s="23" t="str">
        <f>D1594&amp;"|"&amp;E1594&amp;"|"&amp;G1594&amp;"|"&amp;H1594&amp;"|"&amp;L1594&amp;"|"&amp;N1594&amp;"|"&amp;U1594</f>
        <v>||||||0</v>
      </c>
      <c r="B1594" s="23" t="str">
        <f>D1594&amp;"|"&amp;E1594&amp;"|"&amp;G1594&amp;"|"&amp;H1594&amp;"|"&amp;X1594</f>
        <v>||||0</v>
      </c>
      <c r="C1594" s="28" t="str">
        <f>E1594&amp;"|"&amp;X1594</f>
        <v>|0</v>
      </c>
      <c r="D1594" s="10"/>
      <c r="E1594" s="10"/>
      <c r="F1594" s="36" t="str">
        <f>G1594&amp;"/"&amp;H1594</f>
        <v>/</v>
      </c>
      <c r="G1594" s="10"/>
      <c r="H1594" s="10"/>
      <c r="I1594" s="36" t="str">
        <f>J1594&amp;"."&amp;K1594</f>
        <v>.</v>
      </c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>
        <f>R1594-S1594-T1594</f>
        <v>0</v>
      </c>
      <c r="V1594" s="9" t="e">
        <f>IF(X1594&lt;&gt;"Liquidação Cancelada",VLOOKUP(B1594,'BASE DE DADOS OPS'!$B$4:$P$9650,10,FALSE),"Liquidação Cancelada")</f>
        <v>#N/A</v>
      </c>
      <c r="W1594" s="13" t="e">
        <f>IF(X1594&lt;&gt;"Liquidação Cancelada",IF(ISBLANK(V1594),"AGUARDANDO PAGAMENTO",NETWORKDAYS(P1594,V1594)-1),"Liquidação Cancelada")</f>
        <v>#N/A</v>
      </c>
      <c r="X1594" s="10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>IF(X1594&lt;&gt;"Liquidação Cancelada",Y1594-Z1594,"Liquidação Cancelada")</f>
        <v>#N/A</v>
      </c>
      <c r="AC1594" s="3" t="e">
        <f>IF(X1594&lt;&gt;"Liquidação Cancelada",(AA1594-AB1594)+(U1594-Z1594-AB1594),"Liquidação Cancelada")</f>
        <v>#N/A</v>
      </c>
      <c r="AD1594" s="29"/>
    </row>
    <row r="1595" spans="1:30" ht="24.95" customHeight="1" x14ac:dyDescent="0.2">
      <c r="A1595" s="23" t="str">
        <f>D1595&amp;"|"&amp;E1595&amp;"|"&amp;G1595&amp;"|"&amp;H1595&amp;"|"&amp;L1595&amp;"|"&amp;N1595&amp;"|"&amp;U1595</f>
        <v>||||||0</v>
      </c>
      <c r="B1595" s="23" t="str">
        <f>D1595&amp;"|"&amp;E1595&amp;"|"&amp;G1595&amp;"|"&amp;H1595&amp;"|"&amp;X1595</f>
        <v>||||0</v>
      </c>
      <c r="C1595" s="28" t="str">
        <f>E1595&amp;"|"&amp;X1595</f>
        <v>|0</v>
      </c>
      <c r="D1595" s="10"/>
      <c r="E1595" s="10"/>
      <c r="F1595" s="36" t="str">
        <f>G1595&amp;"/"&amp;H1595</f>
        <v>/</v>
      </c>
      <c r="G1595" s="10"/>
      <c r="H1595" s="10"/>
      <c r="I1595" s="36" t="str">
        <f>J1595&amp;"."&amp;K1595</f>
        <v>.</v>
      </c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>
        <f>R1595-S1595-T1595</f>
        <v>0</v>
      </c>
      <c r="V1595" s="9" t="e">
        <f>IF(X1595&lt;&gt;"Liquidação Cancelada",VLOOKUP(B1595,'BASE DE DADOS OPS'!$B$4:$P$9650,10,FALSE),"Liquidação Cancelada")</f>
        <v>#N/A</v>
      </c>
      <c r="W1595" s="13" t="e">
        <f>IF(X1595&lt;&gt;"Liquidação Cancelada",IF(ISBLANK(V1595),"AGUARDANDO PAGAMENTO",NETWORKDAYS(P1595,V1595)-1),"Liquidação Cancelada")</f>
        <v>#N/A</v>
      </c>
      <c r="X1595" s="10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>IF(X1595&lt;&gt;"Liquidação Cancelada",Y1595-Z1595,"Liquidação Cancelada")</f>
        <v>#N/A</v>
      </c>
      <c r="AC1595" s="3" t="e">
        <f>IF(X1595&lt;&gt;"Liquidação Cancelada",(AA1595-AB1595)+(U1595-Z1595-AB1595),"Liquidação Cancelada")</f>
        <v>#N/A</v>
      </c>
      <c r="AD1595" s="29"/>
    </row>
    <row r="1596" spans="1:30" ht="24.95" customHeight="1" x14ac:dyDescent="0.2">
      <c r="A1596" s="23" t="str">
        <f>D1596&amp;"|"&amp;E1596&amp;"|"&amp;G1596&amp;"|"&amp;H1596&amp;"|"&amp;L1596&amp;"|"&amp;N1596&amp;"|"&amp;U1596</f>
        <v>||||||0</v>
      </c>
      <c r="B1596" s="23" t="str">
        <f>D1596&amp;"|"&amp;E1596&amp;"|"&amp;G1596&amp;"|"&amp;H1596&amp;"|"&amp;X1596</f>
        <v>||||0</v>
      </c>
      <c r="C1596" s="28" t="str">
        <f>E1596&amp;"|"&amp;X1596</f>
        <v>|0</v>
      </c>
      <c r="D1596" s="10"/>
      <c r="E1596" s="10"/>
      <c r="F1596" s="36" t="str">
        <f>G1596&amp;"/"&amp;H1596</f>
        <v>/</v>
      </c>
      <c r="G1596" s="10"/>
      <c r="H1596" s="10"/>
      <c r="I1596" s="36" t="str">
        <f>J1596&amp;"."&amp;K1596</f>
        <v>.</v>
      </c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>
        <f>R1596-S1596-T1596</f>
        <v>0</v>
      </c>
      <c r="V1596" s="9" t="e">
        <f>IF(X1596&lt;&gt;"Liquidação Cancelada",VLOOKUP(B1596,'BASE DE DADOS OPS'!$B$4:$P$9650,10,FALSE),"Liquidação Cancelada")</f>
        <v>#N/A</v>
      </c>
      <c r="W1596" s="13" t="e">
        <f>IF(X1596&lt;&gt;"Liquidação Cancelada",IF(ISBLANK(V1596),"AGUARDANDO PAGAMENTO",NETWORKDAYS(P1596,V1596)-1),"Liquidação Cancelada")</f>
        <v>#N/A</v>
      </c>
      <c r="X1596" s="10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>IF(X1596&lt;&gt;"Liquidação Cancelada",Y1596-Z1596,"Liquidação Cancelada")</f>
        <v>#N/A</v>
      </c>
      <c r="AC1596" s="3" t="e">
        <f>IF(X1596&lt;&gt;"Liquidação Cancelada",(AA1596-AB1596)+(U1596-Z1596-AB1596),"Liquidação Cancelada")</f>
        <v>#N/A</v>
      </c>
      <c r="AD1596" s="29"/>
    </row>
    <row r="1597" spans="1:30" ht="24.95" customHeight="1" x14ac:dyDescent="0.2">
      <c r="A1597" s="23" t="str">
        <f>D1597&amp;"|"&amp;E1597&amp;"|"&amp;G1597&amp;"|"&amp;H1597&amp;"|"&amp;L1597&amp;"|"&amp;N1597&amp;"|"&amp;U1597</f>
        <v>||||||0</v>
      </c>
      <c r="B1597" s="23" t="str">
        <f>D1597&amp;"|"&amp;E1597&amp;"|"&amp;G1597&amp;"|"&amp;H1597&amp;"|"&amp;X1597</f>
        <v>||||0</v>
      </c>
      <c r="C1597" s="28" t="str">
        <f>E1597&amp;"|"&amp;X1597</f>
        <v>|0</v>
      </c>
      <c r="D1597" s="10"/>
      <c r="E1597" s="10"/>
      <c r="F1597" s="36" t="str">
        <f>G1597&amp;"/"&amp;H1597</f>
        <v>/</v>
      </c>
      <c r="G1597" s="10"/>
      <c r="H1597" s="10"/>
      <c r="I1597" s="36" t="str">
        <f>J1597&amp;"."&amp;K1597</f>
        <v>.</v>
      </c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>
        <f>R1597-S1597-T1597</f>
        <v>0</v>
      </c>
      <c r="V1597" s="9" t="e">
        <f>IF(X1597&lt;&gt;"Liquidação Cancelada",VLOOKUP(B1597,'BASE DE DADOS OPS'!$B$4:$P$9650,10,FALSE),"Liquidação Cancelada")</f>
        <v>#N/A</v>
      </c>
      <c r="W1597" s="13" t="e">
        <f>IF(X1597&lt;&gt;"Liquidação Cancelada",IF(ISBLANK(V1597),"AGUARDANDO PAGAMENTO",NETWORKDAYS(P1597,V1597)-1),"Liquidação Cancelada")</f>
        <v>#N/A</v>
      </c>
      <c r="X1597" s="10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>IF(X1597&lt;&gt;"Liquidação Cancelada",Y1597-Z1597,"Liquidação Cancelada")</f>
        <v>#N/A</v>
      </c>
      <c r="AC1597" s="3" t="e">
        <f>IF(X1597&lt;&gt;"Liquidação Cancelada",(AA1597-AB1597)+(U1597-Z1597-AB1597),"Liquidação Cancelada")</f>
        <v>#N/A</v>
      </c>
      <c r="AD1597" s="29"/>
    </row>
    <row r="1598" spans="1:30" ht="24.95" customHeight="1" x14ac:dyDescent="0.2">
      <c r="A1598" s="23" t="str">
        <f>D1598&amp;"|"&amp;E1598&amp;"|"&amp;G1598&amp;"|"&amp;H1598&amp;"|"&amp;L1598&amp;"|"&amp;N1598&amp;"|"&amp;U1598</f>
        <v>||||||0</v>
      </c>
      <c r="B1598" s="23" t="str">
        <f>D1598&amp;"|"&amp;E1598&amp;"|"&amp;G1598&amp;"|"&amp;H1598&amp;"|"&amp;X1598</f>
        <v>||||0</v>
      </c>
      <c r="C1598" s="28" t="str">
        <f>E1598&amp;"|"&amp;X1598</f>
        <v>|0</v>
      </c>
      <c r="D1598" s="10"/>
      <c r="E1598" s="10"/>
      <c r="F1598" s="36" t="str">
        <f>G1598&amp;"/"&amp;H1598</f>
        <v>/</v>
      </c>
      <c r="G1598" s="10"/>
      <c r="H1598" s="10"/>
      <c r="I1598" s="36" t="str">
        <f>J1598&amp;"."&amp;K1598</f>
        <v>.</v>
      </c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>
        <f>R1598-S1598-T1598</f>
        <v>0</v>
      </c>
      <c r="V1598" s="9" t="e">
        <f>IF(X1598&lt;&gt;"Liquidação Cancelada",VLOOKUP(B1598,'BASE DE DADOS OPS'!$B$4:$P$9650,10,FALSE),"Liquidação Cancelada")</f>
        <v>#N/A</v>
      </c>
      <c r="W1598" s="13" t="e">
        <f>IF(X1598&lt;&gt;"Liquidação Cancelada",IF(ISBLANK(V1598),"AGUARDANDO PAGAMENTO",NETWORKDAYS(P1598,V1598)-1),"Liquidação Cancelada")</f>
        <v>#N/A</v>
      </c>
      <c r="X1598" s="10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>IF(X1598&lt;&gt;"Liquidação Cancelada",Y1598-Z1598,"Liquidação Cancelada")</f>
        <v>#N/A</v>
      </c>
      <c r="AC1598" s="3" t="e">
        <f>IF(X1598&lt;&gt;"Liquidação Cancelada",(AA1598-AB1598)+(U1598-Z1598-AB1598),"Liquidação Cancelada")</f>
        <v>#N/A</v>
      </c>
      <c r="AD1598" s="29"/>
    </row>
    <row r="1599" spans="1:30" ht="24.95" customHeight="1" x14ac:dyDescent="0.2">
      <c r="A1599" s="23" t="str">
        <f>D1599&amp;"|"&amp;E1599&amp;"|"&amp;G1599&amp;"|"&amp;H1599&amp;"|"&amp;L1599&amp;"|"&amp;N1599&amp;"|"&amp;U1599</f>
        <v>||||||0</v>
      </c>
      <c r="B1599" s="23" t="str">
        <f>D1599&amp;"|"&amp;E1599&amp;"|"&amp;G1599&amp;"|"&amp;H1599&amp;"|"&amp;X1599</f>
        <v>||||0</v>
      </c>
      <c r="C1599" s="28" t="str">
        <f>E1599&amp;"|"&amp;X1599</f>
        <v>|0</v>
      </c>
      <c r="D1599" s="10"/>
      <c r="E1599" s="10"/>
      <c r="F1599" s="36" t="str">
        <f>G1599&amp;"/"&amp;H1599</f>
        <v>/</v>
      </c>
      <c r="G1599" s="10"/>
      <c r="H1599" s="10"/>
      <c r="I1599" s="36" t="str">
        <f>J1599&amp;"."&amp;K1599</f>
        <v>.</v>
      </c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>
        <f>R1599-S1599-T1599</f>
        <v>0</v>
      </c>
      <c r="V1599" s="9" t="e">
        <f>IF(X1599&lt;&gt;"Liquidação Cancelada",VLOOKUP(B1599,'BASE DE DADOS OPS'!$B$4:$P$9650,10,FALSE),"Liquidação Cancelada")</f>
        <v>#N/A</v>
      </c>
      <c r="W1599" s="13" t="e">
        <f>IF(X1599&lt;&gt;"Liquidação Cancelada",IF(ISBLANK(V1599),"AGUARDANDO PAGAMENTO",NETWORKDAYS(P1599,V1599)-1),"Liquidação Cancelada")</f>
        <v>#N/A</v>
      </c>
      <c r="X1599" s="10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>IF(X1599&lt;&gt;"Liquidação Cancelada",Y1599-Z1599,"Liquidação Cancelada")</f>
        <v>#N/A</v>
      </c>
      <c r="AC1599" s="3" t="e">
        <f>IF(X1599&lt;&gt;"Liquidação Cancelada",(AA1599-AB1599)+(U1599-Z1599-AB1599),"Liquidação Cancelada")</f>
        <v>#N/A</v>
      </c>
      <c r="AD1599" s="29"/>
    </row>
    <row r="1600" spans="1:30" ht="24.95" customHeight="1" x14ac:dyDescent="0.2">
      <c r="A1600" s="23" t="str">
        <f>D1600&amp;"|"&amp;E1600&amp;"|"&amp;G1600&amp;"|"&amp;H1600&amp;"|"&amp;L1600&amp;"|"&amp;N1600&amp;"|"&amp;U1600</f>
        <v>||||||0</v>
      </c>
      <c r="B1600" s="23" t="str">
        <f>D1600&amp;"|"&amp;E1600&amp;"|"&amp;G1600&amp;"|"&amp;H1600&amp;"|"&amp;X1600</f>
        <v>||||0</v>
      </c>
      <c r="C1600" s="28" t="str">
        <f>E1600&amp;"|"&amp;X1600</f>
        <v>|0</v>
      </c>
      <c r="D1600" s="10"/>
      <c r="E1600" s="10"/>
      <c r="F1600" s="36" t="str">
        <f>G1600&amp;"/"&amp;H1600</f>
        <v>/</v>
      </c>
      <c r="G1600" s="10"/>
      <c r="H1600" s="10"/>
      <c r="I1600" s="36" t="str">
        <f>J1600&amp;"."&amp;K1600</f>
        <v>.</v>
      </c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>
        <f>R1600-S1600-T1600</f>
        <v>0</v>
      </c>
      <c r="V1600" s="9" t="e">
        <f>IF(X1600&lt;&gt;"Liquidação Cancelada",VLOOKUP(B1600,'BASE DE DADOS OPS'!$B$4:$P$9650,10,FALSE),"Liquidação Cancelada")</f>
        <v>#N/A</v>
      </c>
      <c r="W1600" s="13" t="e">
        <f>IF(X1600&lt;&gt;"Liquidação Cancelada",IF(ISBLANK(V1600),"AGUARDANDO PAGAMENTO",NETWORKDAYS(P1600,V1600)-1),"Liquidação Cancelada")</f>
        <v>#N/A</v>
      </c>
      <c r="X1600" s="10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>IF(X1600&lt;&gt;"Liquidação Cancelada",Y1600-Z1600,"Liquidação Cancelada")</f>
        <v>#N/A</v>
      </c>
      <c r="AC1600" s="3" t="e">
        <f>IF(X1600&lt;&gt;"Liquidação Cancelada",(AA1600-AB1600)+(U1600-Z1600-AB1600),"Liquidação Cancelada")</f>
        <v>#N/A</v>
      </c>
      <c r="AD1600" s="29"/>
    </row>
    <row r="1601" spans="1:30" ht="24.95" customHeight="1" x14ac:dyDescent="0.2">
      <c r="A1601" s="23" t="str">
        <f>D1601&amp;"|"&amp;E1601&amp;"|"&amp;G1601&amp;"|"&amp;H1601&amp;"|"&amp;L1601&amp;"|"&amp;N1601&amp;"|"&amp;U1601</f>
        <v>||||||0</v>
      </c>
      <c r="B1601" s="23" t="str">
        <f>D1601&amp;"|"&amp;E1601&amp;"|"&amp;G1601&amp;"|"&amp;H1601&amp;"|"&amp;X1601</f>
        <v>||||0</v>
      </c>
      <c r="C1601" s="28" t="str">
        <f>E1601&amp;"|"&amp;X1601</f>
        <v>|0</v>
      </c>
      <c r="D1601" s="10"/>
      <c r="E1601" s="10"/>
      <c r="F1601" s="36" t="str">
        <f>G1601&amp;"/"&amp;H1601</f>
        <v>/</v>
      </c>
      <c r="G1601" s="10"/>
      <c r="H1601" s="10"/>
      <c r="I1601" s="36" t="str">
        <f>J1601&amp;"."&amp;K1601</f>
        <v>.</v>
      </c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>
        <f>R1601-S1601-T1601</f>
        <v>0</v>
      </c>
      <c r="V1601" s="9" t="e">
        <f>IF(X1601&lt;&gt;"Liquidação Cancelada",VLOOKUP(B1601,'BASE DE DADOS OPS'!$B$4:$P$9650,10,FALSE),"Liquidação Cancelada")</f>
        <v>#N/A</v>
      </c>
      <c r="W1601" s="13" t="e">
        <f>IF(X1601&lt;&gt;"Liquidação Cancelada",IF(ISBLANK(V1601),"AGUARDANDO PAGAMENTO",NETWORKDAYS(P1601,V1601)-1),"Liquidação Cancelada")</f>
        <v>#N/A</v>
      </c>
      <c r="X1601" s="10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>IF(X1601&lt;&gt;"Liquidação Cancelada",Y1601-Z1601,"Liquidação Cancelada")</f>
        <v>#N/A</v>
      </c>
      <c r="AC1601" s="3" t="e">
        <f>IF(X1601&lt;&gt;"Liquidação Cancelada",(AA1601-AB1601)+(U1601-Z1601-AB1601),"Liquidação Cancelada")</f>
        <v>#N/A</v>
      </c>
      <c r="AD1601" s="29"/>
    </row>
    <row r="1602" spans="1:30" ht="24.95" customHeight="1" x14ac:dyDescent="0.2">
      <c r="A1602" s="23" t="str">
        <f>D1602&amp;"|"&amp;E1602&amp;"|"&amp;G1602&amp;"|"&amp;H1602&amp;"|"&amp;L1602&amp;"|"&amp;N1602&amp;"|"&amp;U1602</f>
        <v>||||||0</v>
      </c>
      <c r="B1602" s="23" t="str">
        <f>D1602&amp;"|"&amp;E1602&amp;"|"&amp;G1602&amp;"|"&amp;H1602&amp;"|"&amp;X1602</f>
        <v>||||0</v>
      </c>
      <c r="C1602" s="28" t="str">
        <f>E1602&amp;"|"&amp;X1602</f>
        <v>|0</v>
      </c>
      <c r="D1602" s="10"/>
      <c r="E1602" s="10"/>
      <c r="F1602" s="36" t="str">
        <f>G1602&amp;"/"&amp;H1602</f>
        <v>/</v>
      </c>
      <c r="G1602" s="10"/>
      <c r="H1602" s="10"/>
      <c r="I1602" s="36" t="str">
        <f>J1602&amp;"."&amp;K1602</f>
        <v>.</v>
      </c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>
        <f>R1602-S1602-T1602</f>
        <v>0</v>
      </c>
      <c r="V1602" s="9" t="e">
        <f>IF(X1602&lt;&gt;"Liquidação Cancelada",VLOOKUP(B1602,'BASE DE DADOS OPS'!$B$4:$P$9650,10,FALSE),"Liquidação Cancelada")</f>
        <v>#N/A</v>
      </c>
      <c r="W1602" s="13" t="e">
        <f>IF(X1602&lt;&gt;"Liquidação Cancelada",IF(ISBLANK(V1602),"AGUARDANDO PAGAMENTO",NETWORKDAYS(P1602,V1602)-1),"Liquidação Cancelada")</f>
        <v>#N/A</v>
      </c>
      <c r="X1602" s="10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>IF(X1602&lt;&gt;"Liquidação Cancelada",Y1602-Z1602,"Liquidação Cancelada")</f>
        <v>#N/A</v>
      </c>
      <c r="AC1602" s="3" t="e">
        <f>IF(X1602&lt;&gt;"Liquidação Cancelada",(AA1602-AB1602)+(U1602-Z1602-AB1602),"Liquidação Cancelada")</f>
        <v>#N/A</v>
      </c>
      <c r="AD1602" s="29"/>
    </row>
    <row r="1603" spans="1:30" ht="24.95" customHeight="1" x14ac:dyDescent="0.2">
      <c r="A1603" s="23" t="str">
        <f>D1603&amp;"|"&amp;E1603&amp;"|"&amp;G1603&amp;"|"&amp;H1603&amp;"|"&amp;L1603&amp;"|"&amp;N1603&amp;"|"&amp;U1603</f>
        <v>||||||0</v>
      </c>
      <c r="B1603" s="23" t="str">
        <f>D1603&amp;"|"&amp;E1603&amp;"|"&amp;G1603&amp;"|"&amp;H1603&amp;"|"&amp;X1603</f>
        <v>||||0</v>
      </c>
      <c r="C1603" s="28" t="str">
        <f>E1603&amp;"|"&amp;X1603</f>
        <v>|0</v>
      </c>
      <c r="D1603" s="10"/>
      <c r="E1603" s="10"/>
      <c r="F1603" s="36" t="str">
        <f>G1603&amp;"/"&amp;H1603</f>
        <v>/</v>
      </c>
      <c r="G1603" s="10"/>
      <c r="H1603" s="10"/>
      <c r="I1603" s="36" t="str">
        <f>J1603&amp;"."&amp;K1603</f>
        <v>.</v>
      </c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>
        <f>R1603-S1603-T1603</f>
        <v>0</v>
      </c>
      <c r="V1603" s="9" t="e">
        <f>IF(X1603&lt;&gt;"Liquidação Cancelada",VLOOKUP(B1603,'BASE DE DADOS OPS'!$B$4:$P$9650,10,FALSE),"Liquidação Cancelada")</f>
        <v>#N/A</v>
      </c>
      <c r="W1603" s="13" t="e">
        <f>IF(X1603&lt;&gt;"Liquidação Cancelada",IF(ISBLANK(V1603),"AGUARDANDO PAGAMENTO",NETWORKDAYS(P1603,V1603)-1),"Liquidação Cancelada")</f>
        <v>#N/A</v>
      </c>
      <c r="X1603" s="10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>IF(X1603&lt;&gt;"Liquidação Cancelada",Y1603-Z1603,"Liquidação Cancelada")</f>
        <v>#N/A</v>
      </c>
      <c r="AC1603" s="3" t="e">
        <f>IF(X1603&lt;&gt;"Liquidação Cancelada",(AA1603-AB1603)+(U1603-Z1603-AB1603),"Liquidação Cancelada")</f>
        <v>#N/A</v>
      </c>
      <c r="AD1603" s="29"/>
    </row>
    <row r="1604" spans="1:30" ht="24.95" customHeight="1" x14ac:dyDescent="0.2">
      <c r="A1604" s="23" t="str">
        <f>D1604&amp;"|"&amp;E1604&amp;"|"&amp;G1604&amp;"|"&amp;H1604&amp;"|"&amp;L1604&amp;"|"&amp;N1604&amp;"|"&amp;U1604</f>
        <v>||||||0</v>
      </c>
      <c r="B1604" s="23" t="str">
        <f>D1604&amp;"|"&amp;E1604&amp;"|"&amp;G1604&amp;"|"&amp;H1604&amp;"|"&amp;X1604</f>
        <v>||||0</v>
      </c>
      <c r="C1604" s="28" t="str">
        <f>E1604&amp;"|"&amp;X1604</f>
        <v>|0</v>
      </c>
      <c r="D1604" s="10"/>
      <c r="E1604" s="10"/>
      <c r="F1604" s="36" t="str">
        <f>G1604&amp;"/"&amp;H1604</f>
        <v>/</v>
      </c>
      <c r="G1604" s="10"/>
      <c r="H1604" s="10"/>
      <c r="I1604" s="36" t="str">
        <f>J1604&amp;"."&amp;K1604</f>
        <v>.</v>
      </c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>
        <f>R1604-S1604-T1604</f>
        <v>0</v>
      </c>
      <c r="V1604" s="9" t="e">
        <f>IF(X1604&lt;&gt;"Liquidação Cancelada",VLOOKUP(B1604,'BASE DE DADOS OPS'!$B$4:$P$9650,10,FALSE),"Liquidação Cancelada")</f>
        <v>#N/A</v>
      </c>
      <c r="W1604" s="13" t="e">
        <f>IF(X1604&lt;&gt;"Liquidação Cancelada",IF(ISBLANK(V1604),"AGUARDANDO PAGAMENTO",NETWORKDAYS(P1604,V1604)-1),"Liquidação Cancelada")</f>
        <v>#N/A</v>
      </c>
      <c r="X1604" s="10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>IF(X1604&lt;&gt;"Liquidação Cancelada",Y1604-Z1604,"Liquidação Cancelada")</f>
        <v>#N/A</v>
      </c>
      <c r="AC1604" s="3" t="e">
        <f>IF(X1604&lt;&gt;"Liquidação Cancelada",(AA1604-AB1604)+(U1604-Z1604-AB1604),"Liquidação Cancelada")</f>
        <v>#N/A</v>
      </c>
      <c r="AD1604" s="29"/>
    </row>
    <row r="1605" spans="1:30" ht="24.95" customHeight="1" x14ac:dyDescent="0.2">
      <c r="A1605" s="23" t="str">
        <f>D1605&amp;"|"&amp;E1605&amp;"|"&amp;G1605&amp;"|"&amp;H1605&amp;"|"&amp;L1605&amp;"|"&amp;N1605&amp;"|"&amp;U1605</f>
        <v>||||||0</v>
      </c>
      <c r="B1605" s="23" t="str">
        <f>D1605&amp;"|"&amp;E1605&amp;"|"&amp;G1605&amp;"|"&amp;H1605&amp;"|"&amp;X1605</f>
        <v>||||0</v>
      </c>
      <c r="C1605" s="28" t="str">
        <f>E1605&amp;"|"&amp;X1605</f>
        <v>|0</v>
      </c>
      <c r="D1605" s="10"/>
      <c r="E1605" s="10"/>
      <c r="F1605" s="36" t="str">
        <f>G1605&amp;"/"&amp;H1605</f>
        <v>/</v>
      </c>
      <c r="G1605" s="10"/>
      <c r="H1605" s="10"/>
      <c r="I1605" s="36" t="str">
        <f>J1605&amp;"."&amp;K1605</f>
        <v>.</v>
      </c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>
        <f>R1605-S1605-T1605</f>
        <v>0</v>
      </c>
      <c r="V1605" s="9" t="e">
        <f>IF(X1605&lt;&gt;"Liquidação Cancelada",VLOOKUP(B1605,'BASE DE DADOS OPS'!$B$4:$P$9650,10,FALSE),"Liquidação Cancelada")</f>
        <v>#N/A</v>
      </c>
      <c r="W1605" s="13" t="e">
        <f>IF(X1605&lt;&gt;"Liquidação Cancelada",IF(ISBLANK(V1605),"AGUARDANDO PAGAMENTO",NETWORKDAYS(P1605,V1605)-1),"Liquidação Cancelada")</f>
        <v>#N/A</v>
      </c>
      <c r="X1605" s="10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>IF(X1605&lt;&gt;"Liquidação Cancelada",Y1605-Z1605,"Liquidação Cancelada")</f>
        <v>#N/A</v>
      </c>
      <c r="AC1605" s="3" t="e">
        <f>IF(X1605&lt;&gt;"Liquidação Cancelada",(AA1605-AB1605)+(U1605-Z1605-AB1605),"Liquidação Cancelada")</f>
        <v>#N/A</v>
      </c>
      <c r="AD1605" s="29"/>
    </row>
    <row r="1606" spans="1:30" ht="24.95" customHeight="1" x14ac:dyDescent="0.2">
      <c r="A1606" s="23" t="str">
        <f>D1606&amp;"|"&amp;E1606&amp;"|"&amp;G1606&amp;"|"&amp;H1606&amp;"|"&amp;L1606&amp;"|"&amp;N1606&amp;"|"&amp;U1606</f>
        <v>||||||0</v>
      </c>
      <c r="B1606" s="23" t="str">
        <f>D1606&amp;"|"&amp;E1606&amp;"|"&amp;G1606&amp;"|"&amp;H1606&amp;"|"&amp;X1606</f>
        <v>||||0</v>
      </c>
      <c r="C1606" s="28" t="str">
        <f>E1606&amp;"|"&amp;X1606</f>
        <v>|0</v>
      </c>
      <c r="D1606" s="10"/>
      <c r="E1606" s="10"/>
      <c r="F1606" s="36" t="str">
        <f>G1606&amp;"/"&amp;H1606</f>
        <v>/</v>
      </c>
      <c r="G1606" s="10"/>
      <c r="H1606" s="10"/>
      <c r="I1606" s="36" t="str">
        <f>J1606&amp;"."&amp;K1606</f>
        <v>.</v>
      </c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>
        <f>R1606-S1606-T1606</f>
        <v>0</v>
      </c>
      <c r="V1606" s="9" t="e">
        <f>IF(X1606&lt;&gt;"Liquidação Cancelada",VLOOKUP(B1606,'BASE DE DADOS OPS'!$B$4:$P$9650,10,FALSE),"Liquidação Cancelada")</f>
        <v>#N/A</v>
      </c>
      <c r="W1606" s="13" t="e">
        <f>IF(X1606&lt;&gt;"Liquidação Cancelada",IF(ISBLANK(V1606),"AGUARDANDO PAGAMENTO",NETWORKDAYS(P1606,V1606)-1),"Liquidação Cancelada")</f>
        <v>#N/A</v>
      </c>
      <c r="X1606" s="10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>IF(X1606&lt;&gt;"Liquidação Cancelada",Y1606-Z1606,"Liquidação Cancelada")</f>
        <v>#N/A</v>
      </c>
      <c r="AC1606" s="3" t="e">
        <f>IF(X1606&lt;&gt;"Liquidação Cancelada",(AA1606-AB1606)+(U1606-Z1606-AB1606),"Liquidação Cancelada")</f>
        <v>#N/A</v>
      </c>
      <c r="AD1606" s="29"/>
    </row>
    <row r="1607" spans="1:30" ht="24.95" customHeight="1" x14ac:dyDescent="0.2">
      <c r="A1607" s="23" t="str">
        <f>D1607&amp;"|"&amp;E1607&amp;"|"&amp;G1607&amp;"|"&amp;H1607&amp;"|"&amp;L1607&amp;"|"&amp;N1607&amp;"|"&amp;U1607</f>
        <v>||||||0</v>
      </c>
      <c r="B1607" s="23" t="str">
        <f>D1607&amp;"|"&amp;E1607&amp;"|"&amp;G1607&amp;"|"&amp;H1607&amp;"|"&amp;X1607</f>
        <v>||||0</v>
      </c>
      <c r="C1607" s="28" t="str">
        <f>E1607&amp;"|"&amp;X1607</f>
        <v>|0</v>
      </c>
      <c r="D1607" s="10"/>
      <c r="E1607" s="10"/>
      <c r="F1607" s="36" t="str">
        <f>G1607&amp;"/"&amp;H1607</f>
        <v>/</v>
      </c>
      <c r="G1607" s="10"/>
      <c r="H1607" s="10"/>
      <c r="I1607" s="36" t="str">
        <f>J1607&amp;"."&amp;K1607</f>
        <v>.</v>
      </c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>
        <f>R1607-S1607-T1607</f>
        <v>0</v>
      </c>
      <c r="V1607" s="9" t="e">
        <f>IF(X1607&lt;&gt;"Liquidação Cancelada",VLOOKUP(B1607,'BASE DE DADOS OPS'!$B$4:$P$9650,10,FALSE),"Liquidação Cancelada")</f>
        <v>#N/A</v>
      </c>
      <c r="W1607" s="13" t="e">
        <f>IF(X1607&lt;&gt;"Liquidação Cancelada",IF(ISBLANK(V1607),"AGUARDANDO PAGAMENTO",NETWORKDAYS(P1607,V1607)-1),"Liquidação Cancelada")</f>
        <v>#N/A</v>
      </c>
      <c r="X1607" s="10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>IF(X1607&lt;&gt;"Liquidação Cancelada",Y1607-Z1607,"Liquidação Cancelada")</f>
        <v>#N/A</v>
      </c>
      <c r="AC1607" s="3" t="e">
        <f>IF(X1607&lt;&gt;"Liquidação Cancelada",(AA1607-AB1607)+(U1607-Z1607-AB1607),"Liquidação Cancelada")</f>
        <v>#N/A</v>
      </c>
      <c r="AD1607" s="29"/>
    </row>
    <row r="1608" spans="1:30" ht="24.95" customHeight="1" x14ac:dyDescent="0.2">
      <c r="A1608" s="23" t="str">
        <f>D1608&amp;"|"&amp;E1608&amp;"|"&amp;G1608&amp;"|"&amp;H1608&amp;"|"&amp;L1608&amp;"|"&amp;N1608&amp;"|"&amp;U1608</f>
        <v>||||||0</v>
      </c>
      <c r="B1608" s="23" t="str">
        <f>D1608&amp;"|"&amp;E1608&amp;"|"&amp;G1608&amp;"|"&amp;H1608&amp;"|"&amp;X1608</f>
        <v>||||0</v>
      </c>
      <c r="C1608" s="28" t="str">
        <f>E1608&amp;"|"&amp;X1608</f>
        <v>|0</v>
      </c>
      <c r="D1608" s="10"/>
      <c r="E1608" s="10"/>
      <c r="F1608" s="36" t="str">
        <f>G1608&amp;"/"&amp;H1608</f>
        <v>/</v>
      </c>
      <c r="G1608" s="10"/>
      <c r="H1608" s="10"/>
      <c r="I1608" s="36" t="str">
        <f>J1608&amp;"."&amp;K1608</f>
        <v>.</v>
      </c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>
        <f>R1608-S1608-T1608</f>
        <v>0</v>
      </c>
      <c r="V1608" s="9" t="e">
        <f>IF(X1608&lt;&gt;"Liquidação Cancelada",VLOOKUP(B1608,'BASE DE DADOS OPS'!$B$4:$P$9650,10,FALSE),"Liquidação Cancelada")</f>
        <v>#N/A</v>
      </c>
      <c r="W1608" s="13" t="e">
        <f>IF(X1608&lt;&gt;"Liquidação Cancelada",IF(ISBLANK(V1608),"AGUARDANDO PAGAMENTO",NETWORKDAYS(P1608,V1608)-1),"Liquidação Cancelada")</f>
        <v>#N/A</v>
      </c>
      <c r="X1608" s="10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>IF(X1608&lt;&gt;"Liquidação Cancelada",Y1608-Z1608,"Liquidação Cancelada")</f>
        <v>#N/A</v>
      </c>
      <c r="AC1608" s="3" t="e">
        <f>IF(X1608&lt;&gt;"Liquidação Cancelada",(AA1608-AB1608)+(U1608-Z1608-AB1608),"Liquidação Cancelada")</f>
        <v>#N/A</v>
      </c>
      <c r="AD1608" s="29"/>
    </row>
    <row r="1609" spans="1:30" ht="24.95" customHeight="1" x14ac:dyDescent="0.2">
      <c r="A1609" s="23" t="str">
        <f>D1609&amp;"|"&amp;E1609&amp;"|"&amp;G1609&amp;"|"&amp;H1609&amp;"|"&amp;L1609&amp;"|"&amp;N1609&amp;"|"&amp;U1609</f>
        <v>||||||0</v>
      </c>
      <c r="B1609" s="23" t="str">
        <f>D1609&amp;"|"&amp;E1609&amp;"|"&amp;G1609&amp;"|"&amp;H1609&amp;"|"&amp;X1609</f>
        <v>||||0</v>
      </c>
      <c r="C1609" s="28" t="str">
        <f>E1609&amp;"|"&amp;X1609</f>
        <v>|0</v>
      </c>
      <c r="D1609" s="10"/>
      <c r="E1609" s="10"/>
      <c r="F1609" s="36" t="str">
        <f>G1609&amp;"/"&amp;H1609</f>
        <v>/</v>
      </c>
      <c r="G1609" s="10"/>
      <c r="H1609" s="10"/>
      <c r="I1609" s="36" t="str">
        <f>J1609&amp;"."&amp;K1609</f>
        <v>.</v>
      </c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>
        <f>R1609-S1609-T1609</f>
        <v>0</v>
      </c>
      <c r="V1609" s="9" t="e">
        <f>IF(X1609&lt;&gt;"Liquidação Cancelada",VLOOKUP(B1609,'BASE DE DADOS OPS'!$B$4:$P$9650,10,FALSE),"Liquidação Cancelada")</f>
        <v>#N/A</v>
      </c>
      <c r="W1609" s="13" t="e">
        <f>IF(X1609&lt;&gt;"Liquidação Cancelada",IF(ISBLANK(V1609),"AGUARDANDO PAGAMENTO",NETWORKDAYS(P1609,V1609)-1),"Liquidação Cancelada")</f>
        <v>#N/A</v>
      </c>
      <c r="X1609" s="10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>IF(X1609&lt;&gt;"Liquidação Cancelada",Y1609-Z1609,"Liquidação Cancelada")</f>
        <v>#N/A</v>
      </c>
      <c r="AC1609" s="3" t="e">
        <f>IF(X1609&lt;&gt;"Liquidação Cancelada",(AA1609-AB1609)+(U1609-Z1609-AB1609),"Liquidação Cancelada")</f>
        <v>#N/A</v>
      </c>
      <c r="AD1609" s="29"/>
    </row>
    <row r="1610" spans="1:30" ht="24.95" customHeight="1" x14ac:dyDescent="0.2">
      <c r="A1610" s="23" t="str">
        <f>D1610&amp;"|"&amp;E1610&amp;"|"&amp;G1610&amp;"|"&amp;H1610&amp;"|"&amp;L1610&amp;"|"&amp;N1610&amp;"|"&amp;U1610</f>
        <v>||||||0</v>
      </c>
      <c r="B1610" s="23" t="str">
        <f>D1610&amp;"|"&amp;E1610&amp;"|"&amp;G1610&amp;"|"&amp;H1610&amp;"|"&amp;X1610</f>
        <v>||||0</v>
      </c>
      <c r="C1610" s="28" t="str">
        <f>E1610&amp;"|"&amp;X1610</f>
        <v>|0</v>
      </c>
      <c r="D1610" s="10"/>
      <c r="E1610" s="10"/>
      <c r="F1610" s="36" t="str">
        <f>G1610&amp;"/"&amp;H1610</f>
        <v>/</v>
      </c>
      <c r="G1610" s="10"/>
      <c r="H1610" s="10"/>
      <c r="I1610" s="36" t="str">
        <f>J1610&amp;"."&amp;K1610</f>
        <v>.</v>
      </c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>
        <f>R1610-S1610-T1610</f>
        <v>0</v>
      </c>
      <c r="V1610" s="9" t="e">
        <f>IF(X1610&lt;&gt;"Liquidação Cancelada",VLOOKUP(B1610,'BASE DE DADOS OPS'!$B$4:$P$9650,10,FALSE),"Liquidação Cancelada")</f>
        <v>#N/A</v>
      </c>
      <c r="W1610" s="13" t="e">
        <f>IF(X1610&lt;&gt;"Liquidação Cancelada",IF(ISBLANK(V1610),"AGUARDANDO PAGAMENTO",NETWORKDAYS(P1610,V1610)-1),"Liquidação Cancelada")</f>
        <v>#N/A</v>
      </c>
      <c r="X1610" s="10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>IF(X1610&lt;&gt;"Liquidação Cancelada",Y1610-Z1610,"Liquidação Cancelada")</f>
        <v>#N/A</v>
      </c>
      <c r="AC1610" s="3" t="e">
        <f>IF(X1610&lt;&gt;"Liquidação Cancelada",(AA1610-AB1610)+(U1610-Z1610-AB1610),"Liquidação Cancelada")</f>
        <v>#N/A</v>
      </c>
      <c r="AD1610" s="29"/>
    </row>
    <row r="1611" spans="1:30" ht="24.95" customHeight="1" x14ac:dyDescent="0.2">
      <c r="A1611" s="23" t="str">
        <f>D1611&amp;"|"&amp;E1611&amp;"|"&amp;G1611&amp;"|"&amp;H1611&amp;"|"&amp;L1611&amp;"|"&amp;N1611&amp;"|"&amp;U1611</f>
        <v>||||||0</v>
      </c>
      <c r="B1611" s="23" t="str">
        <f>D1611&amp;"|"&amp;E1611&amp;"|"&amp;G1611&amp;"|"&amp;H1611&amp;"|"&amp;X1611</f>
        <v>||||0</v>
      </c>
      <c r="C1611" s="28" t="str">
        <f>E1611&amp;"|"&amp;X1611</f>
        <v>|0</v>
      </c>
      <c r="D1611" s="10"/>
      <c r="E1611" s="10"/>
      <c r="F1611" s="36" t="str">
        <f>G1611&amp;"/"&amp;H1611</f>
        <v>/</v>
      </c>
      <c r="G1611" s="10"/>
      <c r="H1611" s="10"/>
      <c r="I1611" s="36" t="str">
        <f>J1611&amp;"."&amp;K1611</f>
        <v>.</v>
      </c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>
        <f>R1611-S1611-T1611</f>
        <v>0</v>
      </c>
      <c r="V1611" s="9" t="e">
        <f>IF(X1611&lt;&gt;"Liquidação Cancelada",VLOOKUP(B1611,'BASE DE DADOS OPS'!$B$4:$P$9650,10,FALSE),"Liquidação Cancelada")</f>
        <v>#N/A</v>
      </c>
      <c r="W1611" s="13" t="e">
        <f>IF(X1611&lt;&gt;"Liquidação Cancelada",IF(ISBLANK(V1611),"AGUARDANDO PAGAMENTO",NETWORKDAYS(P1611,V1611)-1),"Liquidação Cancelada")</f>
        <v>#N/A</v>
      </c>
      <c r="X1611" s="10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>IF(X1611&lt;&gt;"Liquidação Cancelada",Y1611-Z1611,"Liquidação Cancelada")</f>
        <v>#N/A</v>
      </c>
      <c r="AC1611" s="3" t="e">
        <f>IF(X1611&lt;&gt;"Liquidação Cancelada",(AA1611-AB1611)+(U1611-Z1611-AB1611),"Liquidação Cancelada")</f>
        <v>#N/A</v>
      </c>
      <c r="AD1611" s="29"/>
    </row>
    <row r="1612" spans="1:30" ht="24.95" customHeight="1" x14ac:dyDescent="0.2">
      <c r="A1612" s="23" t="str">
        <f>D1612&amp;"|"&amp;E1612&amp;"|"&amp;G1612&amp;"|"&amp;H1612&amp;"|"&amp;L1612&amp;"|"&amp;N1612&amp;"|"&amp;U1612</f>
        <v>||||||0</v>
      </c>
      <c r="B1612" s="23" t="str">
        <f>D1612&amp;"|"&amp;E1612&amp;"|"&amp;G1612&amp;"|"&amp;H1612&amp;"|"&amp;X1612</f>
        <v>||||0</v>
      </c>
      <c r="C1612" s="28" t="str">
        <f>E1612&amp;"|"&amp;X1612</f>
        <v>|0</v>
      </c>
      <c r="D1612" s="10"/>
      <c r="E1612" s="10"/>
      <c r="F1612" s="36" t="str">
        <f>G1612&amp;"/"&amp;H1612</f>
        <v>/</v>
      </c>
      <c r="G1612" s="10"/>
      <c r="H1612" s="10"/>
      <c r="I1612" s="36" t="str">
        <f>J1612&amp;"."&amp;K1612</f>
        <v>.</v>
      </c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>
        <f>R1612-S1612-T1612</f>
        <v>0</v>
      </c>
      <c r="V1612" s="9" t="e">
        <f>IF(X1612&lt;&gt;"Liquidação Cancelada",VLOOKUP(B1612,'BASE DE DADOS OPS'!$B$4:$P$9650,10,FALSE),"Liquidação Cancelada")</f>
        <v>#N/A</v>
      </c>
      <c r="W1612" s="13" t="e">
        <f>IF(X1612&lt;&gt;"Liquidação Cancelada",IF(ISBLANK(V1612),"AGUARDANDO PAGAMENTO",NETWORKDAYS(P1612,V1612)-1),"Liquidação Cancelada")</f>
        <v>#N/A</v>
      </c>
      <c r="X1612" s="10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>IF(X1612&lt;&gt;"Liquidação Cancelada",Y1612-Z1612,"Liquidação Cancelada")</f>
        <v>#N/A</v>
      </c>
      <c r="AC1612" s="3" t="e">
        <f>IF(X1612&lt;&gt;"Liquidação Cancelada",(AA1612-AB1612)+(U1612-Z1612-AB1612),"Liquidação Cancelada")</f>
        <v>#N/A</v>
      </c>
      <c r="AD1612" s="29"/>
    </row>
    <row r="1613" spans="1:30" ht="24.95" customHeight="1" x14ac:dyDescent="0.2">
      <c r="A1613" s="23" t="str">
        <f>D1613&amp;"|"&amp;E1613&amp;"|"&amp;G1613&amp;"|"&amp;H1613&amp;"|"&amp;L1613&amp;"|"&amp;N1613&amp;"|"&amp;U1613</f>
        <v>||||||0</v>
      </c>
      <c r="B1613" s="23" t="str">
        <f>D1613&amp;"|"&amp;E1613&amp;"|"&amp;G1613&amp;"|"&amp;H1613&amp;"|"&amp;X1613</f>
        <v>||||0</v>
      </c>
      <c r="C1613" s="28" t="str">
        <f>E1613&amp;"|"&amp;X1613</f>
        <v>|0</v>
      </c>
      <c r="D1613" s="10"/>
      <c r="E1613" s="10"/>
      <c r="F1613" s="36" t="str">
        <f>G1613&amp;"/"&amp;H1613</f>
        <v>/</v>
      </c>
      <c r="G1613" s="10"/>
      <c r="H1613" s="10"/>
      <c r="I1613" s="36" t="str">
        <f>J1613&amp;"."&amp;K1613</f>
        <v>.</v>
      </c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>
        <f>R1613-S1613-T1613</f>
        <v>0</v>
      </c>
      <c r="V1613" s="9" t="e">
        <f>IF(X1613&lt;&gt;"Liquidação Cancelada",VLOOKUP(B1613,'BASE DE DADOS OPS'!$B$4:$P$9650,10,FALSE),"Liquidação Cancelada")</f>
        <v>#N/A</v>
      </c>
      <c r="W1613" s="13" t="e">
        <f>IF(X1613&lt;&gt;"Liquidação Cancelada",IF(ISBLANK(V1613),"AGUARDANDO PAGAMENTO",NETWORKDAYS(P1613,V1613)-1),"Liquidação Cancelada")</f>
        <v>#N/A</v>
      </c>
      <c r="X1613" s="10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>IF(X1613&lt;&gt;"Liquidação Cancelada",Y1613-Z1613,"Liquidação Cancelada")</f>
        <v>#N/A</v>
      </c>
      <c r="AC1613" s="3" t="e">
        <f>IF(X1613&lt;&gt;"Liquidação Cancelada",(AA1613-AB1613)+(U1613-Z1613-AB1613),"Liquidação Cancelada")</f>
        <v>#N/A</v>
      </c>
      <c r="AD1613" s="29"/>
    </row>
    <row r="1614" spans="1:30" ht="24.95" customHeight="1" x14ac:dyDescent="0.2">
      <c r="A1614" s="23" t="str">
        <f>D1614&amp;"|"&amp;E1614&amp;"|"&amp;G1614&amp;"|"&amp;H1614&amp;"|"&amp;L1614&amp;"|"&amp;N1614&amp;"|"&amp;U1614</f>
        <v>||||||0</v>
      </c>
      <c r="B1614" s="23" t="str">
        <f>D1614&amp;"|"&amp;E1614&amp;"|"&amp;G1614&amp;"|"&amp;H1614&amp;"|"&amp;X1614</f>
        <v>||||0</v>
      </c>
      <c r="C1614" s="28" t="str">
        <f>E1614&amp;"|"&amp;X1614</f>
        <v>|0</v>
      </c>
      <c r="D1614" s="10"/>
      <c r="E1614" s="10"/>
      <c r="F1614" s="36" t="str">
        <f>G1614&amp;"/"&amp;H1614</f>
        <v>/</v>
      </c>
      <c r="G1614" s="10"/>
      <c r="H1614" s="10"/>
      <c r="I1614" s="36" t="str">
        <f>J1614&amp;"."&amp;K1614</f>
        <v>.</v>
      </c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>
        <f>R1614-S1614-T1614</f>
        <v>0</v>
      </c>
      <c r="V1614" s="9" t="e">
        <f>IF(X1614&lt;&gt;"Liquidação Cancelada",VLOOKUP(B1614,'BASE DE DADOS OPS'!$B$4:$P$9650,10,FALSE),"Liquidação Cancelada")</f>
        <v>#N/A</v>
      </c>
      <c r="W1614" s="13" t="e">
        <f>IF(X1614&lt;&gt;"Liquidação Cancelada",IF(ISBLANK(V1614),"AGUARDANDO PAGAMENTO",NETWORKDAYS(P1614,V1614)-1),"Liquidação Cancelada")</f>
        <v>#N/A</v>
      </c>
      <c r="X1614" s="10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>IF(X1614&lt;&gt;"Liquidação Cancelada",Y1614-Z1614,"Liquidação Cancelada")</f>
        <v>#N/A</v>
      </c>
      <c r="AC1614" s="3" t="e">
        <f>IF(X1614&lt;&gt;"Liquidação Cancelada",(AA1614-AB1614)+(U1614-Z1614-AB1614),"Liquidação Cancelada")</f>
        <v>#N/A</v>
      </c>
      <c r="AD1614" s="29"/>
    </row>
    <row r="1615" spans="1:30" ht="24.95" customHeight="1" x14ac:dyDescent="0.2">
      <c r="A1615" s="23" t="str">
        <f>D1615&amp;"|"&amp;E1615&amp;"|"&amp;G1615&amp;"|"&amp;H1615&amp;"|"&amp;L1615&amp;"|"&amp;N1615&amp;"|"&amp;U1615</f>
        <v>||||||0</v>
      </c>
      <c r="B1615" s="23" t="str">
        <f>D1615&amp;"|"&amp;E1615&amp;"|"&amp;G1615&amp;"|"&amp;H1615&amp;"|"&amp;X1615</f>
        <v>||||0</v>
      </c>
      <c r="C1615" s="28" t="str">
        <f>E1615&amp;"|"&amp;X1615</f>
        <v>|0</v>
      </c>
      <c r="D1615" s="10"/>
      <c r="E1615" s="10"/>
      <c r="F1615" s="36" t="str">
        <f>G1615&amp;"/"&amp;H1615</f>
        <v>/</v>
      </c>
      <c r="G1615" s="10"/>
      <c r="H1615" s="10"/>
      <c r="I1615" s="36" t="str">
        <f>J1615&amp;"."&amp;K1615</f>
        <v>.</v>
      </c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>
        <f>R1615-S1615-T1615</f>
        <v>0</v>
      </c>
      <c r="V1615" s="9" t="e">
        <f>IF(X1615&lt;&gt;"Liquidação Cancelada",VLOOKUP(B1615,'BASE DE DADOS OPS'!$B$4:$P$9650,10,FALSE),"Liquidação Cancelada")</f>
        <v>#N/A</v>
      </c>
      <c r="W1615" s="13" t="e">
        <f>IF(X1615&lt;&gt;"Liquidação Cancelada",IF(ISBLANK(V1615),"AGUARDANDO PAGAMENTO",NETWORKDAYS(P1615,V1615)-1),"Liquidação Cancelada")</f>
        <v>#N/A</v>
      </c>
      <c r="X1615" s="10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>IF(X1615&lt;&gt;"Liquidação Cancelada",Y1615-Z1615,"Liquidação Cancelada")</f>
        <v>#N/A</v>
      </c>
      <c r="AC1615" s="3" t="e">
        <f>IF(X1615&lt;&gt;"Liquidação Cancelada",(AA1615-AB1615)+(U1615-Z1615-AB1615),"Liquidação Cancelada")</f>
        <v>#N/A</v>
      </c>
      <c r="AD1615" s="29"/>
    </row>
    <row r="1616" spans="1:30" ht="24.95" customHeight="1" x14ac:dyDescent="0.2">
      <c r="A1616" s="23" t="str">
        <f>D1616&amp;"|"&amp;E1616&amp;"|"&amp;G1616&amp;"|"&amp;H1616&amp;"|"&amp;L1616&amp;"|"&amp;N1616&amp;"|"&amp;U1616</f>
        <v>||||||0</v>
      </c>
      <c r="B1616" s="23" t="str">
        <f>D1616&amp;"|"&amp;E1616&amp;"|"&amp;G1616&amp;"|"&amp;H1616&amp;"|"&amp;X1616</f>
        <v>||||0</v>
      </c>
      <c r="C1616" s="28" t="str">
        <f>E1616&amp;"|"&amp;X1616</f>
        <v>|0</v>
      </c>
      <c r="D1616" s="10"/>
      <c r="E1616" s="10"/>
      <c r="F1616" s="36" t="str">
        <f>G1616&amp;"/"&amp;H1616</f>
        <v>/</v>
      </c>
      <c r="G1616" s="10"/>
      <c r="H1616" s="10"/>
      <c r="I1616" s="36" t="str">
        <f>J1616&amp;"."&amp;K1616</f>
        <v>.</v>
      </c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>
        <f>R1616-S1616-T1616</f>
        <v>0</v>
      </c>
      <c r="V1616" s="9" t="e">
        <f>IF(X1616&lt;&gt;"Liquidação Cancelada",VLOOKUP(B1616,'BASE DE DADOS OPS'!$B$4:$P$9650,10,FALSE),"Liquidação Cancelada")</f>
        <v>#N/A</v>
      </c>
      <c r="W1616" s="13" t="e">
        <f>IF(X1616&lt;&gt;"Liquidação Cancelada",IF(ISBLANK(V1616),"AGUARDANDO PAGAMENTO",NETWORKDAYS(P1616,V1616)-1),"Liquidação Cancelada")</f>
        <v>#N/A</v>
      </c>
      <c r="X1616" s="10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>IF(X1616&lt;&gt;"Liquidação Cancelada",Y1616-Z1616,"Liquidação Cancelada")</f>
        <v>#N/A</v>
      </c>
      <c r="AC1616" s="3" t="e">
        <f>IF(X1616&lt;&gt;"Liquidação Cancelada",(AA1616-AB1616)+(U1616-Z1616-AB1616),"Liquidação Cancelada")</f>
        <v>#N/A</v>
      </c>
      <c r="AD1616" s="29"/>
    </row>
    <row r="1617" spans="1:30" ht="24.95" customHeight="1" x14ac:dyDescent="0.2">
      <c r="A1617" s="23" t="str">
        <f>D1617&amp;"|"&amp;E1617&amp;"|"&amp;G1617&amp;"|"&amp;H1617&amp;"|"&amp;L1617&amp;"|"&amp;N1617&amp;"|"&amp;U1617</f>
        <v>||||||0</v>
      </c>
      <c r="B1617" s="23" t="str">
        <f>D1617&amp;"|"&amp;E1617&amp;"|"&amp;G1617&amp;"|"&amp;H1617&amp;"|"&amp;X1617</f>
        <v>||||0</v>
      </c>
      <c r="C1617" s="28" t="str">
        <f>E1617&amp;"|"&amp;X1617</f>
        <v>|0</v>
      </c>
      <c r="D1617" s="10"/>
      <c r="E1617" s="10"/>
      <c r="F1617" s="36" t="str">
        <f>G1617&amp;"/"&amp;H1617</f>
        <v>/</v>
      </c>
      <c r="G1617" s="10"/>
      <c r="H1617" s="10"/>
      <c r="I1617" s="36" t="str">
        <f>J1617&amp;"."&amp;K1617</f>
        <v>.</v>
      </c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>
        <f>R1617-S1617-T1617</f>
        <v>0</v>
      </c>
      <c r="V1617" s="9" t="e">
        <f>IF(X1617&lt;&gt;"Liquidação Cancelada",VLOOKUP(B1617,'BASE DE DADOS OPS'!$B$4:$P$9650,10,FALSE),"Liquidação Cancelada")</f>
        <v>#N/A</v>
      </c>
      <c r="W1617" s="13" t="e">
        <f>IF(X1617&lt;&gt;"Liquidação Cancelada",IF(ISBLANK(V1617),"AGUARDANDO PAGAMENTO",NETWORKDAYS(P1617,V1617)-1),"Liquidação Cancelada")</f>
        <v>#N/A</v>
      </c>
      <c r="X1617" s="10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>IF(X1617&lt;&gt;"Liquidação Cancelada",Y1617-Z1617,"Liquidação Cancelada")</f>
        <v>#N/A</v>
      </c>
      <c r="AC1617" s="3" t="e">
        <f>IF(X1617&lt;&gt;"Liquidação Cancelada",(AA1617-AB1617)+(U1617-Z1617-AB1617),"Liquidação Cancelada")</f>
        <v>#N/A</v>
      </c>
      <c r="AD1617" s="29"/>
    </row>
    <row r="1618" spans="1:30" ht="24.95" customHeight="1" x14ac:dyDescent="0.2">
      <c r="A1618" s="23" t="str">
        <f>D1618&amp;"|"&amp;E1618&amp;"|"&amp;G1618&amp;"|"&amp;H1618&amp;"|"&amp;L1618&amp;"|"&amp;N1618&amp;"|"&amp;U1618</f>
        <v>||||||0</v>
      </c>
      <c r="B1618" s="23" t="str">
        <f>D1618&amp;"|"&amp;E1618&amp;"|"&amp;G1618&amp;"|"&amp;H1618&amp;"|"&amp;X1618</f>
        <v>||||0</v>
      </c>
      <c r="C1618" s="28" t="str">
        <f>E1618&amp;"|"&amp;X1618</f>
        <v>|0</v>
      </c>
      <c r="D1618" s="10"/>
      <c r="E1618" s="10"/>
      <c r="F1618" s="36" t="str">
        <f>G1618&amp;"/"&amp;H1618</f>
        <v>/</v>
      </c>
      <c r="G1618" s="10"/>
      <c r="H1618" s="10"/>
      <c r="I1618" s="36" t="str">
        <f>J1618&amp;"."&amp;K1618</f>
        <v>.</v>
      </c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>
        <f>R1618-S1618-T1618</f>
        <v>0</v>
      </c>
      <c r="V1618" s="9" t="e">
        <f>IF(X1618&lt;&gt;"Liquidação Cancelada",VLOOKUP(B1618,'BASE DE DADOS OPS'!$B$4:$P$9650,10,FALSE),"Liquidação Cancelada")</f>
        <v>#N/A</v>
      </c>
      <c r="W1618" s="13" t="e">
        <f>IF(X1618&lt;&gt;"Liquidação Cancelada",IF(ISBLANK(V1618),"AGUARDANDO PAGAMENTO",NETWORKDAYS(P1618,V1618)-1),"Liquidação Cancelada")</f>
        <v>#N/A</v>
      </c>
      <c r="X1618" s="10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>IF(X1618&lt;&gt;"Liquidação Cancelada",Y1618-Z1618,"Liquidação Cancelada")</f>
        <v>#N/A</v>
      </c>
      <c r="AC1618" s="3" t="e">
        <f>IF(X1618&lt;&gt;"Liquidação Cancelada",(AA1618-AB1618)+(U1618-Z1618-AB1618),"Liquidação Cancelada")</f>
        <v>#N/A</v>
      </c>
      <c r="AD1618" s="29"/>
    </row>
    <row r="1619" spans="1:30" ht="24.95" customHeight="1" x14ac:dyDescent="0.2">
      <c r="A1619" s="23" t="str">
        <f>D1619&amp;"|"&amp;E1619&amp;"|"&amp;G1619&amp;"|"&amp;H1619&amp;"|"&amp;L1619&amp;"|"&amp;N1619&amp;"|"&amp;U1619</f>
        <v>||||||0</v>
      </c>
      <c r="B1619" s="23" t="str">
        <f>D1619&amp;"|"&amp;E1619&amp;"|"&amp;G1619&amp;"|"&amp;H1619&amp;"|"&amp;X1619</f>
        <v>||||0</v>
      </c>
      <c r="C1619" s="28" t="str">
        <f>E1619&amp;"|"&amp;X1619</f>
        <v>|0</v>
      </c>
      <c r="D1619" s="10"/>
      <c r="E1619" s="10"/>
      <c r="F1619" s="36" t="str">
        <f>G1619&amp;"/"&amp;H1619</f>
        <v>/</v>
      </c>
      <c r="G1619" s="10"/>
      <c r="H1619" s="10"/>
      <c r="I1619" s="36" t="str">
        <f>J1619&amp;"."&amp;K1619</f>
        <v>.</v>
      </c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>
        <f>R1619-S1619-T1619</f>
        <v>0</v>
      </c>
      <c r="V1619" s="9" t="e">
        <f>IF(X1619&lt;&gt;"Liquidação Cancelada",VLOOKUP(B1619,'BASE DE DADOS OPS'!$B$4:$P$9650,10,FALSE),"Liquidação Cancelada")</f>
        <v>#N/A</v>
      </c>
      <c r="W1619" s="13" t="e">
        <f>IF(X1619&lt;&gt;"Liquidação Cancelada",IF(ISBLANK(V1619),"AGUARDANDO PAGAMENTO",NETWORKDAYS(P1619,V1619)-1),"Liquidação Cancelada")</f>
        <v>#N/A</v>
      </c>
      <c r="X1619" s="10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>IF(X1619&lt;&gt;"Liquidação Cancelada",Y1619-Z1619,"Liquidação Cancelada")</f>
        <v>#N/A</v>
      </c>
      <c r="AC1619" s="3" t="e">
        <f>IF(X1619&lt;&gt;"Liquidação Cancelada",(AA1619-AB1619)+(U1619-Z1619-AB1619),"Liquidação Cancelada")</f>
        <v>#N/A</v>
      </c>
      <c r="AD1619" s="29"/>
    </row>
    <row r="1620" spans="1:30" ht="24.95" customHeight="1" x14ac:dyDescent="0.2">
      <c r="A1620" s="23" t="str">
        <f>D1620&amp;"|"&amp;E1620&amp;"|"&amp;G1620&amp;"|"&amp;H1620&amp;"|"&amp;L1620&amp;"|"&amp;N1620&amp;"|"&amp;U1620</f>
        <v>||||||0</v>
      </c>
      <c r="B1620" s="23" t="str">
        <f>D1620&amp;"|"&amp;E1620&amp;"|"&amp;G1620&amp;"|"&amp;H1620&amp;"|"&amp;X1620</f>
        <v>||||0</v>
      </c>
      <c r="C1620" s="28" t="str">
        <f>E1620&amp;"|"&amp;X1620</f>
        <v>|0</v>
      </c>
      <c r="D1620" s="10"/>
      <c r="E1620" s="10"/>
      <c r="F1620" s="36" t="str">
        <f>G1620&amp;"/"&amp;H1620</f>
        <v>/</v>
      </c>
      <c r="G1620" s="10"/>
      <c r="H1620" s="10"/>
      <c r="I1620" s="36" t="str">
        <f>J1620&amp;"."&amp;K1620</f>
        <v>.</v>
      </c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>
        <f>R1620-S1620-T1620</f>
        <v>0</v>
      </c>
      <c r="V1620" s="9" t="e">
        <f>IF(X1620&lt;&gt;"Liquidação Cancelada",VLOOKUP(B1620,'BASE DE DADOS OPS'!$B$4:$P$9650,10,FALSE),"Liquidação Cancelada")</f>
        <v>#N/A</v>
      </c>
      <c r="W1620" s="13" t="e">
        <f>IF(X1620&lt;&gt;"Liquidação Cancelada",IF(ISBLANK(V1620),"AGUARDANDO PAGAMENTO",NETWORKDAYS(P1620,V1620)-1),"Liquidação Cancelada")</f>
        <v>#N/A</v>
      </c>
      <c r="X1620" s="10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>IF(X1620&lt;&gt;"Liquidação Cancelada",Y1620-Z1620,"Liquidação Cancelada")</f>
        <v>#N/A</v>
      </c>
      <c r="AC1620" s="3" t="e">
        <f>IF(X1620&lt;&gt;"Liquidação Cancelada",(AA1620-AB1620)+(U1620-Z1620-AB1620),"Liquidação Cancelada")</f>
        <v>#N/A</v>
      </c>
      <c r="AD1620" s="29"/>
    </row>
    <row r="1621" spans="1:30" ht="24.95" customHeight="1" x14ac:dyDescent="0.2">
      <c r="A1621" s="23" t="str">
        <f>D1621&amp;"|"&amp;E1621&amp;"|"&amp;G1621&amp;"|"&amp;H1621&amp;"|"&amp;L1621&amp;"|"&amp;N1621&amp;"|"&amp;U1621</f>
        <v>||||||0</v>
      </c>
      <c r="B1621" s="23" t="str">
        <f>D1621&amp;"|"&amp;E1621&amp;"|"&amp;G1621&amp;"|"&amp;H1621&amp;"|"&amp;X1621</f>
        <v>||||0</v>
      </c>
      <c r="C1621" s="28" t="str">
        <f>E1621&amp;"|"&amp;X1621</f>
        <v>|0</v>
      </c>
      <c r="D1621" s="10"/>
      <c r="E1621" s="10"/>
      <c r="F1621" s="36" t="str">
        <f>G1621&amp;"/"&amp;H1621</f>
        <v>/</v>
      </c>
      <c r="G1621" s="10"/>
      <c r="H1621" s="10"/>
      <c r="I1621" s="36" t="str">
        <f>J1621&amp;"."&amp;K1621</f>
        <v>.</v>
      </c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>
        <f>R1621-S1621-T1621</f>
        <v>0</v>
      </c>
      <c r="V1621" s="9" t="e">
        <f>IF(X1621&lt;&gt;"Liquidação Cancelada",VLOOKUP(B1621,'BASE DE DADOS OPS'!$B$4:$P$9650,10,FALSE),"Liquidação Cancelada")</f>
        <v>#N/A</v>
      </c>
      <c r="W1621" s="13" t="e">
        <f>IF(X1621&lt;&gt;"Liquidação Cancelada",IF(ISBLANK(V1621),"AGUARDANDO PAGAMENTO",NETWORKDAYS(P1621,V1621)-1),"Liquidação Cancelada")</f>
        <v>#N/A</v>
      </c>
      <c r="X1621" s="10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>IF(X1621&lt;&gt;"Liquidação Cancelada",Y1621-Z1621,"Liquidação Cancelada")</f>
        <v>#N/A</v>
      </c>
      <c r="AC1621" s="3" t="e">
        <f>IF(X1621&lt;&gt;"Liquidação Cancelada",(AA1621-AB1621)+(U1621-Z1621-AB1621),"Liquidação Cancelada")</f>
        <v>#N/A</v>
      </c>
      <c r="AD1621" s="29"/>
    </row>
    <row r="1622" spans="1:30" ht="24.95" customHeight="1" x14ac:dyDescent="0.2">
      <c r="A1622" s="23" t="str">
        <f>D1622&amp;"|"&amp;E1622&amp;"|"&amp;G1622&amp;"|"&amp;H1622&amp;"|"&amp;L1622&amp;"|"&amp;N1622&amp;"|"&amp;U1622</f>
        <v>||||||0</v>
      </c>
      <c r="B1622" s="23" t="str">
        <f>D1622&amp;"|"&amp;E1622&amp;"|"&amp;G1622&amp;"|"&amp;H1622&amp;"|"&amp;X1622</f>
        <v>||||0</v>
      </c>
      <c r="C1622" s="28" t="str">
        <f>E1622&amp;"|"&amp;X1622</f>
        <v>|0</v>
      </c>
      <c r="D1622" s="10"/>
      <c r="E1622" s="10"/>
      <c r="F1622" s="36" t="str">
        <f>G1622&amp;"/"&amp;H1622</f>
        <v>/</v>
      </c>
      <c r="G1622" s="10"/>
      <c r="H1622" s="10"/>
      <c r="I1622" s="36" t="str">
        <f>J1622&amp;"."&amp;K1622</f>
        <v>.</v>
      </c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>
        <f>R1622-S1622-T1622</f>
        <v>0</v>
      </c>
      <c r="V1622" s="9" t="e">
        <f>IF(X1622&lt;&gt;"Liquidação Cancelada",VLOOKUP(B1622,'BASE DE DADOS OPS'!$B$4:$P$9650,10,FALSE),"Liquidação Cancelada")</f>
        <v>#N/A</v>
      </c>
      <c r="W1622" s="13" t="e">
        <f>IF(X1622&lt;&gt;"Liquidação Cancelada",IF(ISBLANK(V1622),"AGUARDANDO PAGAMENTO",NETWORKDAYS(P1622,V1622)-1),"Liquidação Cancelada")</f>
        <v>#N/A</v>
      </c>
      <c r="X1622" s="10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>IF(X1622&lt;&gt;"Liquidação Cancelada",Y1622-Z1622,"Liquidação Cancelada")</f>
        <v>#N/A</v>
      </c>
      <c r="AC1622" s="3" t="e">
        <f>IF(X1622&lt;&gt;"Liquidação Cancelada",(AA1622-AB1622)+(U1622-Z1622-AB1622),"Liquidação Cancelada")</f>
        <v>#N/A</v>
      </c>
      <c r="AD1622" s="29"/>
    </row>
    <row r="1623" spans="1:30" ht="24.95" customHeight="1" x14ac:dyDescent="0.2">
      <c r="A1623" s="23" t="str">
        <f>D1623&amp;"|"&amp;E1623&amp;"|"&amp;G1623&amp;"|"&amp;H1623&amp;"|"&amp;L1623&amp;"|"&amp;N1623&amp;"|"&amp;U1623</f>
        <v>||||||0</v>
      </c>
      <c r="B1623" s="23" t="str">
        <f>D1623&amp;"|"&amp;E1623&amp;"|"&amp;G1623&amp;"|"&amp;H1623&amp;"|"&amp;X1623</f>
        <v>||||0</v>
      </c>
      <c r="C1623" s="28" t="str">
        <f>E1623&amp;"|"&amp;X1623</f>
        <v>|0</v>
      </c>
      <c r="D1623" s="10"/>
      <c r="E1623" s="10"/>
      <c r="F1623" s="36" t="str">
        <f>G1623&amp;"/"&amp;H1623</f>
        <v>/</v>
      </c>
      <c r="G1623" s="10"/>
      <c r="H1623" s="10"/>
      <c r="I1623" s="36" t="str">
        <f>J1623&amp;"."&amp;K1623</f>
        <v>.</v>
      </c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>
        <f>R1623-S1623-T1623</f>
        <v>0</v>
      </c>
      <c r="V1623" s="9" t="e">
        <f>IF(X1623&lt;&gt;"Liquidação Cancelada",VLOOKUP(B1623,'BASE DE DADOS OPS'!$B$4:$P$9650,10,FALSE),"Liquidação Cancelada")</f>
        <v>#N/A</v>
      </c>
      <c r="W1623" s="13" t="e">
        <f>IF(X1623&lt;&gt;"Liquidação Cancelada",IF(ISBLANK(V1623),"AGUARDANDO PAGAMENTO",NETWORKDAYS(P1623,V1623)-1),"Liquidação Cancelada")</f>
        <v>#N/A</v>
      </c>
      <c r="X1623" s="10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>IF(X1623&lt;&gt;"Liquidação Cancelada",Y1623-Z1623,"Liquidação Cancelada")</f>
        <v>#N/A</v>
      </c>
      <c r="AC1623" s="3" t="e">
        <f>IF(X1623&lt;&gt;"Liquidação Cancelada",(AA1623-AB1623)+(U1623-Z1623-AB1623),"Liquidação Cancelada")</f>
        <v>#N/A</v>
      </c>
      <c r="AD1623" s="29"/>
    </row>
    <row r="1624" spans="1:30" ht="24.95" customHeight="1" x14ac:dyDescent="0.2">
      <c r="A1624" s="23" t="str">
        <f>D1624&amp;"|"&amp;E1624&amp;"|"&amp;G1624&amp;"|"&amp;H1624&amp;"|"&amp;L1624&amp;"|"&amp;N1624&amp;"|"&amp;U1624</f>
        <v>||||||0</v>
      </c>
      <c r="B1624" s="23" t="str">
        <f>D1624&amp;"|"&amp;E1624&amp;"|"&amp;G1624&amp;"|"&amp;H1624&amp;"|"&amp;X1624</f>
        <v>||||0</v>
      </c>
      <c r="C1624" s="28" t="str">
        <f>E1624&amp;"|"&amp;X1624</f>
        <v>|0</v>
      </c>
      <c r="D1624" s="10"/>
      <c r="E1624" s="10"/>
      <c r="F1624" s="36" t="str">
        <f>G1624&amp;"/"&amp;H1624</f>
        <v>/</v>
      </c>
      <c r="G1624" s="10"/>
      <c r="H1624" s="10"/>
      <c r="I1624" s="36" t="str">
        <f>J1624&amp;"."&amp;K1624</f>
        <v>.</v>
      </c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>
        <f>R1624-S1624-T1624</f>
        <v>0</v>
      </c>
      <c r="V1624" s="9" t="e">
        <f>IF(X1624&lt;&gt;"Liquidação Cancelada",VLOOKUP(B1624,'BASE DE DADOS OPS'!$B$4:$P$9650,10,FALSE),"Liquidação Cancelada")</f>
        <v>#N/A</v>
      </c>
      <c r="W1624" s="13" t="e">
        <f>IF(X1624&lt;&gt;"Liquidação Cancelada",IF(ISBLANK(V1624),"AGUARDANDO PAGAMENTO",NETWORKDAYS(P1624,V1624)-1),"Liquidação Cancelada")</f>
        <v>#N/A</v>
      </c>
      <c r="X1624" s="10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>IF(X1624&lt;&gt;"Liquidação Cancelada",Y1624-Z1624,"Liquidação Cancelada")</f>
        <v>#N/A</v>
      </c>
      <c r="AC1624" s="3" t="e">
        <f>IF(X1624&lt;&gt;"Liquidação Cancelada",(AA1624-AB1624)+(U1624-Z1624-AB1624),"Liquidação Cancelada")</f>
        <v>#N/A</v>
      </c>
      <c r="AD1624" s="29"/>
    </row>
    <row r="1625" spans="1:30" ht="24.95" customHeight="1" x14ac:dyDescent="0.2">
      <c r="A1625" s="23" t="str">
        <f>D1625&amp;"|"&amp;E1625&amp;"|"&amp;G1625&amp;"|"&amp;H1625&amp;"|"&amp;L1625&amp;"|"&amp;N1625&amp;"|"&amp;U1625</f>
        <v>||||||0</v>
      </c>
      <c r="B1625" s="23" t="str">
        <f>D1625&amp;"|"&amp;E1625&amp;"|"&amp;G1625&amp;"|"&amp;H1625&amp;"|"&amp;X1625</f>
        <v>||||0</v>
      </c>
      <c r="C1625" s="28" t="str">
        <f>E1625&amp;"|"&amp;X1625</f>
        <v>|0</v>
      </c>
      <c r="D1625" s="10"/>
      <c r="E1625" s="10"/>
      <c r="F1625" s="36" t="str">
        <f>G1625&amp;"/"&amp;H1625</f>
        <v>/</v>
      </c>
      <c r="G1625" s="10"/>
      <c r="H1625" s="10"/>
      <c r="I1625" s="36" t="str">
        <f>J1625&amp;"."&amp;K1625</f>
        <v>.</v>
      </c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>
        <f>R1625-S1625-T1625</f>
        <v>0</v>
      </c>
      <c r="V1625" s="9" t="e">
        <f>IF(X1625&lt;&gt;"Liquidação Cancelada",VLOOKUP(B1625,'BASE DE DADOS OPS'!$B$4:$P$9650,10,FALSE),"Liquidação Cancelada")</f>
        <v>#N/A</v>
      </c>
      <c r="W1625" s="13" t="e">
        <f>IF(X1625&lt;&gt;"Liquidação Cancelada",IF(ISBLANK(V1625),"AGUARDANDO PAGAMENTO",NETWORKDAYS(P1625,V1625)-1),"Liquidação Cancelada")</f>
        <v>#N/A</v>
      </c>
      <c r="X1625" s="10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>IF(X1625&lt;&gt;"Liquidação Cancelada",Y1625-Z1625,"Liquidação Cancelada")</f>
        <v>#N/A</v>
      </c>
      <c r="AC1625" s="3" t="e">
        <f>IF(X1625&lt;&gt;"Liquidação Cancelada",(AA1625-AB1625)+(U1625-Z1625-AB1625),"Liquidação Cancelada")</f>
        <v>#N/A</v>
      </c>
      <c r="AD1625" s="29"/>
    </row>
    <row r="1626" spans="1:30" ht="24.95" customHeight="1" x14ac:dyDescent="0.2">
      <c r="A1626" s="23" t="str">
        <f>D1626&amp;"|"&amp;E1626&amp;"|"&amp;G1626&amp;"|"&amp;H1626&amp;"|"&amp;L1626&amp;"|"&amp;N1626&amp;"|"&amp;U1626</f>
        <v>||||||0</v>
      </c>
      <c r="B1626" s="23" t="str">
        <f>D1626&amp;"|"&amp;E1626&amp;"|"&amp;G1626&amp;"|"&amp;H1626&amp;"|"&amp;X1626</f>
        <v>||||0</v>
      </c>
      <c r="C1626" s="28" t="str">
        <f>E1626&amp;"|"&amp;X1626</f>
        <v>|0</v>
      </c>
      <c r="D1626" s="10"/>
      <c r="E1626" s="10"/>
      <c r="F1626" s="36" t="str">
        <f>G1626&amp;"/"&amp;H1626</f>
        <v>/</v>
      </c>
      <c r="G1626" s="10"/>
      <c r="H1626" s="10"/>
      <c r="I1626" s="36" t="str">
        <f>J1626&amp;"."&amp;K1626</f>
        <v>.</v>
      </c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>
        <f>R1626-S1626-T1626</f>
        <v>0</v>
      </c>
      <c r="V1626" s="9" t="e">
        <f>IF(X1626&lt;&gt;"Liquidação Cancelada",VLOOKUP(B1626,'BASE DE DADOS OPS'!$B$4:$P$9650,10,FALSE),"Liquidação Cancelada")</f>
        <v>#N/A</v>
      </c>
      <c r="W1626" s="13" t="e">
        <f>IF(X1626&lt;&gt;"Liquidação Cancelada",IF(ISBLANK(V1626),"AGUARDANDO PAGAMENTO",NETWORKDAYS(P1626,V1626)-1),"Liquidação Cancelada")</f>
        <v>#N/A</v>
      </c>
      <c r="X1626" s="10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>IF(X1626&lt;&gt;"Liquidação Cancelada",Y1626-Z1626,"Liquidação Cancelada")</f>
        <v>#N/A</v>
      </c>
      <c r="AC1626" s="3" t="e">
        <f>IF(X1626&lt;&gt;"Liquidação Cancelada",(AA1626-AB1626)+(U1626-Z1626-AB1626),"Liquidação Cancelada")</f>
        <v>#N/A</v>
      </c>
      <c r="AD1626" s="29"/>
    </row>
    <row r="1627" spans="1:30" ht="24.95" customHeight="1" x14ac:dyDescent="0.2">
      <c r="A1627" s="23" t="str">
        <f>D1627&amp;"|"&amp;E1627&amp;"|"&amp;G1627&amp;"|"&amp;H1627&amp;"|"&amp;L1627&amp;"|"&amp;N1627&amp;"|"&amp;U1627</f>
        <v>||||||0</v>
      </c>
      <c r="B1627" s="23" t="str">
        <f>D1627&amp;"|"&amp;E1627&amp;"|"&amp;G1627&amp;"|"&amp;H1627&amp;"|"&amp;X1627</f>
        <v>||||0</v>
      </c>
      <c r="C1627" s="28" t="str">
        <f>E1627&amp;"|"&amp;X1627</f>
        <v>|0</v>
      </c>
      <c r="D1627" s="10"/>
      <c r="E1627" s="10"/>
      <c r="F1627" s="36" t="str">
        <f>G1627&amp;"/"&amp;H1627</f>
        <v>/</v>
      </c>
      <c r="G1627" s="10"/>
      <c r="H1627" s="10"/>
      <c r="I1627" s="36" t="str">
        <f>J1627&amp;"."&amp;K1627</f>
        <v>.</v>
      </c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>
        <f>R1627-S1627-T1627</f>
        <v>0</v>
      </c>
      <c r="V1627" s="9" t="e">
        <f>IF(X1627&lt;&gt;"Liquidação Cancelada",VLOOKUP(B1627,'BASE DE DADOS OPS'!$B$4:$P$9650,10,FALSE),"Liquidação Cancelada")</f>
        <v>#N/A</v>
      </c>
      <c r="W1627" s="13" t="e">
        <f>IF(X1627&lt;&gt;"Liquidação Cancelada",IF(ISBLANK(V1627),"AGUARDANDO PAGAMENTO",NETWORKDAYS(P1627,V1627)-1),"Liquidação Cancelada")</f>
        <v>#N/A</v>
      </c>
      <c r="X1627" s="10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>IF(X1627&lt;&gt;"Liquidação Cancelada",Y1627-Z1627,"Liquidação Cancelada")</f>
        <v>#N/A</v>
      </c>
      <c r="AC1627" s="3" t="e">
        <f>IF(X1627&lt;&gt;"Liquidação Cancelada",(AA1627-AB1627)+(U1627-Z1627-AB1627),"Liquidação Cancelada")</f>
        <v>#N/A</v>
      </c>
      <c r="AD1627" s="29"/>
    </row>
    <row r="1628" spans="1:30" ht="24.95" customHeight="1" x14ac:dyDescent="0.2">
      <c r="A1628" s="23" t="str">
        <f>D1628&amp;"|"&amp;E1628&amp;"|"&amp;G1628&amp;"|"&amp;H1628&amp;"|"&amp;L1628&amp;"|"&amp;N1628&amp;"|"&amp;U1628</f>
        <v>||||||0</v>
      </c>
      <c r="B1628" s="23" t="str">
        <f>D1628&amp;"|"&amp;E1628&amp;"|"&amp;G1628&amp;"|"&amp;H1628&amp;"|"&amp;X1628</f>
        <v>||||0</v>
      </c>
      <c r="C1628" s="28" t="str">
        <f>E1628&amp;"|"&amp;X1628</f>
        <v>|0</v>
      </c>
      <c r="D1628" s="10"/>
      <c r="E1628" s="10"/>
      <c r="F1628" s="36" t="str">
        <f>G1628&amp;"/"&amp;H1628</f>
        <v>/</v>
      </c>
      <c r="G1628" s="10"/>
      <c r="H1628" s="10"/>
      <c r="I1628" s="36" t="str">
        <f>J1628&amp;"."&amp;K1628</f>
        <v>.</v>
      </c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>
        <f>R1628-S1628-T1628</f>
        <v>0</v>
      </c>
      <c r="V1628" s="9" t="e">
        <f>IF(X1628&lt;&gt;"Liquidação Cancelada",VLOOKUP(B1628,'BASE DE DADOS OPS'!$B$4:$P$9650,10,FALSE),"Liquidação Cancelada")</f>
        <v>#N/A</v>
      </c>
      <c r="W1628" s="13" t="e">
        <f>IF(X1628&lt;&gt;"Liquidação Cancelada",IF(ISBLANK(V1628),"AGUARDANDO PAGAMENTO",NETWORKDAYS(P1628,V1628)-1),"Liquidação Cancelada")</f>
        <v>#N/A</v>
      </c>
      <c r="X1628" s="10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>IF(X1628&lt;&gt;"Liquidação Cancelada",Y1628-Z1628,"Liquidação Cancelada")</f>
        <v>#N/A</v>
      </c>
      <c r="AC1628" s="3" t="e">
        <f>IF(X1628&lt;&gt;"Liquidação Cancelada",(AA1628-AB1628)+(U1628-Z1628-AB1628),"Liquidação Cancelada")</f>
        <v>#N/A</v>
      </c>
      <c r="AD1628" s="29"/>
    </row>
    <row r="1629" spans="1:30" ht="24.95" customHeight="1" x14ac:dyDescent="0.2">
      <c r="A1629" s="23" t="str">
        <f>D1629&amp;"|"&amp;E1629&amp;"|"&amp;G1629&amp;"|"&amp;H1629&amp;"|"&amp;L1629&amp;"|"&amp;N1629&amp;"|"&amp;U1629</f>
        <v>||||||0</v>
      </c>
      <c r="B1629" s="23" t="str">
        <f>D1629&amp;"|"&amp;E1629&amp;"|"&amp;G1629&amp;"|"&amp;H1629&amp;"|"&amp;X1629</f>
        <v>||||0</v>
      </c>
      <c r="C1629" s="28" t="str">
        <f>E1629&amp;"|"&amp;X1629</f>
        <v>|0</v>
      </c>
      <c r="D1629" s="10"/>
      <c r="E1629" s="10"/>
      <c r="F1629" s="36" t="str">
        <f>G1629&amp;"/"&amp;H1629</f>
        <v>/</v>
      </c>
      <c r="G1629" s="10"/>
      <c r="H1629" s="10"/>
      <c r="I1629" s="36" t="str">
        <f>J1629&amp;"."&amp;K1629</f>
        <v>.</v>
      </c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>
        <f>R1629-S1629-T1629</f>
        <v>0</v>
      </c>
      <c r="V1629" s="9" t="e">
        <f>IF(X1629&lt;&gt;"Liquidação Cancelada",VLOOKUP(B1629,'BASE DE DADOS OPS'!$B$4:$P$9650,10,FALSE),"Liquidação Cancelada")</f>
        <v>#N/A</v>
      </c>
      <c r="W1629" s="13" t="e">
        <f>IF(X1629&lt;&gt;"Liquidação Cancelada",IF(ISBLANK(V1629),"AGUARDANDO PAGAMENTO",NETWORKDAYS(P1629,V1629)-1),"Liquidação Cancelada")</f>
        <v>#N/A</v>
      </c>
      <c r="X1629" s="10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>IF(X1629&lt;&gt;"Liquidação Cancelada",Y1629-Z1629,"Liquidação Cancelada")</f>
        <v>#N/A</v>
      </c>
      <c r="AC1629" s="3" t="e">
        <f>IF(X1629&lt;&gt;"Liquidação Cancelada",(AA1629-AB1629)+(U1629-Z1629-AB1629),"Liquidação Cancelada")</f>
        <v>#N/A</v>
      </c>
      <c r="AD1629" s="29"/>
    </row>
    <row r="1630" spans="1:30" ht="24.95" customHeight="1" x14ac:dyDescent="0.2">
      <c r="A1630" s="23" t="str">
        <f>D1630&amp;"|"&amp;E1630&amp;"|"&amp;G1630&amp;"|"&amp;H1630&amp;"|"&amp;L1630&amp;"|"&amp;N1630&amp;"|"&amp;U1630</f>
        <v>||||||0</v>
      </c>
      <c r="B1630" s="23" t="str">
        <f>D1630&amp;"|"&amp;E1630&amp;"|"&amp;G1630&amp;"|"&amp;H1630&amp;"|"&amp;X1630</f>
        <v>||||0</v>
      </c>
      <c r="C1630" s="28" t="str">
        <f>E1630&amp;"|"&amp;X1630</f>
        <v>|0</v>
      </c>
      <c r="D1630" s="10"/>
      <c r="E1630" s="10"/>
      <c r="F1630" s="36" t="str">
        <f>G1630&amp;"/"&amp;H1630</f>
        <v>/</v>
      </c>
      <c r="G1630" s="10"/>
      <c r="H1630" s="10"/>
      <c r="I1630" s="36" t="str">
        <f>J1630&amp;"."&amp;K1630</f>
        <v>.</v>
      </c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>
        <f>R1630-S1630-T1630</f>
        <v>0</v>
      </c>
      <c r="V1630" s="9" t="e">
        <f>IF(X1630&lt;&gt;"Liquidação Cancelada",VLOOKUP(B1630,'BASE DE DADOS OPS'!$B$4:$P$9650,10,FALSE),"Liquidação Cancelada")</f>
        <v>#N/A</v>
      </c>
      <c r="W1630" s="13" t="e">
        <f>IF(X1630&lt;&gt;"Liquidação Cancelada",IF(ISBLANK(V1630),"AGUARDANDO PAGAMENTO",NETWORKDAYS(P1630,V1630)-1),"Liquidação Cancelada")</f>
        <v>#N/A</v>
      </c>
      <c r="X1630" s="10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>IF(X1630&lt;&gt;"Liquidação Cancelada",Y1630-Z1630,"Liquidação Cancelada")</f>
        <v>#N/A</v>
      </c>
      <c r="AC1630" s="3" t="e">
        <f>IF(X1630&lt;&gt;"Liquidação Cancelada",(AA1630-AB1630)+(U1630-Z1630-AB1630),"Liquidação Cancelada")</f>
        <v>#N/A</v>
      </c>
      <c r="AD1630" s="29"/>
    </row>
    <row r="1631" spans="1:30" ht="24.95" customHeight="1" x14ac:dyDescent="0.2">
      <c r="A1631" s="23" t="str">
        <f>D1631&amp;"|"&amp;E1631&amp;"|"&amp;G1631&amp;"|"&amp;H1631&amp;"|"&amp;L1631&amp;"|"&amp;N1631&amp;"|"&amp;U1631</f>
        <v>||||||0</v>
      </c>
      <c r="B1631" s="23" t="str">
        <f>D1631&amp;"|"&amp;E1631&amp;"|"&amp;G1631&amp;"|"&amp;H1631&amp;"|"&amp;X1631</f>
        <v>||||0</v>
      </c>
      <c r="C1631" s="28" t="str">
        <f>E1631&amp;"|"&amp;X1631</f>
        <v>|0</v>
      </c>
      <c r="D1631" s="10"/>
      <c r="E1631" s="10"/>
      <c r="F1631" s="36" t="str">
        <f>G1631&amp;"/"&amp;H1631</f>
        <v>/</v>
      </c>
      <c r="G1631" s="10"/>
      <c r="H1631" s="10"/>
      <c r="I1631" s="36" t="str">
        <f>J1631&amp;"."&amp;K1631</f>
        <v>.</v>
      </c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>
        <f>R1631-S1631-T1631</f>
        <v>0</v>
      </c>
      <c r="V1631" s="9" t="e">
        <f>IF(X1631&lt;&gt;"Liquidação Cancelada",VLOOKUP(B1631,'BASE DE DADOS OPS'!$B$4:$P$9650,10,FALSE),"Liquidação Cancelada")</f>
        <v>#N/A</v>
      </c>
      <c r="W1631" s="13" t="e">
        <f>IF(X1631&lt;&gt;"Liquidação Cancelada",IF(ISBLANK(V1631),"AGUARDANDO PAGAMENTO",NETWORKDAYS(P1631,V1631)-1),"Liquidação Cancelada")</f>
        <v>#N/A</v>
      </c>
      <c r="X1631" s="10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>IF(X1631&lt;&gt;"Liquidação Cancelada",Y1631-Z1631,"Liquidação Cancelada")</f>
        <v>#N/A</v>
      </c>
      <c r="AC1631" s="3" t="e">
        <f>IF(X1631&lt;&gt;"Liquidação Cancelada",(AA1631-AB1631)+(U1631-Z1631-AB1631),"Liquidação Cancelada")</f>
        <v>#N/A</v>
      </c>
      <c r="AD1631" s="29"/>
    </row>
    <row r="1632" spans="1:30" ht="24.95" customHeight="1" x14ac:dyDescent="0.2">
      <c r="A1632" s="23" t="str">
        <f>D1632&amp;"|"&amp;E1632&amp;"|"&amp;G1632&amp;"|"&amp;H1632&amp;"|"&amp;L1632&amp;"|"&amp;N1632&amp;"|"&amp;U1632</f>
        <v>||||||0</v>
      </c>
      <c r="B1632" s="23" t="str">
        <f>D1632&amp;"|"&amp;E1632&amp;"|"&amp;G1632&amp;"|"&amp;H1632&amp;"|"&amp;X1632</f>
        <v>||||0</v>
      </c>
      <c r="C1632" s="28" t="str">
        <f>E1632&amp;"|"&amp;X1632</f>
        <v>|0</v>
      </c>
      <c r="D1632" s="10"/>
      <c r="E1632" s="10"/>
      <c r="F1632" s="36" t="str">
        <f>G1632&amp;"/"&amp;H1632</f>
        <v>/</v>
      </c>
      <c r="G1632" s="10"/>
      <c r="H1632" s="10"/>
      <c r="I1632" s="36" t="str">
        <f>J1632&amp;"."&amp;K1632</f>
        <v>.</v>
      </c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>
        <f>R1632-S1632-T1632</f>
        <v>0</v>
      </c>
      <c r="V1632" s="9" t="e">
        <f>IF(X1632&lt;&gt;"Liquidação Cancelada",VLOOKUP(B1632,'BASE DE DADOS OPS'!$B$4:$P$9650,10,FALSE),"Liquidação Cancelada")</f>
        <v>#N/A</v>
      </c>
      <c r="W1632" s="13" t="e">
        <f>IF(X1632&lt;&gt;"Liquidação Cancelada",IF(ISBLANK(V1632),"AGUARDANDO PAGAMENTO",NETWORKDAYS(P1632,V1632)-1),"Liquidação Cancelada")</f>
        <v>#N/A</v>
      </c>
      <c r="X1632" s="10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>IF(X1632&lt;&gt;"Liquidação Cancelada",Y1632-Z1632,"Liquidação Cancelada")</f>
        <v>#N/A</v>
      </c>
      <c r="AC1632" s="3" t="e">
        <f>IF(X1632&lt;&gt;"Liquidação Cancelada",(AA1632-AB1632)+(U1632-Z1632-AB1632),"Liquidação Cancelada")</f>
        <v>#N/A</v>
      </c>
      <c r="AD1632" s="29"/>
    </row>
    <row r="1633" spans="1:30" ht="24.95" customHeight="1" x14ac:dyDescent="0.2">
      <c r="A1633" s="23" t="str">
        <f>D1633&amp;"|"&amp;E1633&amp;"|"&amp;G1633&amp;"|"&amp;H1633&amp;"|"&amp;L1633&amp;"|"&amp;N1633&amp;"|"&amp;U1633</f>
        <v>||||||0</v>
      </c>
      <c r="B1633" s="23" t="str">
        <f>D1633&amp;"|"&amp;E1633&amp;"|"&amp;G1633&amp;"|"&amp;H1633&amp;"|"&amp;X1633</f>
        <v>||||0</v>
      </c>
      <c r="C1633" s="28" t="str">
        <f>E1633&amp;"|"&amp;X1633</f>
        <v>|0</v>
      </c>
      <c r="D1633" s="10"/>
      <c r="E1633" s="10"/>
      <c r="F1633" s="36" t="str">
        <f>G1633&amp;"/"&amp;H1633</f>
        <v>/</v>
      </c>
      <c r="G1633" s="10"/>
      <c r="H1633" s="10"/>
      <c r="I1633" s="36" t="str">
        <f>J1633&amp;"."&amp;K1633</f>
        <v>.</v>
      </c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>
        <f>R1633-S1633-T1633</f>
        <v>0</v>
      </c>
      <c r="V1633" s="9" t="e">
        <f>IF(X1633&lt;&gt;"Liquidação Cancelada",VLOOKUP(B1633,'BASE DE DADOS OPS'!$B$4:$P$9650,10,FALSE),"Liquidação Cancelada")</f>
        <v>#N/A</v>
      </c>
      <c r="W1633" s="13" t="e">
        <f>IF(X1633&lt;&gt;"Liquidação Cancelada",IF(ISBLANK(V1633),"AGUARDANDO PAGAMENTO",NETWORKDAYS(P1633,V1633)-1),"Liquidação Cancelada")</f>
        <v>#N/A</v>
      </c>
      <c r="X1633" s="10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>IF(X1633&lt;&gt;"Liquidação Cancelada",Y1633-Z1633,"Liquidação Cancelada")</f>
        <v>#N/A</v>
      </c>
      <c r="AC1633" s="3" t="e">
        <f>IF(X1633&lt;&gt;"Liquidação Cancelada",(AA1633-AB1633)+(U1633-Z1633-AB1633),"Liquidação Cancelada")</f>
        <v>#N/A</v>
      </c>
      <c r="AD1633" s="29"/>
    </row>
    <row r="1634" spans="1:30" ht="24.95" customHeight="1" x14ac:dyDescent="0.2">
      <c r="A1634" s="23" t="str">
        <f>D1634&amp;"|"&amp;E1634&amp;"|"&amp;G1634&amp;"|"&amp;H1634&amp;"|"&amp;L1634&amp;"|"&amp;N1634&amp;"|"&amp;U1634</f>
        <v>||||||0</v>
      </c>
      <c r="B1634" s="23" t="str">
        <f>D1634&amp;"|"&amp;E1634&amp;"|"&amp;G1634&amp;"|"&amp;H1634&amp;"|"&amp;X1634</f>
        <v>||||0</v>
      </c>
      <c r="C1634" s="28" t="str">
        <f>E1634&amp;"|"&amp;X1634</f>
        <v>|0</v>
      </c>
      <c r="D1634" s="10"/>
      <c r="E1634" s="10"/>
      <c r="F1634" s="36" t="str">
        <f>G1634&amp;"/"&amp;H1634</f>
        <v>/</v>
      </c>
      <c r="G1634" s="10"/>
      <c r="H1634" s="10"/>
      <c r="I1634" s="36" t="str">
        <f>J1634&amp;"."&amp;K1634</f>
        <v>.</v>
      </c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>
        <f>R1634-S1634-T1634</f>
        <v>0</v>
      </c>
      <c r="V1634" s="9" t="e">
        <f>IF(X1634&lt;&gt;"Liquidação Cancelada",VLOOKUP(B1634,'BASE DE DADOS OPS'!$B$4:$P$9650,10,FALSE),"Liquidação Cancelada")</f>
        <v>#N/A</v>
      </c>
      <c r="W1634" s="13" t="e">
        <f>IF(X1634&lt;&gt;"Liquidação Cancelada",IF(ISBLANK(V1634),"AGUARDANDO PAGAMENTO",NETWORKDAYS(P1634,V1634)-1),"Liquidação Cancelada")</f>
        <v>#N/A</v>
      </c>
      <c r="X1634" s="10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>IF(X1634&lt;&gt;"Liquidação Cancelada",Y1634-Z1634,"Liquidação Cancelada")</f>
        <v>#N/A</v>
      </c>
      <c r="AC1634" s="3" t="e">
        <f>IF(X1634&lt;&gt;"Liquidação Cancelada",(AA1634-AB1634)+(U1634-Z1634-AB1634),"Liquidação Cancelada")</f>
        <v>#N/A</v>
      </c>
      <c r="AD1634" s="29"/>
    </row>
    <row r="1635" spans="1:30" ht="24.95" customHeight="1" x14ac:dyDescent="0.2">
      <c r="A1635" s="23" t="str">
        <f>D1635&amp;"|"&amp;E1635&amp;"|"&amp;G1635&amp;"|"&amp;H1635&amp;"|"&amp;L1635&amp;"|"&amp;N1635&amp;"|"&amp;U1635</f>
        <v>||||||0</v>
      </c>
      <c r="B1635" s="23" t="str">
        <f>D1635&amp;"|"&amp;E1635&amp;"|"&amp;G1635&amp;"|"&amp;H1635&amp;"|"&amp;X1635</f>
        <v>||||0</v>
      </c>
      <c r="C1635" s="28" t="str">
        <f>E1635&amp;"|"&amp;X1635</f>
        <v>|0</v>
      </c>
      <c r="D1635" s="10"/>
      <c r="E1635" s="10"/>
      <c r="F1635" s="36" t="str">
        <f>G1635&amp;"/"&amp;H1635</f>
        <v>/</v>
      </c>
      <c r="G1635" s="10"/>
      <c r="H1635" s="10"/>
      <c r="I1635" s="36" t="str">
        <f>J1635&amp;"."&amp;K1635</f>
        <v>.</v>
      </c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>
        <f>R1635-S1635-T1635</f>
        <v>0</v>
      </c>
      <c r="V1635" s="9" t="e">
        <f>IF(X1635&lt;&gt;"Liquidação Cancelada",VLOOKUP(B1635,'BASE DE DADOS OPS'!$B$4:$P$9650,10,FALSE),"Liquidação Cancelada")</f>
        <v>#N/A</v>
      </c>
      <c r="W1635" s="13" t="e">
        <f>IF(X1635&lt;&gt;"Liquidação Cancelada",IF(ISBLANK(V1635),"AGUARDANDO PAGAMENTO",NETWORKDAYS(P1635,V1635)-1),"Liquidação Cancelada")</f>
        <v>#N/A</v>
      </c>
      <c r="X1635" s="10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>IF(X1635&lt;&gt;"Liquidação Cancelada",Y1635-Z1635,"Liquidação Cancelada")</f>
        <v>#N/A</v>
      </c>
      <c r="AC1635" s="3" t="e">
        <f>IF(X1635&lt;&gt;"Liquidação Cancelada",(AA1635-AB1635)+(U1635-Z1635-AB1635),"Liquidação Cancelada")</f>
        <v>#N/A</v>
      </c>
      <c r="AD1635" s="29"/>
    </row>
    <row r="1636" spans="1:30" ht="24.95" customHeight="1" x14ac:dyDescent="0.2">
      <c r="A1636" s="23" t="str">
        <f>D1636&amp;"|"&amp;E1636&amp;"|"&amp;G1636&amp;"|"&amp;H1636&amp;"|"&amp;L1636&amp;"|"&amp;N1636&amp;"|"&amp;U1636</f>
        <v>||||||0</v>
      </c>
      <c r="B1636" s="23" t="str">
        <f>D1636&amp;"|"&amp;E1636&amp;"|"&amp;G1636&amp;"|"&amp;H1636&amp;"|"&amp;X1636</f>
        <v>||||0</v>
      </c>
      <c r="C1636" s="28" t="str">
        <f>E1636&amp;"|"&amp;X1636</f>
        <v>|0</v>
      </c>
      <c r="D1636" s="10"/>
      <c r="E1636" s="10"/>
      <c r="F1636" s="36" t="str">
        <f>G1636&amp;"/"&amp;H1636</f>
        <v>/</v>
      </c>
      <c r="G1636" s="10"/>
      <c r="H1636" s="10"/>
      <c r="I1636" s="36" t="str">
        <f>J1636&amp;"."&amp;K1636</f>
        <v>.</v>
      </c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>
        <f>R1636-S1636-T1636</f>
        <v>0</v>
      </c>
      <c r="V1636" s="9" t="e">
        <f>IF(X1636&lt;&gt;"Liquidação Cancelada",VLOOKUP(B1636,'BASE DE DADOS OPS'!$B$4:$P$9650,10,FALSE),"Liquidação Cancelada")</f>
        <v>#N/A</v>
      </c>
      <c r="W1636" s="13" t="e">
        <f>IF(X1636&lt;&gt;"Liquidação Cancelada",IF(ISBLANK(V1636),"AGUARDANDO PAGAMENTO",NETWORKDAYS(P1636,V1636)-1),"Liquidação Cancelada")</f>
        <v>#N/A</v>
      </c>
      <c r="X1636" s="10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>IF(X1636&lt;&gt;"Liquidação Cancelada",Y1636-Z1636,"Liquidação Cancelada")</f>
        <v>#N/A</v>
      </c>
      <c r="AC1636" s="3" t="e">
        <f>IF(X1636&lt;&gt;"Liquidação Cancelada",(AA1636-AB1636)+(U1636-Z1636-AB1636),"Liquidação Cancelada")</f>
        <v>#N/A</v>
      </c>
      <c r="AD1636" s="29"/>
    </row>
    <row r="1637" spans="1:30" ht="24.95" customHeight="1" x14ac:dyDescent="0.2">
      <c r="A1637" s="23" t="str">
        <f>D1637&amp;"|"&amp;E1637&amp;"|"&amp;G1637&amp;"|"&amp;H1637&amp;"|"&amp;L1637&amp;"|"&amp;N1637&amp;"|"&amp;U1637</f>
        <v>||||||0</v>
      </c>
      <c r="B1637" s="23" t="str">
        <f>D1637&amp;"|"&amp;E1637&amp;"|"&amp;G1637&amp;"|"&amp;H1637&amp;"|"&amp;X1637</f>
        <v>||||0</v>
      </c>
      <c r="C1637" s="28" t="str">
        <f>E1637&amp;"|"&amp;X1637</f>
        <v>|0</v>
      </c>
      <c r="D1637" s="10"/>
      <c r="E1637" s="10"/>
      <c r="F1637" s="36" t="str">
        <f>G1637&amp;"/"&amp;H1637</f>
        <v>/</v>
      </c>
      <c r="G1637" s="10"/>
      <c r="H1637" s="10"/>
      <c r="I1637" s="36" t="str">
        <f>J1637&amp;"."&amp;K1637</f>
        <v>.</v>
      </c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>
        <f>R1637-S1637-T1637</f>
        <v>0</v>
      </c>
      <c r="V1637" s="9" t="e">
        <f>IF(X1637&lt;&gt;"Liquidação Cancelada",VLOOKUP(B1637,'BASE DE DADOS OPS'!$B$4:$P$9650,10,FALSE),"Liquidação Cancelada")</f>
        <v>#N/A</v>
      </c>
      <c r="W1637" s="13" t="e">
        <f>IF(X1637&lt;&gt;"Liquidação Cancelada",IF(ISBLANK(V1637),"AGUARDANDO PAGAMENTO",NETWORKDAYS(P1637,V1637)-1),"Liquidação Cancelada")</f>
        <v>#N/A</v>
      </c>
      <c r="X1637" s="10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>IF(X1637&lt;&gt;"Liquidação Cancelada",Y1637-Z1637,"Liquidação Cancelada")</f>
        <v>#N/A</v>
      </c>
      <c r="AC1637" s="3" t="e">
        <f>IF(X1637&lt;&gt;"Liquidação Cancelada",(AA1637-AB1637)+(U1637-Z1637-AB1637),"Liquidação Cancelada")</f>
        <v>#N/A</v>
      </c>
      <c r="AD1637" s="29"/>
    </row>
    <row r="1638" spans="1:30" ht="24.95" customHeight="1" x14ac:dyDescent="0.2">
      <c r="A1638" s="23" t="str">
        <f>D1638&amp;"|"&amp;E1638&amp;"|"&amp;G1638&amp;"|"&amp;H1638&amp;"|"&amp;L1638&amp;"|"&amp;N1638&amp;"|"&amp;U1638</f>
        <v>||||||0</v>
      </c>
      <c r="B1638" s="23" t="str">
        <f>D1638&amp;"|"&amp;E1638&amp;"|"&amp;G1638&amp;"|"&amp;H1638&amp;"|"&amp;X1638</f>
        <v>||||0</v>
      </c>
      <c r="C1638" s="28" t="str">
        <f>E1638&amp;"|"&amp;X1638</f>
        <v>|0</v>
      </c>
      <c r="D1638" s="10"/>
      <c r="E1638" s="10"/>
      <c r="F1638" s="36" t="str">
        <f>G1638&amp;"/"&amp;H1638</f>
        <v>/</v>
      </c>
      <c r="G1638" s="10"/>
      <c r="H1638" s="10"/>
      <c r="I1638" s="36" t="str">
        <f>J1638&amp;"."&amp;K1638</f>
        <v>.</v>
      </c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>
        <f>R1638-S1638-T1638</f>
        <v>0</v>
      </c>
      <c r="V1638" s="9" t="e">
        <f>IF(X1638&lt;&gt;"Liquidação Cancelada",VLOOKUP(B1638,'BASE DE DADOS OPS'!$B$4:$P$9650,10,FALSE),"Liquidação Cancelada")</f>
        <v>#N/A</v>
      </c>
      <c r="W1638" s="13" t="e">
        <f>IF(X1638&lt;&gt;"Liquidação Cancelada",IF(ISBLANK(V1638),"AGUARDANDO PAGAMENTO",NETWORKDAYS(P1638,V1638)-1),"Liquidação Cancelada")</f>
        <v>#N/A</v>
      </c>
      <c r="X1638" s="10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>IF(X1638&lt;&gt;"Liquidação Cancelada",Y1638-Z1638,"Liquidação Cancelada")</f>
        <v>#N/A</v>
      </c>
      <c r="AC1638" s="3" t="e">
        <f>IF(X1638&lt;&gt;"Liquidação Cancelada",(AA1638-AB1638)+(U1638-Z1638-AB1638),"Liquidação Cancelada")</f>
        <v>#N/A</v>
      </c>
      <c r="AD1638" s="29"/>
    </row>
    <row r="1639" spans="1:30" ht="24.95" customHeight="1" x14ac:dyDescent="0.2">
      <c r="A1639" s="23" t="str">
        <f>D1639&amp;"|"&amp;E1639&amp;"|"&amp;G1639&amp;"|"&amp;H1639&amp;"|"&amp;L1639&amp;"|"&amp;N1639&amp;"|"&amp;U1639</f>
        <v>||||||0</v>
      </c>
      <c r="B1639" s="23" t="str">
        <f>D1639&amp;"|"&amp;E1639&amp;"|"&amp;G1639&amp;"|"&amp;H1639&amp;"|"&amp;X1639</f>
        <v>||||0</v>
      </c>
      <c r="C1639" s="28" t="str">
        <f>E1639&amp;"|"&amp;X1639</f>
        <v>|0</v>
      </c>
      <c r="D1639" s="10"/>
      <c r="E1639" s="10"/>
      <c r="F1639" s="36" t="str">
        <f>G1639&amp;"/"&amp;H1639</f>
        <v>/</v>
      </c>
      <c r="G1639" s="10"/>
      <c r="H1639" s="10"/>
      <c r="I1639" s="36" t="str">
        <f>J1639&amp;"."&amp;K1639</f>
        <v>.</v>
      </c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>
        <f>R1639-S1639-T1639</f>
        <v>0</v>
      </c>
      <c r="V1639" s="9" t="e">
        <f>IF(X1639&lt;&gt;"Liquidação Cancelada",VLOOKUP(B1639,'BASE DE DADOS OPS'!$B$4:$P$9650,10,FALSE),"Liquidação Cancelada")</f>
        <v>#N/A</v>
      </c>
      <c r="W1639" s="13" t="e">
        <f>IF(X1639&lt;&gt;"Liquidação Cancelada",IF(ISBLANK(V1639),"AGUARDANDO PAGAMENTO",NETWORKDAYS(P1639,V1639)-1),"Liquidação Cancelada")</f>
        <v>#N/A</v>
      </c>
      <c r="X1639" s="10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>IF(X1639&lt;&gt;"Liquidação Cancelada",Y1639-Z1639,"Liquidação Cancelada")</f>
        <v>#N/A</v>
      </c>
      <c r="AC1639" s="3" t="e">
        <f>IF(X1639&lt;&gt;"Liquidação Cancelada",(AA1639-AB1639)+(U1639-Z1639-AB1639),"Liquidação Cancelada")</f>
        <v>#N/A</v>
      </c>
      <c r="AD1639" s="29"/>
    </row>
    <row r="1640" spans="1:30" ht="24.95" customHeight="1" x14ac:dyDescent="0.2">
      <c r="A1640" s="23" t="str">
        <f>D1640&amp;"|"&amp;E1640&amp;"|"&amp;G1640&amp;"|"&amp;H1640&amp;"|"&amp;L1640&amp;"|"&amp;N1640&amp;"|"&amp;U1640</f>
        <v>||||||0</v>
      </c>
      <c r="B1640" s="23" t="str">
        <f>D1640&amp;"|"&amp;E1640&amp;"|"&amp;G1640&amp;"|"&amp;H1640&amp;"|"&amp;X1640</f>
        <v>||||0</v>
      </c>
      <c r="C1640" s="28" t="str">
        <f>E1640&amp;"|"&amp;X1640</f>
        <v>|0</v>
      </c>
      <c r="D1640" s="10"/>
      <c r="E1640" s="10"/>
      <c r="F1640" s="36" t="str">
        <f>G1640&amp;"/"&amp;H1640</f>
        <v>/</v>
      </c>
      <c r="G1640" s="10"/>
      <c r="H1640" s="10"/>
      <c r="I1640" s="36" t="str">
        <f>J1640&amp;"."&amp;K1640</f>
        <v>.</v>
      </c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>
        <f>R1640-S1640-T1640</f>
        <v>0</v>
      </c>
      <c r="V1640" s="9" t="e">
        <f>IF(X1640&lt;&gt;"Liquidação Cancelada",VLOOKUP(B1640,'BASE DE DADOS OPS'!$B$4:$P$9650,10,FALSE),"Liquidação Cancelada")</f>
        <v>#N/A</v>
      </c>
      <c r="W1640" s="13" t="e">
        <f>IF(X1640&lt;&gt;"Liquidação Cancelada",IF(ISBLANK(V1640),"AGUARDANDO PAGAMENTO",NETWORKDAYS(P1640,V1640)-1),"Liquidação Cancelada")</f>
        <v>#N/A</v>
      </c>
      <c r="X1640" s="10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>IF(X1640&lt;&gt;"Liquidação Cancelada",Y1640-Z1640,"Liquidação Cancelada")</f>
        <v>#N/A</v>
      </c>
      <c r="AC1640" s="3" t="e">
        <f>IF(X1640&lt;&gt;"Liquidação Cancelada",(AA1640-AB1640)+(U1640-Z1640-AB1640),"Liquidação Cancelada")</f>
        <v>#N/A</v>
      </c>
      <c r="AD1640" s="29"/>
    </row>
    <row r="1641" spans="1:30" ht="24.95" customHeight="1" x14ac:dyDescent="0.2">
      <c r="A1641" s="23" t="str">
        <f>D1641&amp;"|"&amp;E1641&amp;"|"&amp;G1641&amp;"|"&amp;H1641&amp;"|"&amp;L1641&amp;"|"&amp;N1641&amp;"|"&amp;U1641</f>
        <v>||||||0</v>
      </c>
      <c r="B1641" s="23" t="str">
        <f>D1641&amp;"|"&amp;E1641&amp;"|"&amp;G1641&amp;"|"&amp;H1641&amp;"|"&amp;X1641</f>
        <v>||||0</v>
      </c>
      <c r="C1641" s="28" t="str">
        <f>E1641&amp;"|"&amp;X1641</f>
        <v>|0</v>
      </c>
      <c r="D1641" s="10"/>
      <c r="E1641" s="10"/>
      <c r="F1641" s="36" t="str">
        <f>G1641&amp;"/"&amp;H1641</f>
        <v>/</v>
      </c>
      <c r="G1641" s="10"/>
      <c r="H1641" s="10"/>
      <c r="I1641" s="36" t="str">
        <f>J1641&amp;"."&amp;K1641</f>
        <v>.</v>
      </c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>
        <f>R1641-S1641-T1641</f>
        <v>0</v>
      </c>
      <c r="V1641" s="9" t="e">
        <f>IF(X1641&lt;&gt;"Liquidação Cancelada",VLOOKUP(B1641,'BASE DE DADOS OPS'!$B$4:$P$9650,10,FALSE),"Liquidação Cancelada")</f>
        <v>#N/A</v>
      </c>
      <c r="W1641" s="13" t="e">
        <f>IF(X1641&lt;&gt;"Liquidação Cancelada",IF(ISBLANK(V1641),"AGUARDANDO PAGAMENTO",NETWORKDAYS(P1641,V1641)-1),"Liquidação Cancelada")</f>
        <v>#N/A</v>
      </c>
      <c r="X1641" s="10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>IF(X1641&lt;&gt;"Liquidação Cancelada",Y1641-Z1641,"Liquidação Cancelada")</f>
        <v>#N/A</v>
      </c>
      <c r="AC1641" s="3" t="e">
        <f>IF(X1641&lt;&gt;"Liquidação Cancelada",(AA1641-AB1641)+(U1641-Z1641-AB1641),"Liquidação Cancelada")</f>
        <v>#N/A</v>
      </c>
      <c r="AD1641" s="29"/>
    </row>
    <row r="1642" spans="1:30" ht="24.95" customHeight="1" x14ac:dyDescent="0.2">
      <c r="A1642" s="23" t="str">
        <f>D1642&amp;"|"&amp;E1642&amp;"|"&amp;G1642&amp;"|"&amp;H1642&amp;"|"&amp;L1642&amp;"|"&amp;N1642&amp;"|"&amp;U1642</f>
        <v>||||||0</v>
      </c>
      <c r="B1642" s="23" t="str">
        <f>D1642&amp;"|"&amp;E1642&amp;"|"&amp;G1642&amp;"|"&amp;H1642&amp;"|"&amp;X1642</f>
        <v>||||0</v>
      </c>
      <c r="C1642" s="28" t="str">
        <f>E1642&amp;"|"&amp;X1642</f>
        <v>|0</v>
      </c>
      <c r="D1642" s="10"/>
      <c r="E1642" s="10"/>
      <c r="F1642" s="36" t="str">
        <f>G1642&amp;"/"&amp;H1642</f>
        <v>/</v>
      </c>
      <c r="G1642" s="10"/>
      <c r="H1642" s="10"/>
      <c r="I1642" s="36" t="str">
        <f>J1642&amp;"."&amp;K1642</f>
        <v>.</v>
      </c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>
        <f>R1642-S1642-T1642</f>
        <v>0</v>
      </c>
      <c r="V1642" s="9" t="e">
        <f>IF(X1642&lt;&gt;"Liquidação Cancelada",VLOOKUP(B1642,'BASE DE DADOS OPS'!$B$4:$P$9650,10,FALSE),"Liquidação Cancelada")</f>
        <v>#N/A</v>
      </c>
      <c r="W1642" s="13" t="e">
        <f>IF(X1642&lt;&gt;"Liquidação Cancelada",IF(ISBLANK(V1642),"AGUARDANDO PAGAMENTO",NETWORKDAYS(P1642,V1642)-1),"Liquidação Cancelada")</f>
        <v>#N/A</v>
      </c>
      <c r="X1642" s="10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>IF(X1642&lt;&gt;"Liquidação Cancelada",Y1642-Z1642,"Liquidação Cancelada")</f>
        <v>#N/A</v>
      </c>
      <c r="AC1642" s="3" t="e">
        <f>IF(X1642&lt;&gt;"Liquidação Cancelada",(AA1642-AB1642)+(U1642-Z1642-AB1642),"Liquidação Cancelada")</f>
        <v>#N/A</v>
      </c>
      <c r="AD1642" s="29"/>
    </row>
    <row r="1643" spans="1:30" ht="24.95" customHeight="1" x14ac:dyDescent="0.2">
      <c r="A1643" s="23" t="str">
        <f>D1643&amp;"|"&amp;E1643&amp;"|"&amp;G1643&amp;"|"&amp;H1643&amp;"|"&amp;L1643&amp;"|"&amp;N1643&amp;"|"&amp;U1643</f>
        <v>||||||0</v>
      </c>
      <c r="B1643" s="23" t="str">
        <f>D1643&amp;"|"&amp;E1643&amp;"|"&amp;G1643&amp;"|"&amp;H1643&amp;"|"&amp;X1643</f>
        <v>||||0</v>
      </c>
      <c r="C1643" s="28" t="str">
        <f>E1643&amp;"|"&amp;X1643</f>
        <v>|0</v>
      </c>
      <c r="D1643" s="10"/>
      <c r="E1643" s="10"/>
      <c r="F1643" s="36" t="str">
        <f>G1643&amp;"/"&amp;H1643</f>
        <v>/</v>
      </c>
      <c r="G1643" s="10"/>
      <c r="H1643" s="10"/>
      <c r="I1643" s="36" t="str">
        <f>J1643&amp;"."&amp;K1643</f>
        <v>.</v>
      </c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>
        <f>R1643-S1643-T1643</f>
        <v>0</v>
      </c>
      <c r="V1643" s="9" t="e">
        <f>IF(X1643&lt;&gt;"Liquidação Cancelada",VLOOKUP(B1643,'BASE DE DADOS OPS'!$B$4:$P$9650,10,FALSE),"Liquidação Cancelada")</f>
        <v>#N/A</v>
      </c>
      <c r="W1643" s="13" t="e">
        <f>IF(X1643&lt;&gt;"Liquidação Cancelada",IF(ISBLANK(V1643),"AGUARDANDO PAGAMENTO",NETWORKDAYS(P1643,V1643)-1),"Liquidação Cancelada")</f>
        <v>#N/A</v>
      </c>
      <c r="X1643" s="10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>IF(X1643&lt;&gt;"Liquidação Cancelada",Y1643-Z1643,"Liquidação Cancelada")</f>
        <v>#N/A</v>
      </c>
      <c r="AC1643" s="3" t="e">
        <f>IF(X1643&lt;&gt;"Liquidação Cancelada",(AA1643-AB1643)+(U1643-Z1643-AB1643),"Liquidação Cancelada")</f>
        <v>#N/A</v>
      </c>
      <c r="AD1643" s="29"/>
    </row>
    <row r="1644" spans="1:30" ht="24.95" customHeight="1" x14ac:dyDescent="0.2">
      <c r="A1644" s="23" t="str">
        <f>D1644&amp;"|"&amp;E1644&amp;"|"&amp;G1644&amp;"|"&amp;H1644&amp;"|"&amp;L1644&amp;"|"&amp;N1644&amp;"|"&amp;U1644</f>
        <v>||||||0</v>
      </c>
      <c r="B1644" s="23" t="str">
        <f>D1644&amp;"|"&amp;E1644&amp;"|"&amp;G1644&amp;"|"&amp;H1644&amp;"|"&amp;X1644</f>
        <v>||||0</v>
      </c>
      <c r="C1644" s="28" t="str">
        <f>E1644&amp;"|"&amp;X1644</f>
        <v>|0</v>
      </c>
      <c r="D1644" s="10"/>
      <c r="E1644" s="10"/>
      <c r="F1644" s="36" t="str">
        <f>G1644&amp;"/"&amp;H1644</f>
        <v>/</v>
      </c>
      <c r="G1644" s="10"/>
      <c r="H1644" s="10"/>
      <c r="I1644" s="36" t="str">
        <f>J1644&amp;"."&amp;K1644</f>
        <v>.</v>
      </c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>
        <f>R1644-S1644-T1644</f>
        <v>0</v>
      </c>
      <c r="V1644" s="9" t="e">
        <f>IF(X1644&lt;&gt;"Liquidação Cancelada",VLOOKUP(B1644,'BASE DE DADOS OPS'!$B$4:$P$9650,10,FALSE),"Liquidação Cancelada")</f>
        <v>#N/A</v>
      </c>
      <c r="W1644" s="13" t="e">
        <f>IF(X1644&lt;&gt;"Liquidação Cancelada",IF(ISBLANK(V1644),"AGUARDANDO PAGAMENTO",NETWORKDAYS(P1644,V1644)-1),"Liquidação Cancelada")</f>
        <v>#N/A</v>
      </c>
      <c r="X1644" s="10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>IF(X1644&lt;&gt;"Liquidação Cancelada",Y1644-Z1644,"Liquidação Cancelada")</f>
        <v>#N/A</v>
      </c>
      <c r="AC1644" s="3" t="e">
        <f>IF(X1644&lt;&gt;"Liquidação Cancelada",(AA1644-AB1644)+(U1644-Z1644-AB1644),"Liquidação Cancelada")</f>
        <v>#N/A</v>
      </c>
      <c r="AD1644" s="29"/>
    </row>
    <row r="1645" spans="1:30" ht="24.95" customHeight="1" x14ac:dyDescent="0.2">
      <c r="A1645" s="23" t="str">
        <f>D1645&amp;"|"&amp;E1645&amp;"|"&amp;G1645&amp;"|"&amp;H1645&amp;"|"&amp;L1645&amp;"|"&amp;N1645&amp;"|"&amp;U1645</f>
        <v>||||||0</v>
      </c>
      <c r="B1645" s="23" t="str">
        <f>D1645&amp;"|"&amp;E1645&amp;"|"&amp;G1645&amp;"|"&amp;H1645&amp;"|"&amp;X1645</f>
        <v>||||0</v>
      </c>
      <c r="C1645" s="28" t="str">
        <f>E1645&amp;"|"&amp;X1645</f>
        <v>|0</v>
      </c>
      <c r="D1645" s="10"/>
      <c r="E1645" s="10"/>
      <c r="F1645" s="36" t="str">
        <f>G1645&amp;"/"&amp;H1645</f>
        <v>/</v>
      </c>
      <c r="G1645" s="10"/>
      <c r="H1645" s="10"/>
      <c r="I1645" s="36" t="str">
        <f>J1645&amp;"."&amp;K1645</f>
        <v>.</v>
      </c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>
        <f>R1645-S1645-T1645</f>
        <v>0</v>
      </c>
      <c r="V1645" s="9" t="e">
        <f>IF(X1645&lt;&gt;"Liquidação Cancelada",VLOOKUP(B1645,'BASE DE DADOS OPS'!$B$4:$P$9650,10,FALSE),"Liquidação Cancelada")</f>
        <v>#N/A</v>
      </c>
      <c r="W1645" s="13" t="e">
        <f>IF(X1645&lt;&gt;"Liquidação Cancelada",IF(ISBLANK(V1645),"AGUARDANDO PAGAMENTO",NETWORKDAYS(P1645,V1645)-1),"Liquidação Cancelada")</f>
        <v>#N/A</v>
      </c>
      <c r="X1645" s="10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>IF(X1645&lt;&gt;"Liquidação Cancelada",Y1645-Z1645,"Liquidação Cancelada")</f>
        <v>#N/A</v>
      </c>
      <c r="AC1645" s="3" t="e">
        <f>IF(X1645&lt;&gt;"Liquidação Cancelada",(AA1645-AB1645)+(U1645-Z1645-AB1645),"Liquidação Cancelada")</f>
        <v>#N/A</v>
      </c>
      <c r="AD1645" s="29"/>
    </row>
    <row r="1646" spans="1:30" ht="24.95" customHeight="1" x14ac:dyDescent="0.2">
      <c r="A1646" s="23" t="str">
        <f>D1646&amp;"|"&amp;E1646&amp;"|"&amp;G1646&amp;"|"&amp;H1646&amp;"|"&amp;L1646&amp;"|"&amp;N1646&amp;"|"&amp;U1646</f>
        <v>||||||0</v>
      </c>
      <c r="B1646" s="23" t="str">
        <f>D1646&amp;"|"&amp;E1646&amp;"|"&amp;G1646&amp;"|"&amp;H1646&amp;"|"&amp;X1646</f>
        <v>||||0</v>
      </c>
      <c r="C1646" s="28" t="str">
        <f>E1646&amp;"|"&amp;X1646</f>
        <v>|0</v>
      </c>
      <c r="D1646" s="10"/>
      <c r="E1646" s="10"/>
      <c r="F1646" s="36" t="str">
        <f>G1646&amp;"/"&amp;H1646</f>
        <v>/</v>
      </c>
      <c r="G1646" s="10"/>
      <c r="H1646" s="10"/>
      <c r="I1646" s="36" t="str">
        <f>J1646&amp;"."&amp;K1646</f>
        <v>.</v>
      </c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>
        <f>R1646-S1646-T1646</f>
        <v>0</v>
      </c>
      <c r="V1646" s="9" t="e">
        <f>IF(X1646&lt;&gt;"Liquidação Cancelada",VLOOKUP(B1646,'BASE DE DADOS OPS'!$B$4:$P$9650,10,FALSE),"Liquidação Cancelada")</f>
        <v>#N/A</v>
      </c>
      <c r="W1646" s="13" t="e">
        <f>IF(X1646&lt;&gt;"Liquidação Cancelada",IF(ISBLANK(V1646),"AGUARDANDO PAGAMENTO",NETWORKDAYS(P1646,V1646)-1),"Liquidação Cancelada")</f>
        <v>#N/A</v>
      </c>
      <c r="X1646" s="10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>IF(X1646&lt;&gt;"Liquidação Cancelada",Y1646-Z1646,"Liquidação Cancelada")</f>
        <v>#N/A</v>
      </c>
      <c r="AC1646" s="3" t="e">
        <f>IF(X1646&lt;&gt;"Liquidação Cancelada",(AA1646-AB1646)+(U1646-Z1646-AB1646),"Liquidação Cancelada")</f>
        <v>#N/A</v>
      </c>
      <c r="AD1646" s="29"/>
    </row>
    <row r="1647" spans="1:30" ht="24.95" customHeight="1" x14ac:dyDescent="0.2">
      <c r="A1647" s="23" t="str">
        <f>D1647&amp;"|"&amp;E1647&amp;"|"&amp;G1647&amp;"|"&amp;H1647&amp;"|"&amp;L1647&amp;"|"&amp;N1647&amp;"|"&amp;U1647</f>
        <v>||||||0</v>
      </c>
      <c r="B1647" s="23" t="str">
        <f>D1647&amp;"|"&amp;E1647&amp;"|"&amp;G1647&amp;"|"&amp;H1647&amp;"|"&amp;X1647</f>
        <v>||||0</v>
      </c>
      <c r="C1647" s="28" t="str">
        <f>E1647&amp;"|"&amp;X1647</f>
        <v>|0</v>
      </c>
      <c r="D1647" s="10"/>
      <c r="E1647" s="10"/>
      <c r="F1647" s="36" t="str">
        <f>G1647&amp;"/"&amp;H1647</f>
        <v>/</v>
      </c>
      <c r="G1647" s="10"/>
      <c r="H1647" s="10"/>
      <c r="I1647" s="36" t="str">
        <f>J1647&amp;"."&amp;K1647</f>
        <v>.</v>
      </c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>
        <f>R1647-S1647-T1647</f>
        <v>0</v>
      </c>
      <c r="V1647" s="9" t="e">
        <f>IF(X1647&lt;&gt;"Liquidação Cancelada",VLOOKUP(B1647,'BASE DE DADOS OPS'!$B$4:$P$9650,10,FALSE),"Liquidação Cancelada")</f>
        <v>#N/A</v>
      </c>
      <c r="W1647" s="13" t="e">
        <f>IF(X1647&lt;&gt;"Liquidação Cancelada",IF(ISBLANK(V1647),"AGUARDANDO PAGAMENTO",NETWORKDAYS(P1647,V1647)-1),"Liquidação Cancelada")</f>
        <v>#N/A</v>
      </c>
      <c r="X1647" s="10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>IF(X1647&lt;&gt;"Liquidação Cancelada",Y1647-Z1647,"Liquidação Cancelada")</f>
        <v>#N/A</v>
      </c>
      <c r="AC1647" s="3" t="e">
        <f>IF(X1647&lt;&gt;"Liquidação Cancelada",(AA1647-AB1647)+(U1647-Z1647-AB1647),"Liquidação Cancelada")</f>
        <v>#N/A</v>
      </c>
      <c r="AD1647" s="29"/>
    </row>
    <row r="1648" spans="1:30" ht="24.95" customHeight="1" x14ac:dyDescent="0.2">
      <c r="A1648" s="23" t="str">
        <f>D1648&amp;"|"&amp;E1648&amp;"|"&amp;G1648&amp;"|"&amp;H1648&amp;"|"&amp;L1648&amp;"|"&amp;N1648&amp;"|"&amp;U1648</f>
        <v>||||||0</v>
      </c>
      <c r="B1648" s="23" t="str">
        <f>D1648&amp;"|"&amp;E1648&amp;"|"&amp;G1648&amp;"|"&amp;H1648&amp;"|"&amp;X1648</f>
        <v>||||0</v>
      </c>
      <c r="C1648" s="28" t="str">
        <f>E1648&amp;"|"&amp;X1648</f>
        <v>|0</v>
      </c>
      <c r="D1648" s="10"/>
      <c r="E1648" s="10"/>
      <c r="F1648" s="36" t="str">
        <f>G1648&amp;"/"&amp;H1648</f>
        <v>/</v>
      </c>
      <c r="G1648" s="10"/>
      <c r="H1648" s="10"/>
      <c r="I1648" s="36" t="str">
        <f>J1648&amp;"."&amp;K1648</f>
        <v>.</v>
      </c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>
        <f>R1648-S1648-T1648</f>
        <v>0</v>
      </c>
      <c r="V1648" s="9" t="e">
        <f>IF(X1648&lt;&gt;"Liquidação Cancelada",VLOOKUP(B1648,'BASE DE DADOS OPS'!$B$4:$P$9650,10,FALSE),"Liquidação Cancelada")</f>
        <v>#N/A</v>
      </c>
      <c r="W1648" s="13" t="e">
        <f>IF(X1648&lt;&gt;"Liquidação Cancelada",IF(ISBLANK(V1648),"AGUARDANDO PAGAMENTO",NETWORKDAYS(P1648,V1648)-1),"Liquidação Cancelada")</f>
        <v>#N/A</v>
      </c>
      <c r="X1648" s="10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>IF(X1648&lt;&gt;"Liquidação Cancelada",Y1648-Z1648,"Liquidação Cancelada")</f>
        <v>#N/A</v>
      </c>
      <c r="AC1648" s="3" t="e">
        <f>IF(X1648&lt;&gt;"Liquidação Cancelada",(AA1648-AB1648)+(U1648-Z1648-AB1648),"Liquidação Cancelada")</f>
        <v>#N/A</v>
      </c>
      <c r="AD1648" s="29"/>
    </row>
    <row r="1649" spans="1:30" ht="24.95" customHeight="1" x14ac:dyDescent="0.2">
      <c r="A1649" s="23" t="str">
        <f>D1649&amp;"|"&amp;E1649&amp;"|"&amp;G1649&amp;"|"&amp;H1649&amp;"|"&amp;L1649&amp;"|"&amp;N1649&amp;"|"&amp;U1649</f>
        <v>||||||0</v>
      </c>
      <c r="B1649" s="23" t="str">
        <f>D1649&amp;"|"&amp;E1649&amp;"|"&amp;G1649&amp;"|"&amp;H1649&amp;"|"&amp;X1649</f>
        <v>||||0</v>
      </c>
      <c r="C1649" s="28" t="str">
        <f>E1649&amp;"|"&amp;X1649</f>
        <v>|0</v>
      </c>
      <c r="D1649" s="10"/>
      <c r="E1649" s="10"/>
      <c r="F1649" s="36" t="str">
        <f>G1649&amp;"/"&amp;H1649</f>
        <v>/</v>
      </c>
      <c r="G1649" s="10"/>
      <c r="H1649" s="10"/>
      <c r="I1649" s="36" t="str">
        <f>J1649&amp;"."&amp;K1649</f>
        <v>.</v>
      </c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>
        <f>R1649-S1649-T1649</f>
        <v>0</v>
      </c>
      <c r="V1649" s="9" t="e">
        <f>IF(X1649&lt;&gt;"Liquidação Cancelada",VLOOKUP(B1649,'BASE DE DADOS OPS'!$B$4:$P$9650,10,FALSE),"Liquidação Cancelada")</f>
        <v>#N/A</v>
      </c>
      <c r="W1649" s="13" t="e">
        <f>IF(X1649&lt;&gt;"Liquidação Cancelada",IF(ISBLANK(V1649),"AGUARDANDO PAGAMENTO",NETWORKDAYS(P1649,V1649)-1),"Liquidação Cancelada")</f>
        <v>#N/A</v>
      </c>
      <c r="X1649" s="10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>IF(X1649&lt;&gt;"Liquidação Cancelada",Y1649-Z1649,"Liquidação Cancelada")</f>
        <v>#N/A</v>
      </c>
      <c r="AC1649" s="3" t="e">
        <f>IF(X1649&lt;&gt;"Liquidação Cancelada",(AA1649-AB1649)+(U1649-Z1649-AB1649),"Liquidação Cancelada")</f>
        <v>#N/A</v>
      </c>
      <c r="AD1649" s="29"/>
    </row>
    <row r="1650" spans="1:30" ht="24.95" customHeight="1" x14ac:dyDescent="0.2">
      <c r="A1650" s="23" t="str">
        <f>D1650&amp;"|"&amp;E1650&amp;"|"&amp;G1650&amp;"|"&amp;H1650&amp;"|"&amp;L1650&amp;"|"&amp;N1650&amp;"|"&amp;U1650</f>
        <v>||||||0</v>
      </c>
      <c r="B1650" s="23" t="str">
        <f>D1650&amp;"|"&amp;E1650&amp;"|"&amp;G1650&amp;"|"&amp;H1650&amp;"|"&amp;X1650</f>
        <v>||||0</v>
      </c>
      <c r="C1650" s="28" t="str">
        <f>E1650&amp;"|"&amp;X1650</f>
        <v>|0</v>
      </c>
      <c r="D1650" s="10"/>
      <c r="E1650" s="10"/>
      <c r="F1650" s="36" t="str">
        <f>G1650&amp;"/"&amp;H1650</f>
        <v>/</v>
      </c>
      <c r="G1650" s="10"/>
      <c r="H1650" s="10"/>
      <c r="I1650" s="36" t="str">
        <f>J1650&amp;"."&amp;K1650</f>
        <v>.</v>
      </c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>
        <f>R1650-S1650-T1650</f>
        <v>0</v>
      </c>
      <c r="V1650" s="9" t="e">
        <f>IF(X1650&lt;&gt;"Liquidação Cancelada",VLOOKUP(B1650,'BASE DE DADOS OPS'!$B$4:$P$9650,10,FALSE),"Liquidação Cancelada")</f>
        <v>#N/A</v>
      </c>
      <c r="W1650" s="13" t="e">
        <f>IF(X1650&lt;&gt;"Liquidação Cancelada",IF(ISBLANK(V1650),"AGUARDANDO PAGAMENTO",NETWORKDAYS(P1650,V1650)-1),"Liquidação Cancelada")</f>
        <v>#N/A</v>
      </c>
      <c r="X1650" s="10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>IF(X1650&lt;&gt;"Liquidação Cancelada",Y1650-Z1650,"Liquidação Cancelada")</f>
        <v>#N/A</v>
      </c>
      <c r="AC1650" s="3" t="e">
        <f>IF(X1650&lt;&gt;"Liquidação Cancelada",(AA1650-AB1650)+(U1650-Z1650-AB1650),"Liquidação Cancelada")</f>
        <v>#N/A</v>
      </c>
      <c r="AD1650" s="29"/>
    </row>
    <row r="1651" spans="1:30" ht="24.95" customHeight="1" x14ac:dyDescent="0.2">
      <c r="A1651" s="23" t="str">
        <f>D1651&amp;"|"&amp;E1651&amp;"|"&amp;G1651&amp;"|"&amp;H1651&amp;"|"&amp;L1651&amp;"|"&amp;N1651&amp;"|"&amp;U1651</f>
        <v>||||||0</v>
      </c>
      <c r="B1651" s="23" t="str">
        <f>D1651&amp;"|"&amp;E1651&amp;"|"&amp;G1651&amp;"|"&amp;H1651&amp;"|"&amp;X1651</f>
        <v>||||0</v>
      </c>
      <c r="C1651" s="28" t="str">
        <f>E1651&amp;"|"&amp;X1651</f>
        <v>|0</v>
      </c>
      <c r="D1651" s="10"/>
      <c r="E1651" s="10"/>
      <c r="F1651" s="36" t="str">
        <f>G1651&amp;"/"&amp;H1651</f>
        <v>/</v>
      </c>
      <c r="G1651" s="10"/>
      <c r="H1651" s="10"/>
      <c r="I1651" s="36" t="str">
        <f>J1651&amp;"."&amp;K1651</f>
        <v>.</v>
      </c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>
        <f>R1651-S1651-T1651</f>
        <v>0</v>
      </c>
      <c r="V1651" s="9" t="e">
        <f>IF(X1651&lt;&gt;"Liquidação Cancelada",VLOOKUP(B1651,'BASE DE DADOS OPS'!$B$4:$P$9650,10,FALSE),"Liquidação Cancelada")</f>
        <v>#N/A</v>
      </c>
      <c r="W1651" s="13" t="e">
        <f>IF(X1651&lt;&gt;"Liquidação Cancelada",IF(ISBLANK(V1651),"AGUARDANDO PAGAMENTO",NETWORKDAYS(P1651,V1651)-1),"Liquidação Cancelada")</f>
        <v>#N/A</v>
      </c>
      <c r="X1651" s="10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>IF(X1651&lt;&gt;"Liquidação Cancelada",Y1651-Z1651,"Liquidação Cancelada")</f>
        <v>#N/A</v>
      </c>
      <c r="AC1651" s="3" t="e">
        <f>IF(X1651&lt;&gt;"Liquidação Cancelada",(AA1651-AB1651)+(U1651-Z1651-AB1651),"Liquidação Cancelada")</f>
        <v>#N/A</v>
      </c>
      <c r="AD1651" s="29"/>
    </row>
    <row r="1652" spans="1:30" ht="24.95" customHeight="1" x14ac:dyDescent="0.2">
      <c r="A1652" s="23" t="str">
        <f>D1652&amp;"|"&amp;E1652&amp;"|"&amp;G1652&amp;"|"&amp;H1652&amp;"|"&amp;L1652&amp;"|"&amp;N1652&amp;"|"&amp;U1652</f>
        <v>||||||0</v>
      </c>
      <c r="B1652" s="23" t="str">
        <f>D1652&amp;"|"&amp;E1652&amp;"|"&amp;G1652&amp;"|"&amp;H1652&amp;"|"&amp;X1652</f>
        <v>||||0</v>
      </c>
      <c r="C1652" s="28" t="str">
        <f>E1652&amp;"|"&amp;X1652</f>
        <v>|0</v>
      </c>
      <c r="D1652" s="10"/>
      <c r="E1652" s="10"/>
      <c r="F1652" s="36" t="str">
        <f>G1652&amp;"/"&amp;H1652</f>
        <v>/</v>
      </c>
      <c r="G1652" s="10"/>
      <c r="H1652" s="10"/>
      <c r="I1652" s="36" t="str">
        <f>J1652&amp;"."&amp;K1652</f>
        <v>.</v>
      </c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>
        <f>R1652-S1652-T1652</f>
        <v>0</v>
      </c>
      <c r="V1652" s="9" t="e">
        <f>IF(X1652&lt;&gt;"Liquidação Cancelada",VLOOKUP(B1652,'BASE DE DADOS OPS'!$B$4:$P$9650,10,FALSE),"Liquidação Cancelada")</f>
        <v>#N/A</v>
      </c>
      <c r="W1652" s="13" t="e">
        <f>IF(X1652&lt;&gt;"Liquidação Cancelada",IF(ISBLANK(V1652),"AGUARDANDO PAGAMENTO",NETWORKDAYS(P1652,V1652)-1),"Liquidação Cancelada")</f>
        <v>#N/A</v>
      </c>
      <c r="X1652" s="10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>IF(X1652&lt;&gt;"Liquidação Cancelada",Y1652-Z1652,"Liquidação Cancelada")</f>
        <v>#N/A</v>
      </c>
      <c r="AC1652" s="3" t="e">
        <f>IF(X1652&lt;&gt;"Liquidação Cancelada",(AA1652-AB1652)+(U1652-Z1652-AB1652),"Liquidação Cancelada")</f>
        <v>#N/A</v>
      </c>
      <c r="AD1652" s="29"/>
    </row>
    <row r="1653" spans="1:30" ht="24.95" customHeight="1" x14ac:dyDescent="0.2">
      <c r="A1653" s="23" t="str">
        <f>D1653&amp;"|"&amp;E1653&amp;"|"&amp;G1653&amp;"|"&amp;H1653&amp;"|"&amp;L1653&amp;"|"&amp;N1653&amp;"|"&amp;U1653</f>
        <v>||||||0</v>
      </c>
      <c r="B1653" s="23" t="str">
        <f>D1653&amp;"|"&amp;E1653&amp;"|"&amp;G1653&amp;"|"&amp;H1653&amp;"|"&amp;X1653</f>
        <v>||||0</v>
      </c>
      <c r="C1653" s="28" t="str">
        <f>E1653&amp;"|"&amp;X1653</f>
        <v>|0</v>
      </c>
      <c r="D1653" s="10"/>
      <c r="E1653" s="10"/>
      <c r="F1653" s="36" t="str">
        <f>G1653&amp;"/"&amp;H1653</f>
        <v>/</v>
      </c>
      <c r="G1653" s="10"/>
      <c r="H1653" s="10"/>
      <c r="I1653" s="36" t="str">
        <f>J1653&amp;"."&amp;K1653</f>
        <v>.</v>
      </c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>
        <f>R1653-S1653-T1653</f>
        <v>0</v>
      </c>
      <c r="V1653" s="9" t="e">
        <f>IF(X1653&lt;&gt;"Liquidação Cancelada",VLOOKUP(B1653,'BASE DE DADOS OPS'!$B$4:$P$9650,10,FALSE),"Liquidação Cancelada")</f>
        <v>#N/A</v>
      </c>
      <c r="W1653" s="13" t="e">
        <f>IF(X1653&lt;&gt;"Liquidação Cancelada",IF(ISBLANK(V1653),"AGUARDANDO PAGAMENTO",NETWORKDAYS(P1653,V1653)-1),"Liquidação Cancelada")</f>
        <v>#N/A</v>
      </c>
      <c r="X1653" s="10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>IF(X1653&lt;&gt;"Liquidação Cancelada",Y1653-Z1653,"Liquidação Cancelada")</f>
        <v>#N/A</v>
      </c>
      <c r="AC1653" s="3" t="e">
        <f>IF(X1653&lt;&gt;"Liquidação Cancelada",(AA1653-AB1653)+(U1653-Z1653-AB1653),"Liquidação Cancelada")</f>
        <v>#N/A</v>
      </c>
      <c r="AD1653" s="29"/>
    </row>
    <row r="1654" spans="1:30" ht="24.95" customHeight="1" x14ac:dyDescent="0.2">
      <c r="A1654" s="23" t="str">
        <f>D1654&amp;"|"&amp;E1654&amp;"|"&amp;G1654&amp;"|"&amp;H1654&amp;"|"&amp;L1654&amp;"|"&amp;N1654&amp;"|"&amp;U1654</f>
        <v>||||||0</v>
      </c>
      <c r="B1654" s="23" t="str">
        <f>D1654&amp;"|"&amp;E1654&amp;"|"&amp;G1654&amp;"|"&amp;H1654&amp;"|"&amp;X1654</f>
        <v>||||0</v>
      </c>
      <c r="C1654" s="28" t="str">
        <f>E1654&amp;"|"&amp;X1654</f>
        <v>|0</v>
      </c>
      <c r="D1654" s="10"/>
      <c r="E1654" s="10"/>
      <c r="F1654" s="36" t="str">
        <f>G1654&amp;"/"&amp;H1654</f>
        <v>/</v>
      </c>
      <c r="G1654" s="10"/>
      <c r="H1654" s="10"/>
      <c r="I1654" s="36" t="str">
        <f>J1654&amp;"."&amp;K1654</f>
        <v>.</v>
      </c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>
        <f>R1654-S1654-T1654</f>
        <v>0</v>
      </c>
      <c r="V1654" s="9" t="e">
        <f>IF(X1654&lt;&gt;"Liquidação Cancelada",VLOOKUP(B1654,'BASE DE DADOS OPS'!$B$4:$P$9650,10,FALSE),"Liquidação Cancelada")</f>
        <v>#N/A</v>
      </c>
      <c r="W1654" s="13" t="e">
        <f>IF(X1654&lt;&gt;"Liquidação Cancelada",IF(ISBLANK(V1654),"AGUARDANDO PAGAMENTO",NETWORKDAYS(P1654,V1654)-1),"Liquidação Cancelada")</f>
        <v>#N/A</v>
      </c>
      <c r="X1654" s="10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>IF(X1654&lt;&gt;"Liquidação Cancelada",Y1654-Z1654,"Liquidação Cancelada")</f>
        <v>#N/A</v>
      </c>
      <c r="AC1654" s="3" t="e">
        <f>IF(X1654&lt;&gt;"Liquidação Cancelada",(AA1654-AB1654)+(U1654-Z1654-AB1654),"Liquidação Cancelada")</f>
        <v>#N/A</v>
      </c>
      <c r="AD1654" s="29"/>
    </row>
    <row r="1655" spans="1:30" ht="24.95" customHeight="1" x14ac:dyDescent="0.2">
      <c r="A1655" s="23" t="str">
        <f>D1655&amp;"|"&amp;E1655&amp;"|"&amp;G1655&amp;"|"&amp;H1655&amp;"|"&amp;L1655&amp;"|"&amp;N1655&amp;"|"&amp;U1655</f>
        <v>||||||0</v>
      </c>
      <c r="B1655" s="23" t="str">
        <f>D1655&amp;"|"&amp;E1655&amp;"|"&amp;G1655&amp;"|"&amp;H1655&amp;"|"&amp;X1655</f>
        <v>||||0</v>
      </c>
      <c r="C1655" s="28" t="str">
        <f>E1655&amp;"|"&amp;X1655</f>
        <v>|0</v>
      </c>
      <c r="D1655" s="10"/>
      <c r="E1655" s="10"/>
      <c r="F1655" s="36" t="str">
        <f>G1655&amp;"/"&amp;H1655</f>
        <v>/</v>
      </c>
      <c r="G1655" s="10"/>
      <c r="H1655" s="10"/>
      <c r="I1655" s="36" t="str">
        <f>J1655&amp;"."&amp;K1655</f>
        <v>.</v>
      </c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>
        <f>R1655-S1655-T1655</f>
        <v>0</v>
      </c>
      <c r="V1655" s="9" t="e">
        <f>IF(X1655&lt;&gt;"Liquidação Cancelada",VLOOKUP(B1655,'BASE DE DADOS OPS'!$B$4:$P$9650,10,FALSE),"Liquidação Cancelada")</f>
        <v>#N/A</v>
      </c>
      <c r="W1655" s="13" t="e">
        <f>IF(X1655&lt;&gt;"Liquidação Cancelada",IF(ISBLANK(V1655),"AGUARDANDO PAGAMENTO",NETWORKDAYS(P1655,V1655)-1),"Liquidação Cancelada")</f>
        <v>#N/A</v>
      </c>
      <c r="X1655" s="10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>IF(X1655&lt;&gt;"Liquidação Cancelada",Y1655-Z1655,"Liquidação Cancelada")</f>
        <v>#N/A</v>
      </c>
      <c r="AC1655" s="3" t="e">
        <f>IF(X1655&lt;&gt;"Liquidação Cancelada",(AA1655-AB1655)+(U1655-Z1655-AB1655),"Liquidação Cancelada")</f>
        <v>#N/A</v>
      </c>
      <c r="AD1655" s="29"/>
    </row>
    <row r="1656" spans="1:30" ht="24.95" customHeight="1" x14ac:dyDescent="0.2">
      <c r="A1656" s="23" t="str">
        <f>D1656&amp;"|"&amp;E1656&amp;"|"&amp;G1656&amp;"|"&amp;H1656&amp;"|"&amp;L1656&amp;"|"&amp;N1656&amp;"|"&amp;U1656</f>
        <v>||||||0</v>
      </c>
      <c r="B1656" s="23" t="str">
        <f>D1656&amp;"|"&amp;E1656&amp;"|"&amp;G1656&amp;"|"&amp;H1656&amp;"|"&amp;X1656</f>
        <v>||||0</v>
      </c>
      <c r="C1656" s="28" t="str">
        <f>E1656&amp;"|"&amp;X1656</f>
        <v>|0</v>
      </c>
      <c r="D1656" s="10"/>
      <c r="E1656" s="10"/>
      <c r="F1656" s="36" t="str">
        <f>G1656&amp;"/"&amp;H1656</f>
        <v>/</v>
      </c>
      <c r="G1656" s="10"/>
      <c r="H1656" s="10"/>
      <c r="I1656" s="36" t="str">
        <f>J1656&amp;"."&amp;K1656</f>
        <v>.</v>
      </c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>
        <f>R1656-S1656-T1656</f>
        <v>0</v>
      </c>
      <c r="V1656" s="9" t="e">
        <f>IF(X1656&lt;&gt;"Liquidação Cancelada",VLOOKUP(B1656,'BASE DE DADOS OPS'!$B$4:$P$9650,10,FALSE),"Liquidação Cancelada")</f>
        <v>#N/A</v>
      </c>
      <c r="W1656" s="13" t="e">
        <f>IF(X1656&lt;&gt;"Liquidação Cancelada",IF(ISBLANK(V1656),"AGUARDANDO PAGAMENTO",NETWORKDAYS(P1656,V1656)-1),"Liquidação Cancelada")</f>
        <v>#N/A</v>
      </c>
      <c r="X1656" s="10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>IF(X1656&lt;&gt;"Liquidação Cancelada",Y1656-Z1656,"Liquidação Cancelada")</f>
        <v>#N/A</v>
      </c>
      <c r="AC1656" s="3" t="e">
        <f>IF(X1656&lt;&gt;"Liquidação Cancelada",(AA1656-AB1656)+(U1656-Z1656-AB1656),"Liquidação Cancelada")</f>
        <v>#N/A</v>
      </c>
      <c r="AD1656" s="29"/>
    </row>
    <row r="1657" spans="1:30" ht="24.95" customHeight="1" x14ac:dyDescent="0.2">
      <c r="A1657" s="23" t="str">
        <f>D1657&amp;"|"&amp;E1657&amp;"|"&amp;G1657&amp;"|"&amp;H1657&amp;"|"&amp;L1657&amp;"|"&amp;N1657&amp;"|"&amp;U1657</f>
        <v>||||||0</v>
      </c>
      <c r="B1657" s="23" t="str">
        <f>D1657&amp;"|"&amp;E1657&amp;"|"&amp;G1657&amp;"|"&amp;H1657&amp;"|"&amp;X1657</f>
        <v>||||0</v>
      </c>
      <c r="C1657" s="28" t="str">
        <f>E1657&amp;"|"&amp;X1657</f>
        <v>|0</v>
      </c>
      <c r="D1657" s="10"/>
      <c r="E1657" s="10"/>
      <c r="F1657" s="36" t="str">
        <f>G1657&amp;"/"&amp;H1657</f>
        <v>/</v>
      </c>
      <c r="G1657" s="10"/>
      <c r="H1657" s="10"/>
      <c r="I1657" s="36" t="str">
        <f>J1657&amp;"."&amp;K1657</f>
        <v>.</v>
      </c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>
        <f>R1657-S1657-T1657</f>
        <v>0</v>
      </c>
      <c r="V1657" s="9" t="e">
        <f>IF(X1657&lt;&gt;"Liquidação Cancelada",VLOOKUP(B1657,'BASE DE DADOS OPS'!$B$4:$P$9650,10,FALSE),"Liquidação Cancelada")</f>
        <v>#N/A</v>
      </c>
      <c r="W1657" s="13" t="e">
        <f>IF(X1657&lt;&gt;"Liquidação Cancelada",IF(ISBLANK(V1657),"AGUARDANDO PAGAMENTO",NETWORKDAYS(P1657,V1657)-1),"Liquidação Cancelada")</f>
        <v>#N/A</v>
      </c>
      <c r="X1657" s="10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>IF(X1657&lt;&gt;"Liquidação Cancelada",Y1657-Z1657,"Liquidação Cancelada")</f>
        <v>#N/A</v>
      </c>
      <c r="AC1657" s="3" t="e">
        <f>IF(X1657&lt;&gt;"Liquidação Cancelada",(AA1657-AB1657)+(U1657-Z1657-AB1657),"Liquidação Cancelada")</f>
        <v>#N/A</v>
      </c>
      <c r="AD1657" s="29"/>
    </row>
    <row r="1658" spans="1:30" ht="24.95" customHeight="1" x14ac:dyDescent="0.2">
      <c r="A1658" s="23" t="str">
        <f>D1658&amp;"|"&amp;E1658&amp;"|"&amp;G1658&amp;"|"&amp;H1658&amp;"|"&amp;L1658&amp;"|"&amp;N1658&amp;"|"&amp;U1658</f>
        <v>||||||0</v>
      </c>
      <c r="B1658" s="23" t="str">
        <f>D1658&amp;"|"&amp;E1658&amp;"|"&amp;G1658&amp;"|"&amp;H1658&amp;"|"&amp;X1658</f>
        <v>||||0</v>
      </c>
      <c r="C1658" s="28" t="str">
        <f>E1658&amp;"|"&amp;X1658</f>
        <v>|0</v>
      </c>
      <c r="D1658" s="10"/>
      <c r="E1658" s="10"/>
      <c r="F1658" s="36" t="str">
        <f>G1658&amp;"/"&amp;H1658</f>
        <v>/</v>
      </c>
      <c r="G1658" s="10"/>
      <c r="H1658" s="10"/>
      <c r="I1658" s="36" t="str">
        <f>J1658&amp;"."&amp;K1658</f>
        <v>.</v>
      </c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>
        <f>R1658-S1658-T1658</f>
        <v>0</v>
      </c>
      <c r="V1658" s="9" t="e">
        <f>IF(X1658&lt;&gt;"Liquidação Cancelada",VLOOKUP(B1658,'BASE DE DADOS OPS'!$B$4:$P$9650,10,FALSE),"Liquidação Cancelada")</f>
        <v>#N/A</v>
      </c>
      <c r="W1658" s="13" t="e">
        <f>IF(X1658&lt;&gt;"Liquidação Cancelada",IF(ISBLANK(V1658),"AGUARDANDO PAGAMENTO",NETWORKDAYS(P1658,V1658)-1),"Liquidação Cancelada")</f>
        <v>#N/A</v>
      </c>
      <c r="X1658" s="10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>IF(X1658&lt;&gt;"Liquidação Cancelada",Y1658-Z1658,"Liquidação Cancelada")</f>
        <v>#N/A</v>
      </c>
      <c r="AC1658" s="3" t="e">
        <f>IF(X1658&lt;&gt;"Liquidação Cancelada",(AA1658-AB1658)+(U1658-Z1658-AB1658),"Liquidação Cancelada")</f>
        <v>#N/A</v>
      </c>
      <c r="AD1658" s="29"/>
    </row>
    <row r="1659" spans="1:30" ht="24.95" customHeight="1" x14ac:dyDescent="0.2">
      <c r="A1659" s="23" t="str">
        <f>D1659&amp;"|"&amp;E1659&amp;"|"&amp;G1659&amp;"|"&amp;H1659&amp;"|"&amp;L1659&amp;"|"&amp;N1659&amp;"|"&amp;U1659</f>
        <v>||||||0</v>
      </c>
      <c r="B1659" s="23" t="str">
        <f>D1659&amp;"|"&amp;E1659&amp;"|"&amp;G1659&amp;"|"&amp;H1659&amp;"|"&amp;X1659</f>
        <v>||||0</v>
      </c>
      <c r="C1659" s="28" t="str">
        <f>E1659&amp;"|"&amp;X1659</f>
        <v>|0</v>
      </c>
      <c r="D1659" s="10"/>
      <c r="E1659" s="10"/>
      <c r="F1659" s="36" t="str">
        <f>G1659&amp;"/"&amp;H1659</f>
        <v>/</v>
      </c>
      <c r="G1659" s="10"/>
      <c r="H1659" s="10"/>
      <c r="I1659" s="36" t="str">
        <f>J1659&amp;"."&amp;K1659</f>
        <v>.</v>
      </c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>
        <f>R1659-S1659-T1659</f>
        <v>0</v>
      </c>
      <c r="V1659" s="9" t="e">
        <f>IF(X1659&lt;&gt;"Liquidação Cancelada",VLOOKUP(B1659,'BASE DE DADOS OPS'!$B$4:$P$9650,10,FALSE),"Liquidação Cancelada")</f>
        <v>#N/A</v>
      </c>
      <c r="W1659" s="13" t="e">
        <f>IF(X1659&lt;&gt;"Liquidação Cancelada",IF(ISBLANK(V1659),"AGUARDANDO PAGAMENTO",NETWORKDAYS(P1659,V1659)-1),"Liquidação Cancelada")</f>
        <v>#N/A</v>
      </c>
      <c r="X1659" s="10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>IF(X1659&lt;&gt;"Liquidação Cancelada",Y1659-Z1659,"Liquidação Cancelada")</f>
        <v>#N/A</v>
      </c>
      <c r="AC1659" s="3" t="e">
        <f>IF(X1659&lt;&gt;"Liquidação Cancelada",(AA1659-AB1659)+(U1659-Z1659-AB1659),"Liquidação Cancelada")</f>
        <v>#N/A</v>
      </c>
      <c r="AD1659" s="29"/>
    </row>
    <row r="1660" spans="1:30" ht="24.95" customHeight="1" x14ac:dyDescent="0.2">
      <c r="A1660" s="23" t="str">
        <f>D1660&amp;"|"&amp;E1660&amp;"|"&amp;G1660&amp;"|"&amp;H1660&amp;"|"&amp;L1660&amp;"|"&amp;N1660&amp;"|"&amp;U1660</f>
        <v>||||||0</v>
      </c>
      <c r="B1660" s="23" t="str">
        <f>D1660&amp;"|"&amp;E1660&amp;"|"&amp;G1660&amp;"|"&amp;H1660&amp;"|"&amp;X1660</f>
        <v>||||0</v>
      </c>
      <c r="C1660" s="28" t="str">
        <f>E1660&amp;"|"&amp;X1660</f>
        <v>|0</v>
      </c>
      <c r="D1660" s="10"/>
      <c r="E1660" s="10"/>
      <c r="F1660" s="36" t="str">
        <f>G1660&amp;"/"&amp;H1660</f>
        <v>/</v>
      </c>
      <c r="G1660" s="10"/>
      <c r="H1660" s="10"/>
      <c r="I1660" s="36" t="str">
        <f>J1660&amp;"."&amp;K1660</f>
        <v>.</v>
      </c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>
        <f>R1660-S1660-T1660</f>
        <v>0</v>
      </c>
      <c r="V1660" s="9" t="e">
        <f>IF(X1660&lt;&gt;"Liquidação Cancelada",VLOOKUP(B1660,'BASE DE DADOS OPS'!$B$4:$P$9650,10,FALSE),"Liquidação Cancelada")</f>
        <v>#N/A</v>
      </c>
      <c r="W1660" s="13" t="e">
        <f>IF(X1660&lt;&gt;"Liquidação Cancelada",IF(ISBLANK(V1660),"AGUARDANDO PAGAMENTO",NETWORKDAYS(P1660,V1660)-1),"Liquidação Cancelada")</f>
        <v>#N/A</v>
      </c>
      <c r="X1660" s="10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>IF(X1660&lt;&gt;"Liquidação Cancelada",Y1660-Z1660,"Liquidação Cancelada")</f>
        <v>#N/A</v>
      </c>
      <c r="AC1660" s="3" t="e">
        <f>IF(X1660&lt;&gt;"Liquidação Cancelada",(AA1660-AB1660)+(U1660-Z1660-AB1660),"Liquidação Cancelada")</f>
        <v>#N/A</v>
      </c>
      <c r="AD1660" s="29"/>
    </row>
    <row r="1661" spans="1:30" ht="24.95" customHeight="1" x14ac:dyDescent="0.2">
      <c r="A1661" s="23" t="str">
        <f>D1661&amp;"|"&amp;E1661&amp;"|"&amp;G1661&amp;"|"&amp;H1661&amp;"|"&amp;L1661&amp;"|"&amp;N1661&amp;"|"&amp;U1661</f>
        <v>||||||0</v>
      </c>
      <c r="B1661" s="23" t="str">
        <f>D1661&amp;"|"&amp;E1661&amp;"|"&amp;G1661&amp;"|"&amp;H1661&amp;"|"&amp;X1661</f>
        <v>||||0</v>
      </c>
      <c r="C1661" s="28" t="str">
        <f>E1661&amp;"|"&amp;X1661</f>
        <v>|0</v>
      </c>
      <c r="D1661" s="10"/>
      <c r="E1661" s="10"/>
      <c r="F1661" s="36" t="str">
        <f>G1661&amp;"/"&amp;H1661</f>
        <v>/</v>
      </c>
      <c r="G1661" s="10"/>
      <c r="H1661" s="10"/>
      <c r="I1661" s="36" t="str">
        <f>J1661&amp;"."&amp;K1661</f>
        <v>.</v>
      </c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>
        <f>R1661-S1661-T1661</f>
        <v>0</v>
      </c>
      <c r="V1661" s="9" t="e">
        <f>IF(X1661&lt;&gt;"Liquidação Cancelada",VLOOKUP(B1661,'BASE DE DADOS OPS'!$B$4:$P$9650,10,FALSE),"Liquidação Cancelada")</f>
        <v>#N/A</v>
      </c>
      <c r="W1661" s="13" t="e">
        <f>IF(X1661&lt;&gt;"Liquidação Cancelada",IF(ISBLANK(V1661),"AGUARDANDO PAGAMENTO",NETWORKDAYS(P1661,V1661)-1),"Liquidação Cancelada")</f>
        <v>#N/A</v>
      </c>
      <c r="X1661" s="10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>IF(X1661&lt;&gt;"Liquidação Cancelada",Y1661-Z1661,"Liquidação Cancelada")</f>
        <v>#N/A</v>
      </c>
      <c r="AC1661" s="3" t="e">
        <f>IF(X1661&lt;&gt;"Liquidação Cancelada",(AA1661-AB1661)+(U1661-Z1661-AB1661),"Liquidação Cancelada")</f>
        <v>#N/A</v>
      </c>
      <c r="AD1661" s="29"/>
    </row>
    <row r="1662" spans="1:30" ht="24.95" customHeight="1" x14ac:dyDescent="0.2">
      <c r="A1662" s="23" t="str">
        <f>D1662&amp;"|"&amp;E1662&amp;"|"&amp;G1662&amp;"|"&amp;H1662&amp;"|"&amp;L1662&amp;"|"&amp;N1662&amp;"|"&amp;U1662</f>
        <v>||||||0</v>
      </c>
      <c r="B1662" s="23" t="str">
        <f>D1662&amp;"|"&amp;E1662&amp;"|"&amp;G1662&amp;"|"&amp;H1662&amp;"|"&amp;X1662</f>
        <v>||||0</v>
      </c>
      <c r="C1662" s="28" t="str">
        <f>E1662&amp;"|"&amp;X1662</f>
        <v>|0</v>
      </c>
      <c r="D1662" s="10"/>
      <c r="E1662" s="10"/>
      <c r="F1662" s="36" t="str">
        <f>G1662&amp;"/"&amp;H1662</f>
        <v>/</v>
      </c>
      <c r="G1662" s="10"/>
      <c r="H1662" s="10"/>
      <c r="I1662" s="36" t="str">
        <f>J1662&amp;"."&amp;K1662</f>
        <v>.</v>
      </c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>
        <f>R1662-S1662-T1662</f>
        <v>0</v>
      </c>
      <c r="V1662" s="9" t="e">
        <f>IF(X1662&lt;&gt;"Liquidação Cancelada",VLOOKUP(B1662,'BASE DE DADOS OPS'!$B$4:$P$9650,10,FALSE),"Liquidação Cancelada")</f>
        <v>#N/A</v>
      </c>
      <c r="W1662" s="13" t="e">
        <f>IF(X1662&lt;&gt;"Liquidação Cancelada",IF(ISBLANK(V1662),"AGUARDANDO PAGAMENTO",NETWORKDAYS(P1662,V1662)-1),"Liquidação Cancelada")</f>
        <v>#N/A</v>
      </c>
      <c r="X1662" s="10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>IF(X1662&lt;&gt;"Liquidação Cancelada",Y1662-Z1662,"Liquidação Cancelada")</f>
        <v>#N/A</v>
      </c>
      <c r="AC1662" s="3" t="e">
        <f>IF(X1662&lt;&gt;"Liquidação Cancelada",(AA1662-AB1662)+(U1662-Z1662-AB1662),"Liquidação Cancelada")</f>
        <v>#N/A</v>
      </c>
      <c r="AD1662" s="29"/>
    </row>
    <row r="1663" spans="1:30" ht="24.95" customHeight="1" x14ac:dyDescent="0.2">
      <c r="A1663" s="23" t="str">
        <f>D1663&amp;"|"&amp;E1663&amp;"|"&amp;G1663&amp;"|"&amp;H1663&amp;"|"&amp;L1663&amp;"|"&amp;N1663&amp;"|"&amp;U1663</f>
        <v>||||||0</v>
      </c>
      <c r="B1663" s="23" t="str">
        <f>D1663&amp;"|"&amp;E1663&amp;"|"&amp;G1663&amp;"|"&amp;H1663&amp;"|"&amp;X1663</f>
        <v>||||0</v>
      </c>
      <c r="C1663" s="28" t="str">
        <f>E1663&amp;"|"&amp;X1663</f>
        <v>|0</v>
      </c>
      <c r="D1663" s="10"/>
      <c r="E1663" s="10"/>
      <c r="F1663" s="36" t="str">
        <f>G1663&amp;"/"&amp;H1663</f>
        <v>/</v>
      </c>
      <c r="G1663" s="10"/>
      <c r="H1663" s="10"/>
      <c r="I1663" s="36" t="str">
        <f>J1663&amp;"."&amp;K1663</f>
        <v>.</v>
      </c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>
        <f>R1663-S1663-T1663</f>
        <v>0</v>
      </c>
      <c r="V1663" s="9" t="e">
        <f>IF(X1663&lt;&gt;"Liquidação Cancelada",VLOOKUP(B1663,'BASE DE DADOS OPS'!$B$4:$P$9650,10,FALSE),"Liquidação Cancelada")</f>
        <v>#N/A</v>
      </c>
      <c r="W1663" s="13" t="e">
        <f>IF(X1663&lt;&gt;"Liquidação Cancelada",IF(ISBLANK(V1663),"AGUARDANDO PAGAMENTO",NETWORKDAYS(P1663,V1663)-1),"Liquidação Cancelada")</f>
        <v>#N/A</v>
      </c>
      <c r="X1663" s="10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>IF(X1663&lt;&gt;"Liquidação Cancelada",Y1663-Z1663,"Liquidação Cancelada")</f>
        <v>#N/A</v>
      </c>
      <c r="AC1663" s="3" t="e">
        <f>IF(X1663&lt;&gt;"Liquidação Cancelada",(AA1663-AB1663)+(U1663-Z1663-AB1663),"Liquidação Cancelada")</f>
        <v>#N/A</v>
      </c>
      <c r="AD1663" s="29"/>
    </row>
    <row r="1664" spans="1:30" ht="24.95" customHeight="1" x14ac:dyDescent="0.2">
      <c r="A1664" s="23" t="str">
        <f>D1664&amp;"|"&amp;E1664&amp;"|"&amp;G1664&amp;"|"&amp;H1664&amp;"|"&amp;L1664&amp;"|"&amp;N1664&amp;"|"&amp;U1664</f>
        <v>||||||0</v>
      </c>
      <c r="B1664" s="23" t="str">
        <f>D1664&amp;"|"&amp;E1664&amp;"|"&amp;G1664&amp;"|"&amp;H1664&amp;"|"&amp;X1664</f>
        <v>||||0</v>
      </c>
      <c r="C1664" s="28" t="str">
        <f>E1664&amp;"|"&amp;X1664</f>
        <v>|0</v>
      </c>
      <c r="D1664" s="10"/>
      <c r="E1664" s="10"/>
      <c r="F1664" s="36" t="str">
        <f>G1664&amp;"/"&amp;H1664</f>
        <v>/</v>
      </c>
      <c r="G1664" s="10"/>
      <c r="H1664" s="10"/>
      <c r="I1664" s="36" t="str">
        <f>J1664&amp;"."&amp;K1664</f>
        <v>.</v>
      </c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>
        <f>R1664-S1664-T1664</f>
        <v>0</v>
      </c>
      <c r="V1664" s="9" t="e">
        <f>IF(X1664&lt;&gt;"Liquidação Cancelada",VLOOKUP(B1664,'BASE DE DADOS OPS'!$B$4:$P$9650,10,FALSE),"Liquidação Cancelada")</f>
        <v>#N/A</v>
      </c>
      <c r="W1664" s="13" t="e">
        <f>IF(X1664&lt;&gt;"Liquidação Cancelada",IF(ISBLANK(V1664),"AGUARDANDO PAGAMENTO",NETWORKDAYS(P1664,V1664)-1),"Liquidação Cancelada")</f>
        <v>#N/A</v>
      </c>
      <c r="X1664" s="10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>IF(X1664&lt;&gt;"Liquidação Cancelada",Y1664-Z1664,"Liquidação Cancelada")</f>
        <v>#N/A</v>
      </c>
      <c r="AC1664" s="3" t="e">
        <f>IF(X1664&lt;&gt;"Liquidação Cancelada",(AA1664-AB1664)+(U1664-Z1664-AB1664),"Liquidação Cancelada")</f>
        <v>#N/A</v>
      </c>
      <c r="AD1664" s="29"/>
    </row>
    <row r="1665" spans="1:30" ht="24.95" customHeight="1" x14ac:dyDescent="0.2">
      <c r="A1665" s="23" t="str">
        <f>D1665&amp;"|"&amp;E1665&amp;"|"&amp;G1665&amp;"|"&amp;H1665&amp;"|"&amp;L1665&amp;"|"&amp;N1665&amp;"|"&amp;U1665</f>
        <v>||||||0</v>
      </c>
      <c r="B1665" s="23" t="str">
        <f>D1665&amp;"|"&amp;E1665&amp;"|"&amp;G1665&amp;"|"&amp;H1665&amp;"|"&amp;X1665</f>
        <v>||||0</v>
      </c>
      <c r="C1665" s="28" t="str">
        <f>E1665&amp;"|"&amp;X1665</f>
        <v>|0</v>
      </c>
      <c r="D1665" s="10"/>
      <c r="E1665" s="10"/>
      <c r="F1665" s="36" t="str">
        <f>G1665&amp;"/"&amp;H1665</f>
        <v>/</v>
      </c>
      <c r="G1665" s="10"/>
      <c r="H1665" s="10"/>
      <c r="I1665" s="36" t="str">
        <f>J1665&amp;"."&amp;K1665</f>
        <v>.</v>
      </c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>
        <f>R1665-S1665-T1665</f>
        <v>0</v>
      </c>
      <c r="V1665" s="9" t="e">
        <f>IF(X1665&lt;&gt;"Liquidação Cancelada",VLOOKUP(B1665,'BASE DE DADOS OPS'!$B$4:$P$9650,10,FALSE),"Liquidação Cancelada")</f>
        <v>#N/A</v>
      </c>
      <c r="W1665" s="13" t="e">
        <f>IF(X1665&lt;&gt;"Liquidação Cancelada",IF(ISBLANK(V1665),"AGUARDANDO PAGAMENTO",NETWORKDAYS(P1665,V1665)-1),"Liquidação Cancelada")</f>
        <v>#N/A</v>
      </c>
      <c r="X1665" s="10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>IF(X1665&lt;&gt;"Liquidação Cancelada",Y1665-Z1665,"Liquidação Cancelada")</f>
        <v>#N/A</v>
      </c>
      <c r="AC1665" s="3" t="e">
        <f>IF(X1665&lt;&gt;"Liquidação Cancelada",(AA1665-AB1665)+(U1665-Z1665-AB1665),"Liquidação Cancelada")</f>
        <v>#N/A</v>
      </c>
      <c r="AD1665" s="29"/>
    </row>
    <row r="1666" spans="1:30" ht="24.95" customHeight="1" x14ac:dyDescent="0.2">
      <c r="A1666" s="23" t="str">
        <f>D1666&amp;"|"&amp;E1666&amp;"|"&amp;G1666&amp;"|"&amp;H1666&amp;"|"&amp;L1666&amp;"|"&amp;N1666&amp;"|"&amp;U1666</f>
        <v>||||||0</v>
      </c>
      <c r="B1666" s="23" t="str">
        <f>D1666&amp;"|"&amp;E1666&amp;"|"&amp;G1666&amp;"|"&amp;H1666&amp;"|"&amp;X1666</f>
        <v>||||0</v>
      </c>
      <c r="C1666" s="28" t="str">
        <f>E1666&amp;"|"&amp;X1666</f>
        <v>|0</v>
      </c>
      <c r="D1666" s="10"/>
      <c r="E1666" s="10"/>
      <c r="F1666" s="36" t="str">
        <f>G1666&amp;"/"&amp;H1666</f>
        <v>/</v>
      </c>
      <c r="G1666" s="10"/>
      <c r="H1666" s="10"/>
      <c r="I1666" s="36" t="str">
        <f>J1666&amp;"."&amp;K1666</f>
        <v>.</v>
      </c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>
        <f>R1666-S1666-T1666</f>
        <v>0</v>
      </c>
      <c r="V1666" s="9" t="e">
        <f>IF(X1666&lt;&gt;"Liquidação Cancelada",VLOOKUP(B1666,'BASE DE DADOS OPS'!$B$4:$P$9650,10,FALSE),"Liquidação Cancelada")</f>
        <v>#N/A</v>
      </c>
      <c r="W1666" s="13" t="e">
        <f>IF(X1666&lt;&gt;"Liquidação Cancelada",IF(ISBLANK(V1666),"AGUARDANDO PAGAMENTO",NETWORKDAYS(P1666,V1666)-1),"Liquidação Cancelada")</f>
        <v>#N/A</v>
      </c>
      <c r="X1666" s="10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>IF(X1666&lt;&gt;"Liquidação Cancelada",Y1666-Z1666,"Liquidação Cancelada")</f>
        <v>#N/A</v>
      </c>
      <c r="AC1666" s="3" t="e">
        <f>IF(X1666&lt;&gt;"Liquidação Cancelada",(AA1666-AB1666)+(U1666-Z1666-AB1666),"Liquidação Cancelada")</f>
        <v>#N/A</v>
      </c>
      <c r="AD1666" s="29"/>
    </row>
    <row r="1667" spans="1:30" ht="24.95" customHeight="1" x14ac:dyDescent="0.2">
      <c r="A1667" s="23" t="str">
        <f>D1667&amp;"|"&amp;E1667&amp;"|"&amp;G1667&amp;"|"&amp;H1667&amp;"|"&amp;L1667&amp;"|"&amp;N1667&amp;"|"&amp;U1667</f>
        <v>||||||0</v>
      </c>
      <c r="B1667" s="23" t="str">
        <f>D1667&amp;"|"&amp;E1667&amp;"|"&amp;G1667&amp;"|"&amp;H1667&amp;"|"&amp;X1667</f>
        <v>||||0</v>
      </c>
      <c r="C1667" s="28" t="str">
        <f>E1667&amp;"|"&amp;X1667</f>
        <v>|0</v>
      </c>
      <c r="D1667" s="10"/>
      <c r="E1667" s="10"/>
      <c r="F1667" s="36" t="str">
        <f>G1667&amp;"/"&amp;H1667</f>
        <v>/</v>
      </c>
      <c r="G1667" s="10"/>
      <c r="H1667" s="10"/>
      <c r="I1667" s="36" t="str">
        <f>J1667&amp;"."&amp;K1667</f>
        <v>.</v>
      </c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>
        <f>R1667-S1667-T1667</f>
        <v>0</v>
      </c>
      <c r="V1667" s="9" t="e">
        <f>IF(X1667&lt;&gt;"Liquidação Cancelada",VLOOKUP(B1667,'BASE DE DADOS OPS'!$B$4:$P$9650,10,FALSE),"Liquidação Cancelada")</f>
        <v>#N/A</v>
      </c>
      <c r="W1667" s="13" t="e">
        <f>IF(X1667&lt;&gt;"Liquidação Cancelada",IF(ISBLANK(V1667),"AGUARDANDO PAGAMENTO",NETWORKDAYS(P1667,V1667)-1),"Liquidação Cancelada")</f>
        <v>#N/A</v>
      </c>
      <c r="X1667" s="10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>IF(X1667&lt;&gt;"Liquidação Cancelada",Y1667-Z1667,"Liquidação Cancelada")</f>
        <v>#N/A</v>
      </c>
      <c r="AC1667" s="3" t="e">
        <f>IF(X1667&lt;&gt;"Liquidação Cancelada",(AA1667-AB1667)+(U1667-Z1667-AB1667),"Liquidação Cancelada")</f>
        <v>#N/A</v>
      </c>
      <c r="AD1667" s="29"/>
    </row>
    <row r="1668" spans="1:30" ht="24.95" customHeight="1" x14ac:dyDescent="0.2">
      <c r="A1668" s="23" t="str">
        <f>D1668&amp;"|"&amp;E1668&amp;"|"&amp;G1668&amp;"|"&amp;H1668&amp;"|"&amp;L1668&amp;"|"&amp;N1668&amp;"|"&amp;U1668</f>
        <v>||||||0</v>
      </c>
      <c r="B1668" s="23" t="str">
        <f>D1668&amp;"|"&amp;E1668&amp;"|"&amp;G1668&amp;"|"&amp;H1668&amp;"|"&amp;X1668</f>
        <v>||||0</v>
      </c>
      <c r="C1668" s="28" t="str">
        <f>E1668&amp;"|"&amp;X1668</f>
        <v>|0</v>
      </c>
      <c r="D1668" s="10"/>
      <c r="E1668" s="10"/>
      <c r="F1668" s="36" t="str">
        <f>G1668&amp;"/"&amp;H1668</f>
        <v>/</v>
      </c>
      <c r="G1668" s="10"/>
      <c r="H1668" s="10"/>
      <c r="I1668" s="36" t="str">
        <f>J1668&amp;"."&amp;K1668</f>
        <v>.</v>
      </c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>
        <f>R1668-S1668-T1668</f>
        <v>0</v>
      </c>
      <c r="V1668" s="9" t="e">
        <f>IF(X1668&lt;&gt;"Liquidação Cancelada",VLOOKUP(B1668,'BASE DE DADOS OPS'!$B$4:$P$9650,10,FALSE),"Liquidação Cancelada")</f>
        <v>#N/A</v>
      </c>
      <c r="W1668" s="13" t="e">
        <f>IF(X1668&lt;&gt;"Liquidação Cancelada",IF(ISBLANK(V1668),"AGUARDANDO PAGAMENTO",NETWORKDAYS(P1668,V1668)-1),"Liquidação Cancelada")</f>
        <v>#N/A</v>
      </c>
      <c r="X1668" s="10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>IF(X1668&lt;&gt;"Liquidação Cancelada",Y1668-Z1668,"Liquidação Cancelada")</f>
        <v>#N/A</v>
      </c>
      <c r="AC1668" s="3" t="e">
        <f>IF(X1668&lt;&gt;"Liquidação Cancelada",(AA1668-AB1668)+(U1668-Z1668-AB1668),"Liquidação Cancelada")</f>
        <v>#N/A</v>
      </c>
      <c r="AD1668" s="29"/>
    </row>
    <row r="1669" spans="1:30" ht="24.95" customHeight="1" x14ac:dyDescent="0.2">
      <c r="A1669" s="23" t="str">
        <f>D1669&amp;"|"&amp;E1669&amp;"|"&amp;G1669&amp;"|"&amp;H1669&amp;"|"&amp;L1669&amp;"|"&amp;N1669&amp;"|"&amp;U1669</f>
        <v>||||||0</v>
      </c>
      <c r="B1669" s="23" t="str">
        <f>D1669&amp;"|"&amp;E1669&amp;"|"&amp;G1669&amp;"|"&amp;H1669&amp;"|"&amp;X1669</f>
        <v>||||0</v>
      </c>
      <c r="C1669" s="28" t="str">
        <f>E1669&amp;"|"&amp;X1669</f>
        <v>|0</v>
      </c>
      <c r="D1669" s="10"/>
      <c r="E1669" s="10"/>
      <c r="F1669" s="36" t="str">
        <f>G1669&amp;"/"&amp;H1669</f>
        <v>/</v>
      </c>
      <c r="G1669" s="10"/>
      <c r="H1669" s="10"/>
      <c r="I1669" s="36" t="str">
        <f>J1669&amp;"."&amp;K1669</f>
        <v>.</v>
      </c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>
        <f>R1669-S1669-T1669</f>
        <v>0</v>
      </c>
      <c r="V1669" s="9" t="e">
        <f>IF(X1669&lt;&gt;"Liquidação Cancelada",VLOOKUP(B1669,'BASE DE DADOS OPS'!$B$4:$P$9650,10,FALSE),"Liquidação Cancelada")</f>
        <v>#N/A</v>
      </c>
      <c r="W1669" s="13" t="e">
        <f>IF(X1669&lt;&gt;"Liquidação Cancelada",IF(ISBLANK(V1669),"AGUARDANDO PAGAMENTO",NETWORKDAYS(P1669,V1669)-1),"Liquidação Cancelada")</f>
        <v>#N/A</v>
      </c>
      <c r="X1669" s="10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>IF(X1669&lt;&gt;"Liquidação Cancelada",Y1669-Z1669,"Liquidação Cancelada")</f>
        <v>#N/A</v>
      </c>
      <c r="AC1669" s="3" t="e">
        <f>IF(X1669&lt;&gt;"Liquidação Cancelada",(AA1669-AB1669)+(U1669-Z1669-AB1669),"Liquidação Cancelada")</f>
        <v>#N/A</v>
      </c>
      <c r="AD1669" s="29"/>
    </row>
    <row r="1670" spans="1:30" ht="24.95" customHeight="1" x14ac:dyDescent="0.2">
      <c r="A1670" s="23" t="str">
        <f>D1670&amp;"|"&amp;E1670&amp;"|"&amp;G1670&amp;"|"&amp;H1670&amp;"|"&amp;L1670&amp;"|"&amp;N1670&amp;"|"&amp;U1670</f>
        <v>||||||0</v>
      </c>
      <c r="B1670" s="23" t="str">
        <f>D1670&amp;"|"&amp;E1670&amp;"|"&amp;G1670&amp;"|"&amp;H1670&amp;"|"&amp;X1670</f>
        <v>||||0</v>
      </c>
      <c r="C1670" s="28" t="str">
        <f>E1670&amp;"|"&amp;X1670</f>
        <v>|0</v>
      </c>
      <c r="D1670" s="10"/>
      <c r="E1670" s="10"/>
      <c r="F1670" s="36" t="str">
        <f>G1670&amp;"/"&amp;H1670</f>
        <v>/</v>
      </c>
      <c r="G1670" s="10"/>
      <c r="H1670" s="10"/>
      <c r="I1670" s="36" t="str">
        <f>J1670&amp;"."&amp;K1670</f>
        <v>.</v>
      </c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>
        <f>R1670-S1670-T1670</f>
        <v>0</v>
      </c>
      <c r="V1670" s="9" t="e">
        <f>IF(X1670&lt;&gt;"Liquidação Cancelada",VLOOKUP(B1670,'BASE DE DADOS OPS'!$B$4:$P$9650,10,FALSE),"Liquidação Cancelada")</f>
        <v>#N/A</v>
      </c>
      <c r="W1670" s="13" t="e">
        <f>IF(X1670&lt;&gt;"Liquidação Cancelada",IF(ISBLANK(V1670),"AGUARDANDO PAGAMENTO",NETWORKDAYS(P1670,V1670)-1),"Liquidação Cancelada")</f>
        <v>#N/A</v>
      </c>
      <c r="X1670" s="10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>IF(X1670&lt;&gt;"Liquidação Cancelada",Y1670-Z1670,"Liquidação Cancelada")</f>
        <v>#N/A</v>
      </c>
      <c r="AC1670" s="3" t="e">
        <f>IF(X1670&lt;&gt;"Liquidação Cancelada",(AA1670-AB1670)+(U1670-Z1670-AB1670),"Liquidação Cancelada")</f>
        <v>#N/A</v>
      </c>
      <c r="AD1670" s="29"/>
    </row>
    <row r="1671" spans="1:30" ht="24.95" customHeight="1" x14ac:dyDescent="0.2">
      <c r="A1671" s="23" t="str">
        <f>D1671&amp;"|"&amp;E1671&amp;"|"&amp;G1671&amp;"|"&amp;H1671&amp;"|"&amp;L1671&amp;"|"&amp;N1671&amp;"|"&amp;U1671</f>
        <v>||||||0</v>
      </c>
      <c r="B1671" s="23" t="str">
        <f>D1671&amp;"|"&amp;E1671&amp;"|"&amp;G1671&amp;"|"&amp;H1671&amp;"|"&amp;X1671</f>
        <v>||||0</v>
      </c>
      <c r="C1671" s="28" t="str">
        <f>E1671&amp;"|"&amp;X1671</f>
        <v>|0</v>
      </c>
      <c r="D1671" s="10"/>
      <c r="E1671" s="10"/>
      <c r="F1671" s="36" t="str">
        <f>G1671&amp;"/"&amp;H1671</f>
        <v>/</v>
      </c>
      <c r="G1671" s="10"/>
      <c r="H1671" s="10"/>
      <c r="I1671" s="36" t="str">
        <f>J1671&amp;"."&amp;K1671</f>
        <v>.</v>
      </c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>
        <f>R1671-S1671-T1671</f>
        <v>0</v>
      </c>
      <c r="V1671" s="9" t="e">
        <f>IF(X1671&lt;&gt;"Liquidação Cancelada",VLOOKUP(B1671,'BASE DE DADOS OPS'!$B$4:$P$9650,10,FALSE),"Liquidação Cancelada")</f>
        <v>#N/A</v>
      </c>
      <c r="W1671" s="13" t="e">
        <f>IF(X1671&lt;&gt;"Liquidação Cancelada",IF(ISBLANK(V1671),"AGUARDANDO PAGAMENTO",NETWORKDAYS(P1671,V1671)-1),"Liquidação Cancelada")</f>
        <v>#N/A</v>
      </c>
      <c r="X1671" s="10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>IF(X1671&lt;&gt;"Liquidação Cancelada",Y1671-Z1671,"Liquidação Cancelada")</f>
        <v>#N/A</v>
      </c>
      <c r="AC1671" s="3" t="e">
        <f>IF(X1671&lt;&gt;"Liquidação Cancelada",(AA1671-AB1671)+(U1671-Z1671-AB1671),"Liquidação Cancelada")</f>
        <v>#N/A</v>
      </c>
      <c r="AD1671" s="29"/>
    </row>
    <row r="1672" spans="1:30" ht="24.95" customHeight="1" x14ac:dyDescent="0.2">
      <c r="A1672" s="23" t="str">
        <f>D1672&amp;"|"&amp;E1672&amp;"|"&amp;G1672&amp;"|"&amp;H1672&amp;"|"&amp;L1672&amp;"|"&amp;N1672&amp;"|"&amp;U1672</f>
        <v>||||||0</v>
      </c>
      <c r="B1672" s="23" t="str">
        <f>D1672&amp;"|"&amp;E1672&amp;"|"&amp;G1672&amp;"|"&amp;H1672&amp;"|"&amp;X1672</f>
        <v>||||0</v>
      </c>
      <c r="C1672" s="28" t="str">
        <f>E1672&amp;"|"&amp;X1672</f>
        <v>|0</v>
      </c>
      <c r="D1672" s="10"/>
      <c r="E1672" s="10"/>
      <c r="F1672" s="36" t="str">
        <f>G1672&amp;"/"&amp;H1672</f>
        <v>/</v>
      </c>
      <c r="G1672" s="10"/>
      <c r="H1672" s="10"/>
      <c r="I1672" s="36" t="str">
        <f>J1672&amp;"."&amp;K1672</f>
        <v>.</v>
      </c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>
        <f>R1672-S1672-T1672</f>
        <v>0</v>
      </c>
      <c r="V1672" s="9" t="e">
        <f>IF(X1672&lt;&gt;"Liquidação Cancelada",VLOOKUP(B1672,'BASE DE DADOS OPS'!$B$4:$P$9650,10,FALSE),"Liquidação Cancelada")</f>
        <v>#N/A</v>
      </c>
      <c r="W1672" s="13" t="e">
        <f>IF(X1672&lt;&gt;"Liquidação Cancelada",IF(ISBLANK(V1672),"AGUARDANDO PAGAMENTO",NETWORKDAYS(P1672,V1672)-1),"Liquidação Cancelada")</f>
        <v>#N/A</v>
      </c>
      <c r="X1672" s="10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>IF(X1672&lt;&gt;"Liquidação Cancelada",Y1672-Z1672,"Liquidação Cancelada")</f>
        <v>#N/A</v>
      </c>
      <c r="AC1672" s="3" t="e">
        <f>IF(X1672&lt;&gt;"Liquidação Cancelada",(AA1672-AB1672)+(U1672-Z1672-AB1672),"Liquidação Cancelada")</f>
        <v>#N/A</v>
      </c>
      <c r="AD1672" s="29"/>
    </row>
    <row r="1673" spans="1:30" ht="24.95" customHeight="1" x14ac:dyDescent="0.2">
      <c r="A1673" s="23" t="str">
        <f>D1673&amp;"|"&amp;E1673&amp;"|"&amp;G1673&amp;"|"&amp;H1673&amp;"|"&amp;L1673&amp;"|"&amp;N1673&amp;"|"&amp;U1673</f>
        <v>||||||0</v>
      </c>
      <c r="B1673" s="23" t="str">
        <f>D1673&amp;"|"&amp;E1673&amp;"|"&amp;G1673&amp;"|"&amp;H1673&amp;"|"&amp;X1673</f>
        <v>||||0</v>
      </c>
      <c r="C1673" s="28" t="str">
        <f>E1673&amp;"|"&amp;X1673</f>
        <v>|0</v>
      </c>
      <c r="D1673" s="10"/>
      <c r="E1673" s="10"/>
      <c r="F1673" s="36" t="str">
        <f>G1673&amp;"/"&amp;H1673</f>
        <v>/</v>
      </c>
      <c r="G1673" s="10"/>
      <c r="H1673" s="10"/>
      <c r="I1673" s="36" t="str">
        <f>J1673&amp;"."&amp;K1673</f>
        <v>.</v>
      </c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>
        <f>R1673-S1673-T1673</f>
        <v>0</v>
      </c>
      <c r="V1673" s="9" t="e">
        <f>IF(X1673&lt;&gt;"Liquidação Cancelada",VLOOKUP(B1673,'BASE DE DADOS OPS'!$B$4:$P$9650,10,FALSE),"Liquidação Cancelada")</f>
        <v>#N/A</v>
      </c>
      <c r="W1673" s="13" t="e">
        <f>IF(X1673&lt;&gt;"Liquidação Cancelada",IF(ISBLANK(V1673),"AGUARDANDO PAGAMENTO",NETWORKDAYS(P1673,V1673)-1),"Liquidação Cancelada")</f>
        <v>#N/A</v>
      </c>
      <c r="X1673" s="10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>IF(X1673&lt;&gt;"Liquidação Cancelada",Y1673-Z1673,"Liquidação Cancelada")</f>
        <v>#N/A</v>
      </c>
      <c r="AC1673" s="3" t="e">
        <f>IF(X1673&lt;&gt;"Liquidação Cancelada",(AA1673-AB1673)+(U1673-Z1673-AB1673),"Liquidação Cancelada")</f>
        <v>#N/A</v>
      </c>
      <c r="AD1673" s="29"/>
    </row>
    <row r="1674" spans="1:30" ht="24.95" customHeight="1" x14ac:dyDescent="0.2">
      <c r="A1674" s="23" t="str">
        <f>D1674&amp;"|"&amp;E1674&amp;"|"&amp;G1674&amp;"|"&amp;H1674&amp;"|"&amp;L1674&amp;"|"&amp;N1674&amp;"|"&amp;U1674</f>
        <v>||||||0</v>
      </c>
      <c r="B1674" s="23" t="str">
        <f>D1674&amp;"|"&amp;E1674&amp;"|"&amp;G1674&amp;"|"&amp;H1674&amp;"|"&amp;X1674</f>
        <v>||||0</v>
      </c>
      <c r="C1674" s="28" t="str">
        <f>E1674&amp;"|"&amp;X1674</f>
        <v>|0</v>
      </c>
      <c r="D1674" s="10"/>
      <c r="E1674" s="10"/>
      <c r="F1674" s="36" t="str">
        <f>G1674&amp;"/"&amp;H1674</f>
        <v>/</v>
      </c>
      <c r="G1674" s="10"/>
      <c r="H1674" s="10"/>
      <c r="I1674" s="36" t="str">
        <f>J1674&amp;"."&amp;K1674</f>
        <v>.</v>
      </c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>
        <f>R1674-S1674-T1674</f>
        <v>0</v>
      </c>
      <c r="V1674" s="9" t="e">
        <f>IF(X1674&lt;&gt;"Liquidação Cancelada",VLOOKUP(B1674,'BASE DE DADOS OPS'!$B$4:$P$9650,10,FALSE),"Liquidação Cancelada")</f>
        <v>#N/A</v>
      </c>
      <c r="W1674" s="13" t="e">
        <f>IF(X1674&lt;&gt;"Liquidação Cancelada",IF(ISBLANK(V1674),"AGUARDANDO PAGAMENTO",NETWORKDAYS(P1674,V1674)-1),"Liquidação Cancelada")</f>
        <v>#N/A</v>
      </c>
      <c r="X1674" s="10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>IF(X1674&lt;&gt;"Liquidação Cancelada",Y1674-Z1674,"Liquidação Cancelada")</f>
        <v>#N/A</v>
      </c>
      <c r="AC1674" s="3" t="e">
        <f>IF(X1674&lt;&gt;"Liquidação Cancelada",(AA1674-AB1674)+(U1674-Z1674-AB1674),"Liquidação Cancelada")</f>
        <v>#N/A</v>
      </c>
      <c r="AD1674" s="29"/>
    </row>
    <row r="1675" spans="1:30" ht="24.95" customHeight="1" x14ac:dyDescent="0.2">
      <c r="A1675" s="23" t="str">
        <f>D1675&amp;"|"&amp;E1675&amp;"|"&amp;G1675&amp;"|"&amp;H1675&amp;"|"&amp;L1675&amp;"|"&amp;N1675&amp;"|"&amp;U1675</f>
        <v>||||||0</v>
      </c>
      <c r="B1675" s="23" t="str">
        <f>D1675&amp;"|"&amp;E1675&amp;"|"&amp;G1675&amp;"|"&amp;H1675&amp;"|"&amp;X1675</f>
        <v>||||0</v>
      </c>
      <c r="C1675" s="28" t="str">
        <f>E1675&amp;"|"&amp;X1675</f>
        <v>|0</v>
      </c>
      <c r="D1675" s="10"/>
      <c r="E1675" s="10"/>
      <c r="F1675" s="36" t="str">
        <f>G1675&amp;"/"&amp;H1675</f>
        <v>/</v>
      </c>
      <c r="G1675" s="10"/>
      <c r="H1675" s="10"/>
      <c r="I1675" s="36" t="str">
        <f>J1675&amp;"."&amp;K1675</f>
        <v>.</v>
      </c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>
        <f>R1675-S1675-T1675</f>
        <v>0</v>
      </c>
      <c r="V1675" s="9" t="e">
        <f>IF(X1675&lt;&gt;"Liquidação Cancelada",VLOOKUP(B1675,'BASE DE DADOS OPS'!$B$4:$P$9650,10,FALSE),"Liquidação Cancelada")</f>
        <v>#N/A</v>
      </c>
      <c r="W1675" s="13" t="e">
        <f>IF(X1675&lt;&gt;"Liquidação Cancelada",IF(ISBLANK(V1675),"AGUARDANDO PAGAMENTO",NETWORKDAYS(P1675,V1675)-1),"Liquidação Cancelada")</f>
        <v>#N/A</v>
      </c>
      <c r="X1675" s="10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>IF(X1675&lt;&gt;"Liquidação Cancelada",Y1675-Z1675,"Liquidação Cancelada")</f>
        <v>#N/A</v>
      </c>
      <c r="AC1675" s="3" t="e">
        <f>IF(X1675&lt;&gt;"Liquidação Cancelada",(AA1675-AB1675)+(U1675-Z1675-AB1675),"Liquidação Cancelada")</f>
        <v>#N/A</v>
      </c>
      <c r="AD1675" s="29"/>
    </row>
    <row r="1676" spans="1:30" ht="24.95" customHeight="1" x14ac:dyDescent="0.2">
      <c r="A1676" s="23" t="str">
        <f>D1676&amp;"|"&amp;E1676&amp;"|"&amp;G1676&amp;"|"&amp;H1676&amp;"|"&amp;L1676&amp;"|"&amp;N1676&amp;"|"&amp;U1676</f>
        <v>||||||0</v>
      </c>
      <c r="B1676" s="23" t="str">
        <f>D1676&amp;"|"&amp;E1676&amp;"|"&amp;G1676&amp;"|"&amp;H1676&amp;"|"&amp;X1676</f>
        <v>||||0</v>
      </c>
      <c r="C1676" s="28" t="str">
        <f>E1676&amp;"|"&amp;X1676</f>
        <v>|0</v>
      </c>
      <c r="D1676" s="10"/>
      <c r="E1676" s="10"/>
      <c r="F1676" s="36" t="str">
        <f>G1676&amp;"/"&amp;H1676</f>
        <v>/</v>
      </c>
      <c r="G1676" s="10"/>
      <c r="H1676" s="10"/>
      <c r="I1676" s="36" t="str">
        <f>J1676&amp;"."&amp;K1676</f>
        <v>.</v>
      </c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>
        <f>R1676-S1676-T1676</f>
        <v>0</v>
      </c>
      <c r="V1676" s="9" t="e">
        <f>IF(X1676&lt;&gt;"Liquidação Cancelada",VLOOKUP(B1676,'BASE DE DADOS OPS'!$B$4:$P$9650,10,FALSE),"Liquidação Cancelada")</f>
        <v>#N/A</v>
      </c>
      <c r="W1676" s="13" t="e">
        <f>IF(X1676&lt;&gt;"Liquidação Cancelada",IF(ISBLANK(V1676),"AGUARDANDO PAGAMENTO",NETWORKDAYS(P1676,V1676)-1),"Liquidação Cancelada")</f>
        <v>#N/A</v>
      </c>
      <c r="X1676" s="10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>IF(X1676&lt;&gt;"Liquidação Cancelada",Y1676-Z1676,"Liquidação Cancelada")</f>
        <v>#N/A</v>
      </c>
      <c r="AC1676" s="3" t="e">
        <f>IF(X1676&lt;&gt;"Liquidação Cancelada",(AA1676-AB1676)+(U1676-Z1676-AB1676),"Liquidação Cancelada")</f>
        <v>#N/A</v>
      </c>
      <c r="AD1676" s="29"/>
    </row>
    <row r="1677" spans="1:30" ht="24.95" customHeight="1" x14ac:dyDescent="0.2">
      <c r="A1677" s="23" t="str">
        <f>D1677&amp;"|"&amp;E1677&amp;"|"&amp;G1677&amp;"|"&amp;H1677&amp;"|"&amp;L1677&amp;"|"&amp;N1677&amp;"|"&amp;U1677</f>
        <v>||||||0</v>
      </c>
      <c r="B1677" s="23" t="str">
        <f>D1677&amp;"|"&amp;E1677&amp;"|"&amp;G1677&amp;"|"&amp;H1677&amp;"|"&amp;X1677</f>
        <v>||||0</v>
      </c>
      <c r="C1677" s="28" t="str">
        <f>E1677&amp;"|"&amp;X1677</f>
        <v>|0</v>
      </c>
      <c r="D1677" s="10"/>
      <c r="E1677" s="10"/>
      <c r="F1677" s="36" t="str">
        <f>G1677&amp;"/"&amp;H1677</f>
        <v>/</v>
      </c>
      <c r="G1677" s="10"/>
      <c r="H1677" s="10"/>
      <c r="I1677" s="36" t="str">
        <f>J1677&amp;"."&amp;K1677</f>
        <v>.</v>
      </c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>
        <f>R1677-S1677-T1677</f>
        <v>0</v>
      </c>
      <c r="V1677" s="9" t="e">
        <f>IF(X1677&lt;&gt;"Liquidação Cancelada",VLOOKUP(B1677,'BASE DE DADOS OPS'!$B$4:$P$9650,10,FALSE),"Liquidação Cancelada")</f>
        <v>#N/A</v>
      </c>
      <c r="W1677" s="13" t="e">
        <f>IF(X1677&lt;&gt;"Liquidação Cancelada",IF(ISBLANK(V1677),"AGUARDANDO PAGAMENTO",NETWORKDAYS(P1677,V1677)-1),"Liquidação Cancelada")</f>
        <v>#N/A</v>
      </c>
      <c r="X1677" s="10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>IF(X1677&lt;&gt;"Liquidação Cancelada",Y1677-Z1677,"Liquidação Cancelada")</f>
        <v>#N/A</v>
      </c>
      <c r="AC1677" s="3" t="e">
        <f>IF(X1677&lt;&gt;"Liquidação Cancelada",(AA1677-AB1677)+(U1677-Z1677-AB1677),"Liquidação Cancelada")</f>
        <v>#N/A</v>
      </c>
      <c r="AD1677" s="29"/>
    </row>
    <row r="1678" spans="1:30" ht="24.95" customHeight="1" x14ac:dyDescent="0.2">
      <c r="A1678" s="23" t="str">
        <f>D1678&amp;"|"&amp;E1678&amp;"|"&amp;G1678&amp;"|"&amp;H1678&amp;"|"&amp;L1678&amp;"|"&amp;N1678&amp;"|"&amp;U1678</f>
        <v>||||||0</v>
      </c>
      <c r="B1678" s="23" t="str">
        <f>D1678&amp;"|"&amp;E1678&amp;"|"&amp;G1678&amp;"|"&amp;H1678&amp;"|"&amp;X1678</f>
        <v>||||0</v>
      </c>
      <c r="C1678" s="28" t="str">
        <f>E1678&amp;"|"&amp;X1678</f>
        <v>|0</v>
      </c>
      <c r="D1678" s="10"/>
      <c r="E1678" s="10"/>
      <c r="F1678" s="36" t="str">
        <f>G1678&amp;"/"&amp;H1678</f>
        <v>/</v>
      </c>
      <c r="G1678" s="10"/>
      <c r="H1678" s="10"/>
      <c r="I1678" s="36" t="str">
        <f>J1678&amp;"."&amp;K1678</f>
        <v>.</v>
      </c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>
        <f>R1678-S1678-T1678</f>
        <v>0</v>
      </c>
      <c r="V1678" s="9" t="e">
        <f>IF(X1678&lt;&gt;"Liquidação Cancelada",VLOOKUP(B1678,'BASE DE DADOS OPS'!$B$4:$P$9650,10,FALSE),"Liquidação Cancelada")</f>
        <v>#N/A</v>
      </c>
      <c r="W1678" s="13" t="e">
        <f>IF(X1678&lt;&gt;"Liquidação Cancelada",IF(ISBLANK(V1678),"AGUARDANDO PAGAMENTO",NETWORKDAYS(P1678,V1678)-1),"Liquidação Cancelada")</f>
        <v>#N/A</v>
      </c>
      <c r="X1678" s="10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>IF(X1678&lt;&gt;"Liquidação Cancelada",Y1678-Z1678,"Liquidação Cancelada")</f>
        <v>#N/A</v>
      </c>
      <c r="AC1678" s="3" t="e">
        <f>IF(X1678&lt;&gt;"Liquidação Cancelada",(AA1678-AB1678)+(U1678-Z1678-AB1678),"Liquidação Cancelada")</f>
        <v>#N/A</v>
      </c>
      <c r="AD1678" s="29"/>
    </row>
    <row r="1679" spans="1:30" ht="24.95" customHeight="1" x14ac:dyDescent="0.2">
      <c r="A1679" s="23" t="str">
        <f>D1679&amp;"|"&amp;E1679&amp;"|"&amp;G1679&amp;"|"&amp;H1679&amp;"|"&amp;L1679&amp;"|"&amp;N1679&amp;"|"&amp;U1679</f>
        <v>||||||0</v>
      </c>
      <c r="B1679" s="23" t="str">
        <f>D1679&amp;"|"&amp;E1679&amp;"|"&amp;G1679&amp;"|"&amp;H1679&amp;"|"&amp;X1679</f>
        <v>||||0</v>
      </c>
      <c r="C1679" s="28" t="str">
        <f>E1679&amp;"|"&amp;X1679</f>
        <v>|0</v>
      </c>
      <c r="D1679" s="10"/>
      <c r="E1679" s="10"/>
      <c r="F1679" s="36" t="str">
        <f>G1679&amp;"/"&amp;H1679</f>
        <v>/</v>
      </c>
      <c r="G1679" s="10"/>
      <c r="H1679" s="10"/>
      <c r="I1679" s="36" t="str">
        <f>J1679&amp;"."&amp;K1679</f>
        <v>.</v>
      </c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>
        <f>R1679-S1679-T1679</f>
        <v>0</v>
      </c>
      <c r="V1679" s="9" t="e">
        <f>IF(X1679&lt;&gt;"Liquidação Cancelada",VLOOKUP(B1679,'BASE DE DADOS OPS'!$B$4:$P$9650,10,FALSE),"Liquidação Cancelada")</f>
        <v>#N/A</v>
      </c>
      <c r="W1679" s="13" t="e">
        <f>IF(X1679&lt;&gt;"Liquidação Cancelada",IF(ISBLANK(V1679),"AGUARDANDO PAGAMENTO",NETWORKDAYS(P1679,V1679)-1),"Liquidação Cancelada")</f>
        <v>#N/A</v>
      </c>
      <c r="X1679" s="10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>IF(X1679&lt;&gt;"Liquidação Cancelada",Y1679-Z1679,"Liquidação Cancelada")</f>
        <v>#N/A</v>
      </c>
      <c r="AC1679" s="3" t="e">
        <f>IF(X1679&lt;&gt;"Liquidação Cancelada",(AA1679-AB1679)+(U1679-Z1679-AB1679),"Liquidação Cancelada")</f>
        <v>#N/A</v>
      </c>
      <c r="AD1679" s="29"/>
    </row>
    <row r="1680" spans="1:30" ht="24.95" customHeight="1" x14ac:dyDescent="0.2">
      <c r="A1680" s="23" t="str">
        <f>D1680&amp;"|"&amp;E1680&amp;"|"&amp;G1680&amp;"|"&amp;H1680&amp;"|"&amp;L1680&amp;"|"&amp;N1680&amp;"|"&amp;U1680</f>
        <v>||||||0</v>
      </c>
      <c r="B1680" s="23" t="str">
        <f>D1680&amp;"|"&amp;E1680&amp;"|"&amp;G1680&amp;"|"&amp;H1680&amp;"|"&amp;X1680</f>
        <v>||||0</v>
      </c>
      <c r="C1680" s="28" t="str">
        <f>E1680&amp;"|"&amp;X1680</f>
        <v>|0</v>
      </c>
      <c r="D1680" s="10"/>
      <c r="E1680" s="10"/>
      <c r="F1680" s="36" t="str">
        <f>G1680&amp;"/"&amp;H1680</f>
        <v>/</v>
      </c>
      <c r="G1680" s="10"/>
      <c r="H1680" s="10"/>
      <c r="I1680" s="36" t="str">
        <f>J1680&amp;"."&amp;K1680</f>
        <v>.</v>
      </c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>
        <f>R1680-S1680-T1680</f>
        <v>0</v>
      </c>
      <c r="V1680" s="9" t="e">
        <f>IF(X1680&lt;&gt;"Liquidação Cancelada",VLOOKUP(B1680,'BASE DE DADOS OPS'!$B$4:$P$9650,10,FALSE),"Liquidação Cancelada")</f>
        <v>#N/A</v>
      </c>
      <c r="W1680" s="13" t="e">
        <f>IF(X1680&lt;&gt;"Liquidação Cancelada",IF(ISBLANK(V1680),"AGUARDANDO PAGAMENTO",NETWORKDAYS(P1680,V1680)-1),"Liquidação Cancelada")</f>
        <v>#N/A</v>
      </c>
      <c r="X1680" s="10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>IF(X1680&lt;&gt;"Liquidação Cancelada",Y1680-Z1680,"Liquidação Cancelada")</f>
        <v>#N/A</v>
      </c>
      <c r="AC1680" s="3" t="e">
        <f>IF(X1680&lt;&gt;"Liquidação Cancelada",(AA1680-AB1680)+(U1680-Z1680-AB1680),"Liquidação Cancelada")</f>
        <v>#N/A</v>
      </c>
      <c r="AD1680" s="29"/>
    </row>
    <row r="1681" spans="1:30" ht="24.95" customHeight="1" x14ac:dyDescent="0.2">
      <c r="A1681" s="23" t="str">
        <f>D1681&amp;"|"&amp;E1681&amp;"|"&amp;G1681&amp;"|"&amp;H1681&amp;"|"&amp;L1681&amp;"|"&amp;N1681&amp;"|"&amp;U1681</f>
        <v>||||||0</v>
      </c>
      <c r="B1681" s="23" t="str">
        <f>D1681&amp;"|"&amp;E1681&amp;"|"&amp;G1681&amp;"|"&amp;H1681&amp;"|"&amp;X1681</f>
        <v>||||0</v>
      </c>
      <c r="C1681" s="28" t="str">
        <f>E1681&amp;"|"&amp;X1681</f>
        <v>|0</v>
      </c>
      <c r="D1681" s="10"/>
      <c r="E1681" s="10"/>
      <c r="F1681" s="36" t="str">
        <f>G1681&amp;"/"&amp;H1681</f>
        <v>/</v>
      </c>
      <c r="G1681" s="10"/>
      <c r="H1681" s="10"/>
      <c r="I1681" s="36" t="str">
        <f>J1681&amp;"."&amp;K1681</f>
        <v>.</v>
      </c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>
        <f>R1681-S1681-T1681</f>
        <v>0</v>
      </c>
      <c r="V1681" s="9" t="e">
        <f>IF(X1681&lt;&gt;"Liquidação Cancelada",VLOOKUP(B1681,'BASE DE DADOS OPS'!$B$4:$P$9650,10,FALSE),"Liquidação Cancelada")</f>
        <v>#N/A</v>
      </c>
      <c r="W1681" s="13" t="e">
        <f>IF(X1681&lt;&gt;"Liquidação Cancelada",IF(ISBLANK(V1681),"AGUARDANDO PAGAMENTO",NETWORKDAYS(P1681,V1681)-1),"Liquidação Cancelada")</f>
        <v>#N/A</v>
      </c>
      <c r="X1681" s="10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>IF(X1681&lt;&gt;"Liquidação Cancelada",Y1681-Z1681,"Liquidação Cancelada")</f>
        <v>#N/A</v>
      </c>
      <c r="AC1681" s="3" t="e">
        <f>IF(X1681&lt;&gt;"Liquidação Cancelada",(AA1681-AB1681)+(U1681-Z1681-AB1681),"Liquidação Cancelada")</f>
        <v>#N/A</v>
      </c>
      <c r="AD1681" s="29"/>
    </row>
    <row r="1682" spans="1:30" ht="24.95" customHeight="1" x14ac:dyDescent="0.2">
      <c r="A1682" s="23" t="str">
        <f>D1682&amp;"|"&amp;E1682&amp;"|"&amp;G1682&amp;"|"&amp;H1682&amp;"|"&amp;L1682&amp;"|"&amp;N1682&amp;"|"&amp;U1682</f>
        <v>||||||0</v>
      </c>
      <c r="B1682" s="23" t="str">
        <f>D1682&amp;"|"&amp;E1682&amp;"|"&amp;G1682&amp;"|"&amp;H1682&amp;"|"&amp;X1682</f>
        <v>||||0</v>
      </c>
      <c r="C1682" s="28" t="str">
        <f>E1682&amp;"|"&amp;X1682</f>
        <v>|0</v>
      </c>
      <c r="D1682" s="10"/>
      <c r="E1682" s="10"/>
      <c r="F1682" s="36" t="str">
        <f>G1682&amp;"/"&amp;H1682</f>
        <v>/</v>
      </c>
      <c r="G1682" s="10"/>
      <c r="H1682" s="10"/>
      <c r="I1682" s="36" t="str">
        <f>J1682&amp;"."&amp;K1682</f>
        <v>.</v>
      </c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>
        <f>R1682-S1682-T1682</f>
        <v>0</v>
      </c>
      <c r="V1682" s="9" t="e">
        <f>IF(X1682&lt;&gt;"Liquidação Cancelada",VLOOKUP(B1682,'BASE DE DADOS OPS'!$B$4:$P$9650,10,FALSE),"Liquidação Cancelada")</f>
        <v>#N/A</v>
      </c>
      <c r="W1682" s="13" t="e">
        <f>IF(X1682&lt;&gt;"Liquidação Cancelada",IF(ISBLANK(V1682),"AGUARDANDO PAGAMENTO",NETWORKDAYS(P1682,V1682)-1),"Liquidação Cancelada")</f>
        <v>#N/A</v>
      </c>
      <c r="X1682" s="10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>IF(X1682&lt;&gt;"Liquidação Cancelada",Y1682-Z1682,"Liquidação Cancelada")</f>
        <v>#N/A</v>
      </c>
      <c r="AC1682" s="3" t="e">
        <f>IF(X1682&lt;&gt;"Liquidação Cancelada",(AA1682-AB1682)+(U1682-Z1682-AB1682),"Liquidação Cancelada")</f>
        <v>#N/A</v>
      </c>
      <c r="AD1682" s="29"/>
    </row>
    <row r="1683" spans="1:30" ht="24.95" customHeight="1" x14ac:dyDescent="0.2">
      <c r="A1683" s="23" t="str">
        <f>D1683&amp;"|"&amp;E1683&amp;"|"&amp;G1683&amp;"|"&amp;H1683&amp;"|"&amp;L1683&amp;"|"&amp;N1683&amp;"|"&amp;U1683</f>
        <v>||||||0</v>
      </c>
      <c r="B1683" s="23" t="str">
        <f>D1683&amp;"|"&amp;E1683&amp;"|"&amp;G1683&amp;"|"&amp;H1683&amp;"|"&amp;X1683</f>
        <v>||||0</v>
      </c>
      <c r="C1683" s="28" t="str">
        <f>E1683&amp;"|"&amp;X1683</f>
        <v>|0</v>
      </c>
      <c r="D1683" s="10"/>
      <c r="E1683" s="10"/>
      <c r="F1683" s="36" t="str">
        <f>G1683&amp;"/"&amp;H1683</f>
        <v>/</v>
      </c>
      <c r="G1683" s="10"/>
      <c r="H1683" s="10"/>
      <c r="I1683" s="36" t="str">
        <f>J1683&amp;"."&amp;K1683</f>
        <v>.</v>
      </c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>
        <f>R1683-S1683-T1683</f>
        <v>0</v>
      </c>
      <c r="V1683" s="9" t="e">
        <f>IF(X1683&lt;&gt;"Liquidação Cancelada",VLOOKUP(B1683,'BASE DE DADOS OPS'!$B$4:$P$9650,10,FALSE),"Liquidação Cancelada")</f>
        <v>#N/A</v>
      </c>
      <c r="W1683" s="13" t="e">
        <f>IF(X1683&lt;&gt;"Liquidação Cancelada",IF(ISBLANK(V1683),"AGUARDANDO PAGAMENTO",NETWORKDAYS(P1683,V1683)-1),"Liquidação Cancelada")</f>
        <v>#N/A</v>
      </c>
      <c r="X1683" s="10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>IF(X1683&lt;&gt;"Liquidação Cancelada",Y1683-Z1683,"Liquidação Cancelada")</f>
        <v>#N/A</v>
      </c>
      <c r="AC1683" s="3" t="e">
        <f>IF(X1683&lt;&gt;"Liquidação Cancelada",(AA1683-AB1683)+(U1683-Z1683-AB1683),"Liquidação Cancelada")</f>
        <v>#N/A</v>
      </c>
      <c r="AD1683" s="29"/>
    </row>
    <row r="1684" spans="1:30" ht="24.95" customHeight="1" x14ac:dyDescent="0.2">
      <c r="A1684" s="23" t="str">
        <f>D1684&amp;"|"&amp;E1684&amp;"|"&amp;G1684&amp;"|"&amp;H1684&amp;"|"&amp;L1684&amp;"|"&amp;N1684&amp;"|"&amp;U1684</f>
        <v>||||||0</v>
      </c>
      <c r="B1684" s="23" t="str">
        <f>D1684&amp;"|"&amp;E1684&amp;"|"&amp;G1684&amp;"|"&amp;H1684&amp;"|"&amp;X1684</f>
        <v>||||0</v>
      </c>
      <c r="C1684" s="28" t="str">
        <f>E1684&amp;"|"&amp;X1684</f>
        <v>|0</v>
      </c>
      <c r="D1684" s="10"/>
      <c r="E1684" s="10"/>
      <c r="F1684" s="36" t="str">
        <f>G1684&amp;"/"&amp;H1684</f>
        <v>/</v>
      </c>
      <c r="G1684" s="10"/>
      <c r="H1684" s="10"/>
      <c r="I1684" s="36" t="str">
        <f>J1684&amp;"."&amp;K1684</f>
        <v>.</v>
      </c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>
        <f>R1684-S1684-T1684</f>
        <v>0</v>
      </c>
      <c r="V1684" s="9" t="e">
        <f>IF(X1684&lt;&gt;"Liquidação Cancelada",VLOOKUP(B1684,'BASE DE DADOS OPS'!$B$4:$P$9650,10,FALSE),"Liquidação Cancelada")</f>
        <v>#N/A</v>
      </c>
      <c r="W1684" s="13" t="e">
        <f>IF(X1684&lt;&gt;"Liquidação Cancelada",IF(ISBLANK(V1684),"AGUARDANDO PAGAMENTO",NETWORKDAYS(P1684,V1684)-1),"Liquidação Cancelada")</f>
        <v>#N/A</v>
      </c>
      <c r="X1684" s="10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>IF(X1684&lt;&gt;"Liquidação Cancelada",Y1684-Z1684,"Liquidação Cancelada")</f>
        <v>#N/A</v>
      </c>
      <c r="AC1684" s="3" t="e">
        <f>IF(X1684&lt;&gt;"Liquidação Cancelada",(AA1684-AB1684)+(U1684-Z1684-AB1684),"Liquidação Cancelada")</f>
        <v>#N/A</v>
      </c>
      <c r="AD1684" s="29"/>
    </row>
    <row r="1685" spans="1:30" ht="24.95" customHeight="1" x14ac:dyDescent="0.2">
      <c r="A1685" s="23" t="str">
        <f>D1685&amp;"|"&amp;E1685&amp;"|"&amp;G1685&amp;"|"&amp;H1685&amp;"|"&amp;L1685&amp;"|"&amp;N1685&amp;"|"&amp;U1685</f>
        <v>||||||0</v>
      </c>
      <c r="B1685" s="23" t="str">
        <f>D1685&amp;"|"&amp;E1685&amp;"|"&amp;G1685&amp;"|"&amp;H1685&amp;"|"&amp;X1685</f>
        <v>||||0</v>
      </c>
      <c r="C1685" s="28" t="str">
        <f>E1685&amp;"|"&amp;X1685</f>
        <v>|0</v>
      </c>
      <c r="D1685" s="10"/>
      <c r="E1685" s="10"/>
      <c r="F1685" s="36" t="str">
        <f>G1685&amp;"/"&amp;H1685</f>
        <v>/</v>
      </c>
      <c r="G1685" s="10"/>
      <c r="H1685" s="10"/>
      <c r="I1685" s="36" t="str">
        <f>J1685&amp;"."&amp;K1685</f>
        <v>.</v>
      </c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>
        <f>R1685-S1685-T1685</f>
        <v>0</v>
      </c>
      <c r="V1685" s="9" t="e">
        <f>IF(X1685&lt;&gt;"Liquidação Cancelada",VLOOKUP(B1685,'BASE DE DADOS OPS'!$B$4:$P$9650,10,FALSE),"Liquidação Cancelada")</f>
        <v>#N/A</v>
      </c>
      <c r="W1685" s="13" t="e">
        <f>IF(X1685&lt;&gt;"Liquidação Cancelada",IF(ISBLANK(V1685),"AGUARDANDO PAGAMENTO",NETWORKDAYS(P1685,V1685)-1),"Liquidação Cancelada")</f>
        <v>#N/A</v>
      </c>
      <c r="X1685" s="10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>IF(X1685&lt;&gt;"Liquidação Cancelada",Y1685-Z1685,"Liquidação Cancelada")</f>
        <v>#N/A</v>
      </c>
      <c r="AC1685" s="3" t="e">
        <f>IF(X1685&lt;&gt;"Liquidação Cancelada",(AA1685-AB1685)+(U1685-Z1685-AB1685),"Liquidação Cancelada")</f>
        <v>#N/A</v>
      </c>
      <c r="AD1685" s="29"/>
    </row>
    <row r="1686" spans="1:30" ht="24.95" customHeight="1" x14ac:dyDescent="0.2">
      <c r="A1686" s="23" t="str">
        <f>D1686&amp;"|"&amp;E1686&amp;"|"&amp;G1686&amp;"|"&amp;H1686&amp;"|"&amp;L1686&amp;"|"&amp;N1686&amp;"|"&amp;U1686</f>
        <v>||||||0</v>
      </c>
      <c r="B1686" s="23" t="str">
        <f>D1686&amp;"|"&amp;E1686&amp;"|"&amp;G1686&amp;"|"&amp;H1686&amp;"|"&amp;X1686</f>
        <v>||||0</v>
      </c>
      <c r="C1686" s="28" t="str">
        <f>E1686&amp;"|"&amp;X1686</f>
        <v>|0</v>
      </c>
      <c r="D1686" s="10"/>
      <c r="E1686" s="10"/>
      <c r="F1686" s="36" t="str">
        <f>G1686&amp;"/"&amp;H1686</f>
        <v>/</v>
      </c>
      <c r="G1686" s="10"/>
      <c r="H1686" s="10"/>
      <c r="I1686" s="36" t="str">
        <f>J1686&amp;"."&amp;K1686</f>
        <v>.</v>
      </c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>
        <f>R1686-S1686-T1686</f>
        <v>0</v>
      </c>
      <c r="V1686" s="9" t="e">
        <f>IF(X1686&lt;&gt;"Liquidação Cancelada",VLOOKUP(B1686,'BASE DE DADOS OPS'!$B$4:$P$9650,10,FALSE),"Liquidação Cancelada")</f>
        <v>#N/A</v>
      </c>
      <c r="W1686" s="13" t="e">
        <f>IF(X1686&lt;&gt;"Liquidação Cancelada",IF(ISBLANK(V1686),"AGUARDANDO PAGAMENTO",NETWORKDAYS(P1686,V1686)-1),"Liquidação Cancelada")</f>
        <v>#N/A</v>
      </c>
      <c r="X1686" s="10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>IF(X1686&lt;&gt;"Liquidação Cancelada",Y1686-Z1686,"Liquidação Cancelada")</f>
        <v>#N/A</v>
      </c>
      <c r="AC1686" s="3" t="e">
        <f>IF(X1686&lt;&gt;"Liquidação Cancelada",(AA1686-AB1686)+(U1686-Z1686-AB1686),"Liquidação Cancelada")</f>
        <v>#N/A</v>
      </c>
      <c r="AD1686" s="29"/>
    </row>
    <row r="1687" spans="1:30" ht="24.95" customHeight="1" x14ac:dyDescent="0.2">
      <c r="A1687" s="23" t="str">
        <f>D1687&amp;"|"&amp;E1687&amp;"|"&amp;G1687&amp;"|"&amp;H1687&amp;"|"&amp;L1687&amp;"|"&amp;N1687&amp;"|"&amp;U1687</f>
        <v>||||||0</v>
      </c>
      <c r="B1687" s="23" t="str">
        <f>D1687&amp;"|"&amp;E1687&amp;"|"&amp;G1687&amp;"|"&amp;H1687&amp;"|"&amp;X1687</f>
        <v>||||0</v>
      </c>
      <c r="C1687" s="28" t="str">
        <f>E1687&amp;"|"&amp;X1687</f>
        <v>|0</v>
      </c>
      <c r="D1687" s="10"/>
      <c r="E1687" s="10"/>
      <c r="F1687" s="36" t="str">
        <f>G1687&amp;"/"&amp;H1687</f>
        <v>/</v>
      </c>
      <c r="G1687" s="10"/>
      <c r="H1687" s="10"/>
      <c r="I1687" s="36" t="str">
        <f>J1687&amp;"."&amp;K1687</f>
        <v>.</v>
      </c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>
        <f>R1687-S1687-T1687</f>
        <v>0</v>
      </c>
      <c r="V1687" s="9" t="e">
        <f>IF(X1687&lt;&gt;"Liquidação Cancelada",VLOOKUP(B1687,'BASE DE DADOS OPS'!$B$4:$P$9650,10,FALSE),"Liquidação Cancelada")</f>
        <v>#N/A</v>
      </c>
      <c r="W1687" s="13" t="e">
        <f>IF(X1687&lt;&gt;"Liquidação Cancelada",IF(ISBLANK(V1687),"AGUARDANDO PAGAMENTO",NETWORKDAYS(P1687,V1687)-1),"Liquidação Cancelada")</f>
        <v>#N/A</v>
      </c>
      <c r="X1687" s="10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>IF(X1687&lt;&gt;"Liquidação Cancelada",Y1687-Z1687,"Liquidação Cancelada")</f>
        <v>#N/A</v>
      </c>
      <c r="AC1687" s="3" t="e">
        <f>IF(X1687&lt;&gt;"Liquidação Cancelada",(AA1687-AB1687)+(U1687-Z1687-AB1687),"Liquidação Cancelada")</f>
        <v>#N/A</v>
      </c>
      <c r="AD1687" s="29"/>
    </row>
    <row r="1688" spans="1:30" ht="24.95" customHeight="1" x14ac:dyDescent="0.2">
      <c r="A1688" s="23" t="str">
        <f>D1688&amp;"|"&amp;E1688&amp;"|"&amp;G1688&amp;"|"&amp;H1688&amp;"|"&amp;L1688&amp;"|"&amp;N1688&amp;"|"&amp;U1688</f>
        <v>||||||0</v>
      </c>
      <c r="B1688" s="23" t="str">
        <f>D1688&amp;"|"&amp;E1688&amp;"|"&amp;G1688&amp;"|"&amp;H1688&amp;"|"&amp;X1688</f>
        <v>||||0</v>
      </c>
      <c r="C1688" s="28" t="str">
        <f>E1688&amp;"|"&amp;X1688</f>
        <v>|0</v>
      </c>
      <c r="D1688" s="10"/>
      <c r="E1688" s="10"/>
      <c r="F1688" s="36" t="str">
        <f>G1688&amp;"/"&amp;H1688</f>
        <v>/</v>
      </c>
      <c r="G1688" s="10"/>
      <c r="H1688" s="10"/>
      <c r="I1688" s="36" t="str">
        <f>J1688&amp;"."&amp;K1688</f>
        <v>.</v>
      </c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>
        <f>R1688-S1688-T1688</f>
        <v>0</v>
      </c>
      <c r="V1688" s="9" t="e">
        <f>IF(X1688&lt;&gt;"Liquidação Cancelada",VLOOKUP(B1688,'BASE DE DADOS OPS'!$B$4:$P$9650,10,FALSE),"Liquidação Cancelada")</f>
        <v>#N/A</v>
      </c>
      <c r="W1688" s="13" t="e">
        <f>IF(X1688&lt;&gt;"Liquidação Cancelada",IF(ISBLANK(V1688),"AGUARDANDO PAGAMENTO",NETWORKDAYS(P1688,V1688)-1),"Liquidação Cancelada")</f>
        <v>#N/A</v>
      </c>
      <c r="X1688" s="10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>IF(X1688&lt;&gt;"Liquidação Cancelada",Y1688-Z1688,"Liquidação Cancelada")</f>
        <v>#N/A</v>
      </c>
      <c r="AC1688" s="3" t="e">
        <f>IF(X1688&lt;&gt;"Liquidação Cancelada",(AA1688-AB1688)+(U1688-Z1688-AB1688),"Liquidação Cancelada")</f>
        <v>#N/A</v>
      </c>
      <c r="AD1688" s="29"/>
    </row>
    <row r="1689" spans="1:30" ht="24.95" customHeight="1" x14ac:dyDescent="0.2">
      <c r="A1689" s="23" t="str">
        <f>D1689&amp;"|"&amp;E1689&amp;"|"&amp;G1689&amp;"|"&amp;H1689&amp;"|"&amp;L1689&amp;"|"&amp;N1689&amp;"|"&amp;U1689</f>
        <v>||||||0</v>
      </c>
      <c r="B1689" s="23" t="str">
        <f>D1689&amp;"|"&amp;E1689&amp;"|"&amp;G1689&amp;"|"&amp;H1689&amp;"|"&amp;X1689</f>
        <v>||||0</v>
      </c>
      <c r="C1689" s="28" t="str">
        <f>E1689&amp;"|"&amp;X1689</f>
        <v>|0</v>
      </c>
      <c r="D1689" s="10"/>
      <c r="E1689" s="10"/>
      <c r="F1689" s="36" t="str">
        <f>G1689&amp;"/"&amp;H1689</f>
        <v>/</v>
      </c>
      <c r="G1689" s="10"/>
      <c r="H1689" s="10"/>
      <c r="I1689" s="36" t="str">
        <f>J1689&amp;"."&amp;K1689</f>
        <v>.</v>
      </c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>
        <f>R1689-S1689-T1689</f>
        <v>0</v>
      </c>
      <c r="V1689" s="9" t="e">
        <f>IF(X1689&lt;&gt;"Liquidação Cancelada",VLOOKUP(B1689,'BASE DE DADOS OPS'!$B$4:$P$9650,10,FALSE),"Liquidação Cancelada")</f>
        <v>#N/A</v>
      </c>
      <c r="W1689" s="13" t="e">
        <f>IF(X1689&lt;&gt;"Liquidação Cancelada",IF(ISBLANK(V1689),"AGUARDANDO PAGAMENTO",NETWORKDAYS(P1689,V1689)-1),"Liquidação Cancelada")</f>
        <v>#N/A</v>
      </c>
      <c r="X1689" s="10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>IF(X1689&lt;&gt;"Liquidação Cancelada",Y1689-Z1689,"Liquidação Cancelada")</f>
        <v>#N/A</v>
      </c>
      <c r="AC1689" s="3" t="e">
        <f>IF(X1689&lt;&gt;"Liquidação Cancelada",(AA1689-AB1689)+(U1689-Z1689-AB1689),"Liquidação Cancelada")</f>
        <v>#N/A</v>
      </c>
      <c r="AD1689" s="29"/>
    </row>
    <row r="1690" spans="1:30" ht="24.95" customHeight="1" x14ac:dyDescent="0.2">
      <c r="A1690" s="23" t="str">
        <f>D1690&amp;"|"&amp;E1690&amp;"|"&amp;G1690&amp;"|"&amp;H1690&amp;"|"&amp;L1690&amp;"|"&amp;N1690&amp;"|"&amp;U1690</f>
        <v>||||||0</v>
      </c>
      <c r="B1690" s="23" t="str">
        <f>D1690&amp;"|"&amp;E1690&amp;"|"&amp;G1690&amp;"|"&amp;H1690&amp;"|"&amp;X1690</f>
        <v>||||0</v>
      </c>
      <c r="C1690" s="28" t="str">
        <f>E1690&amp;"|"&amp;X1690</f>
        <v>|0</v>
      </c>
      <c r="D1690" s="10"/>
      <c r="E1690" s="10"/>
      <c r="F1690" s="36" t="str">
        <f>G1690&amp;"/"&amp;H1690</f>
        <v>/</v>
      </c>
      <c r="G1690" s="10"/>
      <c r="H1690" s="10"/>
      <c r="I1690" s="36" t="str">
        <f>J1690&amp;"."&amp;K1690</f>
        <v>.</v>
      </c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>
        <f>R1690-S1690-T1690</f>
        <v>0</v>
      </c>
      <c r="V1690" s="9" t="e">
        <f>IF(X1690&lt;&gt;"Liquidação Cancelada",VLOOKUP(B1690,'BASE DE DADOS OPS'!$B$4:$P$9650,10,FALSE),"Liquidação Cancelada")</f>
        <v>#N/A</v>
      </c>
      <c r="W1690" s="13" t="e">
        <f>IF(X1690&lt;&gt;"Liquidação Cancelada",IF(ISBLANK(V1690),"AGUARDANDO PAGAMENTO",NETWORKDAYS(P1690,V1690)-1),"Liquidação Cancelada")</f>
        <v>#N/A</v>
      </c>
      <c r="X1690" s="10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>IF(X1690&lt;&gt;"Liquidação Cancelada",Y1690-Z1690,"Liquidação Cancelada")</f>
        <v>#N/A</v>
      </c>
      <c r="AC1690" s="3" t="e">
        <f>IF(X1690&lt;&gt;"Liquidação Cancelada",(AA1690-AB1690)+(U1690-Z1690-AB1690),"Liquidação Cancelada")</f>
        <v>#N/A</v>
      </c>
      <c r="AD1690" s="29"/>
    </row>
    <row r="1691" spans="1:30" ht="24.95" customHeight="1" x14ac:dyDescent="0.2">
      <c r="A1691" s="23" t="str">
        <f>D1691&amp;"|"&amp;E1691&amp;"|"&amp;G1691&amp;"|"&amp;H1691&amp;"|"&amp;L1691&amp;"|"&amp;N1691&amp;"|"&amp;U1691</f>
        <v>||||||0</v>
      </c>
      <c r="B1691" s="23" t="str">
        <f>D1691&amp;"|"&amp;E1691&amp;"|"&amp;G1691&amp;"|"&amp;H1691&amp;"|"&amp;X1691</f>
        <v>||||0</v>
      </c>
      <c r="C1691" s="28" t="str">
        <f>E1691&amp;"|"&amp;X1691</f>
        <v>|0</v>
      </c>
      <c r="D1691" s="10"/>
      <c r="E1691" s="10"/>
      <c r="F1691" s="36" t="str">
        <f>G1691&amp;"/"&amp;H1691</f>
        <v>/</v>
      </c>
      <c r="G1691" s="10"/>
      <c r="H1691" s="10"/>
      <c r="I1691" s="36" t="str">
        <f>J1691&amp;"."&amp;K1691</f>
        <v>.</v>
      </c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>
        <f>R1691-S1691-T1691</f>
        <v>0</v>
      </c>
      <c r="V1691" s="9" t="e">
        <f>IF(X1691&lt;&gt;"Liquidação Cancelada",VLOOKUP(B1691,'BASE DE DADOS OPS'!$B$4:$P$9650,10,FALSE),"Liquidação Cancelada")</f>
        <v>#N/A</v>
      </c>
      <c r="W1691" s="13" t="e">
        <f>IF(X1691&lt;&gt;"Liquidação Cancelada",IF(ISBLANK(V1691),"AGUARDANDO PAGAMENTO",NETWORKDAYS(P1691,V1691)-1),"Liquidação Cancelada")</f>
        <v>#N/A</v>
      </c>
      <c r="X1691" s="10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>IF(X1691&lt;&gt;"Liquidação Cancelada",Y1691-Z1691,"Liquidação Cancelada")</f>
        <v>#N/A</v>
      </c>
      <c r="AC1691" s="3" t="e">
        <f>IF(X1691&lt;&gt;"Liquidação Cancelada",(AA1691-AB1691)+(U1691-Z1691-AB1691),"Liquidação Cancelada")</f>
        <v>#N/A</v>
      </c>
      <c r="AD1691" s="29"/>
    </row>
    <row r="1692" spans="1:30" ht="24.95" customHeight="1" x14ac:dyDescent="0.2">
      <c r="A1692" s="23" t="str">
        <f>D1692&amp;"|"&amp;E1692&amp;"|"&amp;G1692&amp;"|"&amp;H1692&amp;"|"&amp;L1692&amp;"|"&amp;N1692&amp;"|"&amp;U1692</f>
        <v>||||||0</v>
      </c>
      <c r="B1692" s="23" t="str">
        <f>D1692&amp;"|"&amp;E1692&amp;"|"&amp;G1692&amp;"|"&amp;H1692&amp;"|"&amp;X1692</f>
        <v>||||0</v>
      </c>
      <c r="C1692" s="28" t="str">
        <f>E1692&amp;"|"&amp;X1692</f>
        <v>|0</v>
      </c>
      <c r="D1692" s="10"/>
      <c r="E1692" s="10"/>
      <c r="F1692" s="36" t="str">
        <f>G1692&amp;"/"&amp;H1692</f>
        <v>/</v>
      </c>
      <c r="G1692" s="10"/>
      <c r="H1692" s="10"/>
      <c r="I1692" s="36" t="str">
        <f>J1692&amp;"."&amp;K1692</f>
        <v>.</v>
      </c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>
        <f>R1692-S1692-T1692</f>
        <v>0</v>
      </c>
      <c r="V1692" s="9" t="e">
        <f>IF(X1692&lt;&gt;"Liquidação Cancelada",VLOOKUP(B1692,'BASE DE DADOS OPS'!$B$4:$P$9650,10,FALSE),"Liquidação Cancelada")</f>
        <v>#N/A</v>
      </c>
      <c r="W1692" s="13" t="e">
        <f>IF(X1692&lt;&gt;"Liquidação Cancelada",IF(ISBLANK(V1692),"AGUARDANDO PAGAMENTO",NETWORKDAYS(P1692,V1692)-1),"Liquidação Cancelada")</f>
        <v>#N/A</v>
      </c>
      <c r="X1692" s="10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>IF(X1692&lt;&gt;"Liquidação Cancelada",Y1692-Z1692,"Liquidação Cancelada")</f>
        <v>#N/A</v>
      </c>
      <c r="AC1692" s="3" t="e">
        <f>IF(X1692&lt;&gt;"Liquidação Cancelada",(AA1692-AB1692)+(U1692-Z1692-AB1692),"Liquidação Cancelada")</f>
        <v>#N/A</v>
      </c>
      <c r="AD1692" s="29"/>
    </row>
    <row r="1693" spans="1:30" ht="24.95" customHeight="1" x14ac:dyDescent="0.2">
      <c r="A1693" s="23" t="str">
        <f>D1693&amp;"|"&amp;E1693&amp;"|"&amp;G1693&amp;"|"&amp;H1693&amp;"|"&amp;L1693&amp;"|"&amp;N1693&amp;"|"&amp;U1693</f>
        <v>||||||0</v>
      </c>
      <c r="B1693" s="23" t="str">
        <f>D1693&amp;"|"&amp;E1693&amp;"|"&amp;G1693&amp;"|"&amp;H1693&amp;"|"&amp;X1693</f>
        <v>||||0</v>
      </c>
      <c r="C1693" s="28" t="str">
        <f>E1693&amp;"|"&amp;X1693</f>
        <v>|0</v>
      </c>
      <c r="D1693" s="10"/>
      <c r="E1693" s="10"/>
      <c r="F1693" s="36" t="str">
        <f>G1693&amp;"/"&amp;H1693</f>
        <v>/</v>
      </c>
      <c r="G1693" s="10"/>
      <c r="H1693" s="10"/>
      <c r="I1693" s="36" t="str">
        <f>J1693&amp;"."&amp;K1693</f>
        <v>.</v>
      </c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>
        <f>R1693-S1693-T1693</f>
        <v>0</v>
      </c>
      <c r="V1693" s="9" t="e">
        <f>IF(X1693&lt;&gt;"Liquidação Cancelada",VLOOKUP(B1693,'BASE DE DADOS OPS'!$B$4:$P$9650,10,FALSE),"Liquidação Cancelada")</f>
        <v>#N/A</v>
      </c>
      <c r="W1693" s="13" t="e">
        <f>IF(X1693&lt;&gt;"Liquidação Cancelada",IF(ISBLANK(V1693),"AGUARDANDO PAGAMENTO",NETWORKDAYS(P1693,V1693)-1),"Liquidação Cancelada")</f>
        <v>#N/A</v>
      </c>
      <c r="X1693" s="10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>IF(X1693&lt;&gt;"Liquidação Cancelada",Y1693-Z1693,"Liquidação Cancelada")</f>
        <v>#N/A</v>
      </c>
      <c r="AC1693" s="3" t="e">
        <f>IF(X1693&lt;&gt;"Liquidação Cancelada",(AA1693-AB1693)+(U1693-Z1693-AB1693),"Liquidação Cancelada")</f>
        <v>#N/A</v>
      </c>
      <c r="AD1693" s="29"/>
    </row>
    <row r="1694" spans="1:30" ht="24.95" customHeight="1" x14ac:dyDescent="0.2">
      <c r="A1694" s="23" t="str">
        <f>D1694&amp;"|"&amp;E1694&amp;"|"&amp;G1694&amp;"|"&amp;H1694&amp;"|"&amp;L1694&amp;"|"&amp;N1694&amp;"|"&amp;U1694</f>
        <v>||||||0</v>
      </c>
      <c r="B1694" s="23" t="str">
        <f>D1694&amp;"|"&amp;E1694&amp;"|"&amp;G1694&amp;"|"&amp;H1694&amp;"|"&amp;X1694</f>
        <v>||||0</v>
      </c>
      <c r="C1694" s="28" t="str">
        <f>E1694&amp;"|"&amp;X1694</f>
        <v>|0</v>
      </c>
      <c r="D1694" s="10"/>
      <c r="E1694" s="10"/>
      <c r="F1694" s="36" t="str">
        <f>G1694&amp;"/"&amp;H1694</f>
        <v>/</v>
      </c>
      <c r="G1694" s="10"/>
      <c r="H1694" s="10"/>
      <c r="I1694" s="36" t="str">
        <f>J1694&amp;"."&amp;K1694</f>
        <v>.</v>
      </c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>
        <f>R1694-S1694-T1694</f>
        <v>0</v>
      </c>
      <c r="V1694" s="9" t="e">
        <f>IF(X1694&lt;&gt;"Liquidação Cancelada",VLOOKUP(B1694,'BASE DE DADOS OPS'!$B$4:$P$9650,10,FALSE),"Liquidação Cancelada")</f>
        <v>#N/A</v>
      </c>
      <c r="W1694" s="13" t="e">
        <f>IF(X1694&lt;&gt;"Liquidação Cancelada",IF(ISBLANK(V1694),"AGUARDANDO PAGAMENTO",NETWORKDAYS(P1694,V1694)-1),"Liquidação Cancelada")</f>
        <v>#N/A</v>
      </c>
      <c r="X1694" s="10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>IF(X1694&lt;&gt;"Liquidação Cancelada",Y1694-Z1694,"Liquidação Cancelada")</f>
        <v>#N/A</v>
      </c>
      <c r="AC1694" s="3" t="e">
        <f>IF(X1694&lt;&gt;"Liquidação Cancelada",(AA1694-AB1694)+(U1694-Z1694-AB1694),"Liquidação Cancelada")</f>
        <v>#N/A</v>
      </c>
      <c r="AD1694" s="29"/>
    </row>
    <row r="1695" spans="1:30" ht="24.95" customHeight="1" x14ac:dyDescent="0.2">
      <c r="A1695" s="23" t="str">
        <f>D1695&amp;"|"&amp;E1695&amp;"|"&amp;G1695&amp;"|"&amp;H1695&amp;"|"&amp;L1695&amp;"|"&amp;N1695&amp;"|"&amp;U1695</f>
        <v>||||||0</v>
      </c>
      <c r="B1695" s="23" t="str">
        <f>D1695&amp;"|"&amp;E1695&amp;"|"&amp;G1695&amp;"|"&amp;H1695&amp;"|"&amp;X1695</f>
        <v>||||0</v>
      </c>
      <c r="C1695" s="28" t="str">
        <f>E1695&amp;"|"&amp;X1695</f>
        <v>|0</v>
      </c>
      <c r="D1695" s="10"/>
      <c r="E1695" s="10"/>
      <c r="F1695" s="36" t="str">
        <f>G1695&amp;"/"&amp;H1695</f>
        <v>/</v>
      </c>
      <c r="G1695" s="10"/>
      <c r="H1695" s="10"/>
      <c r="I1695" s="36" t="str">
        <f>J1695&amp;"."&amp;K1695</f>
        <v>.</v>
      </c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>
        <f>R1695-S1695-T1695</f>
        <v>0</v>
      </c>
      <c r="V1695" s="9" t="e">
        <f>IF(X1695&lt;&gt;"Liquidação Cancelada",VLOOKUP(B1695,'BASE DE DADOS OPS'!$B$4:$P$9650,10,FALSE),"Liquidação Cancelada")</f>
        <v>#N/A</v>
      </c>
      <c r="W1695" s="13" t="e">
        <f>IF(X1695&lt;&gt;"Liquidação Cancelada",IF(ISBLANK(V1695),"AGUARDANDO PAGAMENTO",NETWORKDAYS(P1695,V1695)-1),"Liquidação Cancelada")</f>
        <v>#N/A</v>
      </c>
      <c r="X1695" s="10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>IF(X1695&lt;&gt;"Liquidação Cancelada",Y1695-Z1695,"Liquidação Cancelada")</f>
        <v>#N/A</v>
      </c>
      <c r="AC1695" s="3" t="e">
        <f>IF(X1695&lt;&gt;"Liquidação Cancelada",(AA1695-AB1695)+(U1695-Z1695-AB1695),"Liquidação Cancelada")</f>
        <v>#N/A</v>
      </c>
      <c r="AD1695" s="29"/>
    </row>
    <row r="1696" spans="1:30" ht="24.95" customHeight="1" x14ac:dyDescent="0.2">
      <c r="A1696" s="23" t="str">
        <f>D1696&amp;"|"&amp;E1696&amp;"|"&amp;G1696&amp;"|"&amp;H1696&amp;"|"&amp;L1696&amp;"|"&amp;N1696&amp;"|"&amp;U1696</f>
        <v>||||||0</v>
      </c>
      <c r="B1696" s="23" t="str">
        <f>D1696&amp;"|"&amp;E1696&amp;"|"&amp;G1696&amp;"|"&amp;H1696&amp;"|"&amp;X1696</f>
        <v>||||0</v>
      </c>
      <c r="C1696" s="28" t="str">
        <f>E1696&amp;"|"&amp;X1696</f>
        <v>|0</v>
      </c>
      <c r="D1696" s="10"/>
      <c r="E1696" s="10"/>
      <c r="F1696" s="36" t="str">
        <f>G1696&amp;"/"&amp;H1696</f>
        <v>/</v>
      </c>
      <c r="G1696" s="10"/>
      <c r="H1696" s="10"/>
      <c r="I1696" s="36" t="str">
        <f>J1696&amp;"."&amp;K1696</f>
        <v>.</v>
      </c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>
        <f>R1696-S1696-T1696</f>
        <v>0</v>
      </c>
      <c r="V1696" s="9" t="e">
        <f>IF(X1696&lt;&gt;"Liquidação Cancelada",VLOOKUP(B1696,'BASE DE DADOS OPS'!$B$4:$P$9650,10,FALSE),"Liquidação Cancelada")</f>
        <v>#N/A</v>
      </c>
      <c r="W1696" s="13" t="e">
        <f>IF(X1696&lt;&gt;"Liquidação Cancelada",IF(ISBLANK(V1696),"AGUARDANDO PAGAMENTO",NETWORKDAYS(P1696,V1696)-1),"Liquidação Cancelada")</f>
        <v>#N/A</v>
      </c>
      <c r="X1696" s="10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>IF(X1696&lt;&gt;"Liquidação Cancelada",Y1696-Z1696,"Liquidação Cancelada")</f>
        <v>#N/A</v>
      </c>
      <c r="AC1696" s="3" t="e">
        <f>IF(X1696&lt;&gt;"Liquidação Cancelada",(AA1696-AB1696)+(U1696-Z1696-AB1696),"Liquidação Cancelada")</f>
        <v>#N/A</v>
      </c>
      <c r="AD1696" s="29"/>
    </row>
    <row r="1697" spans="1:30" ht="24.95" customHeight="1" x14ac:dyDescent="0.2">
      <c r="A1697" s="23" t="str">
        <f>D1697&amp;"|"&amp;E1697&amp;"|"&amp;G1697&amp;"|"&amp;H1697&amp;"|"&amp;L1697&amp;"|"&amp;N1697&amp;"|"&amp;U1697</f>
        <v>||||||0</v>
      </c>
      <c r="B1697" s="23" t="str">
        <f>D1697&amp;"|"&amp;E1697&amp;"|"&amp;G1697&amp;"|"&amp;H1697&amp;"|"&amp;X1697</f>
        <v>||||0</v>
      </c>
      <c r="C1697" s="28" t="str">
        <f>E1697&amp;"|"&amp;X1697</f>
        <v>|0</v>
      </c>
      <c r="D1697" s="10"/>
      <c r="E1697" s="10"/>
      <c r="F1697" s="36" t="str">
        <f>G1697&amp;"/"&amp;H1697</f>
        <v>/</v>
      </c>
      <c r="G1697" s="10"/>
      <c r="H1697" s="10"/>
      <c r="I1697" s="36" t="str">
        <f>J1697&amp;"."&amp;K1697</f>
        <v>.</v>
      </c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>
        <f>R1697-S1697-T1697</f>
        <v>0</v>
      </c>
      <c r="V1697" s="9" t="e">
        <f>IF(X1697&lt;&gt;"Liquidação Cancelada",VLOOKUP(B1697,'BASE DE DADOS OPS'!$B$4:$P$9650,10,FALSE),"Liquidação Cancelada")</f>
        <v>#N/A</v>
      </c>
      <c r="W1697" s="13" t="e">
        <f>IF(X1697&lt;&gt;"Liquidação Cancelada",IF(ISBLANK(V1697),"AGUARDANDO PAGAMENTO",NETWORKDAYS(P1697,V1697)-1),"Liquidação Cancelada")</f>
        <v>#N/A</v>
      </c>
      <c r="X1697" s="10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>IF(X1697&lt;&gt;"Liquidação Cancelada",Y1697-Z1697,"Liquidação Cancelada")</f>
        <v>#N/A</v>
      </c>
      <c r="AC1697" s="3" t="e">
        <f>IF(X1697&lt;&gt;"Liquidação Cancelada",(AA1697-AB1697)+(U1697-Z1697-AB1697),"Liquidação Cancelada")</f>
        <v>#N/A</v>
      </c>
      <c r="AD1697" s="29"/>
    </row>
    <row r="1698" spans="1:30" ht="24.95" customHeight="1" x14ac:dyDescent="0.2">
      <c r="A1698" s="23" t="str">
        <f>D1698&amp;"|"&amp;E1698&amp;"|"&amp;G1698&amp;"|"&amp;H1698&amp;"|"&amp;L1698&amp;"|"&amp;N1698&amp;"|"&amp;U1698</f>
        <v>||||||0</v>
      </c>
      <c r="B1698" s="23" t="str">
        <f>D1698&amp;"|"&amp;E1698&amp;"|"&amp;G1698&amp;"|"&amp;H1698&amp;"|"&amp;X1698</f>
        <v>||||0</v>
      </c>
      <c r="C1698" s="28" t="str">
        <f>E1698&amp;"|"&amp;X1698</f>
        <v>|0</v>
      </c>
      <c r="D1698" s="10"/>
      <c r="E1698" s="10"/>
      <c r="F1698" s="36" t="str">
        <f>G1698&amp;"/"&amp;H1698</f>
        <v>/</v>
      </c>
      <c r="G1698" s="10"/>
      <c r="H1698" s="10"/>
      <c r="I1698" s="36" t="str">
        <f>J1698&amp;"."&amp;K1698</f>
        <v>.</v>
      </c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>
        <f>R1698-S1698-T1698</f>
        <v>0</v>
      </c>
      <c r="V1698" s="9" t="e">
        <f>IF(X1698&lt;&gt;"Liquidação Cancelada",VLOOKUP(B1698,'BASE DE DADOS OPS'!$B$4:$P$9650,10,FALSE),"Liquidação Cancelada")</f>
        <v>#N/A</v>
      </c>
      <c r="W1698" s="13" t="e">
        <f>IF(X1698&lt;&gt;"Liquidação Cancelada",IF(ISBLANK(V1698),"AGUARDANDO PAGAMENTO",NETWORKDAYS(P1698,V1698)-1),"Liquidação Cancelada")</f>
        <v>#N/A</v>
      </c>
      <c r="X1698" s="10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>IF(X1698&lt;&gt;"Liquidação Cancelada",Y1698-Z1698,"Liquidação Cancelada")</f>
        <v>#N/A</v>
      </c>
      <c r="AC1698" s="3" t="e">
        <f>IF(X1698&lt;&gt;"Liquidação Cancelada",(AA1698-AB1698)+(U1698-Z1698-AB1698),"Liquidação Cancelada")</f>
        <v>#N/A</v>
      </c>
      <c r="AD1698" s="29"/>
    </row>
    <row r="1699" spans="1:30" ht="24.95" customHeight="1" x14ac:dyDescent="0.2">
      <c r="A1699" s="23" t="str">
        <f>D1699&amp;"|"&amp;E1699&amp;"|"&amp;G1699&amp;"|"&amp;H1699&amp;"|"&amp;L1699&amp;"|"&amp;N1699&amp;"|"&amp;U1699</f>
        <v>||||||0</v>
      </c>
      <c r="B1699" s="23" t="str">
        <f>D1699&amp;"|"&amp;E1699&amp;"|"&amp;G1699&amp;"|"&amp;H1699&amp;"|"&amp;X1699</f>
        <v>||||0</v>
      </c>
      <c r="C1699" s="28" t="str">
        <f>E1699&amp;"|"&amp;X1699</f>
        <v>|0</v>
      </c>
      <c r="D1699" s="10"/>
      <c r="E1699" s="10"/>
      <c r="F1699" s="36" t="str">
        <f>G1699&amp;"/"&amp;H1699</f>
        <v>/</v>
      </c>
      <c r="G1699" s="10"/>
      <c r="H1699" s="10"/>
      <c r="I1699" s="36" t="str">
        <f>J1699&amp;"."&amp;K1699</f>
        <v>.</v>
      </c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>
        <f>R1699-S1699-T1699</f>
        <v>0</v>
      </c>
      <c r="V1699" s="9" t="e">
        <f>IF(X1699&lt;&gt;"Liquidação Cancelada",VLOOKUP(B1699,'BASE DE DADOS OPS'!$B$4:$P$9650,10,FALSE),"Liquidação Cancelada")</f>
        <v>#N/A</v>
      </c>
      <c r="W1699" s="13" t="e">
        <f>IF(X1699&lt;&gt;"Liquidação Cancelada",IF(ISBLANK(V1699),"AGUARDANDO PAGAMENTO",NETWORKDAYS(P1699,V1699)-1),"Liquidação Cancelada")</f>
        <v>#N/A</v>
      </c>
      <c r="X1699" s="10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>IF(X1699&lt;&gt;"Liquidação Cancelada",Y1699-Z1699,"Liquidação Cancelada")</f>
        <v>#N/A</v>
      </c>
      <c r="AC1699" s="3" t="e">
        <f>IF(X1699&lt;&gt;"Liquidação Cancelada",(AA1699-AB1699)+(U1699-Z1699-AB1699),"Liquidação Cancelada")</f>
        <v>#N/A</v>
      </c>
      <c r="AD1699" s="29"/>
    </row>
    <row r="1700" spans="1:30" ht="24.95" customHeight="1" x14ac:dyDescent="0.2">
      <c r="A1700" s="23" t="str">
        <f>D1700&amp;"|"&amp;E1700&amp;"|"&amp;G1700&amp;"|"&amp;H1700&amp;"|"&amp;L1700&amp;"|"&amp;N1700&amp;"|"&amp;U1700</f>
        <v>||||||0</v>
      </c>
      <c r="B1700" s="23" t="str">
        <f>D1700&amp;"|"&amp;E1700&amp;"|"&amp;G1700&amp;"|"&amp;H1700&amp;"|"&amp;X1700</f>
        <v>||||0</v>
      </c>
      <c r="C1700" s="28" t="str">
        <f>E1700&amp;"|"&amp;X1700</f>
        <v>|0</v>
      </c>
      <c r="D1700" s="10"/>
      <c r="E1700" s="10"/>
      <c r="F1700" s="36" t="str">
        <f>G1700&amp;"/"&amp;H1700</f>
        <v>/</v>
      </c>
      <c r="G1700" s="10"/>
      <c r="H1700" s="10"/>
      <c r="I1700" s="36" t="str">
        <f>J1700&amp;"."&amp;K1700</f>
        <v>.</v>
      </c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>
        <f>R1700-S1700-T1700</f>
        <v>0</v>
      </c>
      <c r="V1700" s="9" t="e">
        <f>IF(X1700&lt;&gt;"Liquidação Cancelada",VLOOKUP(B1700,'BASE DE DADOS OPS'!$B$4:$P$9650,10,FALSE),"Liquidação Cancelada")</f>
        <v>#N/A</v>
      </c>
      <c r="W1700" s="13" t="e">
        <f>IF(X1700&lt;&gt;"Liquidação Cancelada",IF(ISBLANK(V1700),"AGUARDANDO PAGAMENTO",NETWORKDAYS(P1700,V1700)-1),"Liquidação Cancelada")</f>
        <v>#N/A</v>
      </c>
      <c r="X1700" s="10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>IF(X1700&lt;&gt;"Liquidação Cancelada",Y1700-Z1700,"Liquidação Cancelada")</f>
        <v>#N/A</v>
      </c>
      <c r="AC1700" s="3" t="e">
        <f>IF(X1700&lt;&gt;"Liquidação Cancelada",(AA1700-AB1700)+(U1700-Z1700-AB1700),"Liquidação Cancelada")</f>
        <v>#N/A</v>
      </c>
      <c r="AD1700" s="29"/>
    </row>
    <row r="1701" spans="1:30" ht="24.95" customHeight="1" x14ac:dyDescent="0.2">
      <c r="A1701" s="23" t="str">
        <f>D1701&amp;"|"&amp;E1701&amp;"|"&amp;G1701&amp;"|"&amp;H1701&amp;"|"&amp;L1701&amp;"|"&amp;N1701&amp;"|"&amp;U1701</f>
        <v>||||||0</v>
      </c>
      <c r="B1701" s="23" t="str">
        <f>D1701&amp;"|"&amp;E1701&amp;"|"&amp;G1701&amp;"|"&amp;H1701&amp;"|"&amp;X1701</f>
        <v>||||0</v>
      </c>
      <c r="C1701" s="28" t="str">
        <f>E1701&amp;"|"&amp;X1701</f>
        <v>|0</v>
      </c>
      <c r="D1701" s="10"/>
      <c r="E1701" s="10"/>
      <c r="F1701" s="36" t="str">
        <f>G1701&amp;"/"&amp;H1701</f>
        <v>/</v>
      </c>
      <c r="G1701" s="10"/>
      <c r="H1701" s="10"/>
      <c r="I1701" s="36" t="str">
        <f>J1701&amp;"."&amp;K1701</f>
        <v>.</v>
      </c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>
        <f>R1701-S1701-T1701</f>
        <v>0</v>
      </c>
      <c r="V1701" s="9" t="e">
        <f>IF(X1701&lt;&gt;"Liquidação Cancelada",VLOOKUP(B1701,'BASE DE DADOS OPS'!$B$4:$P$9650,10,FALSE),"Liquidação Cancelada")</f>
        <v>#N/A</v>
      </c>
      <c r="W1701" s="13" t="e">
        <f>IF(X1701&lt;&gt;"Liquidação Cancelada",IF(ISBLANK(V1701),"AGUARDANDO PAGAMENTO",NETWORKDAYS(P1701,V1701)-1),"Liquidação Cancelada")</f>
        <v>#N/A</v>
      </c>
      <c r="X1701" s="10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>IF(X1701&lt;&gt;"Liquidação Cancelada",Y1701-Z1701,"Liquidação Cancelada")</f>
        <v>#N/A</v>
      </c>
      <c r="AC1701" s="3" t="e">
        <f>IF(X1701&lt;&gt;"Liquidação Cancelada",(AA1701-AB1701)+(U1701-Z1701-AB1701),"Liquidação Cancelada")</f>
        <v>#N/A</v>
      </c>
      <c r="AD1701" s="29"/>
    </row>
    <row r="1702" spans="1:30" ht="24.95" customHeight="1" x14ac:dyDescent="0.2">
      <c r="A1702" s="23" t="str">
        <f>D1702&amp;"|"&amp;E1702&amp;"|"&amp;G1702&amp;"|"&amp;H1702&amp;"|"&amp;L1702&amp;"|"&amp;N1702&amp;"|"&amp;U1702</f>
        <v>||||||0</v>
      </c>
      <c r="B1702" s="23" t="str">
        <f>D1702&amp;"|"&amp;E1702&amp;"|"&amp;G1702&amp;"|"&amp;H1702&amp;"|"&amp;X1702</f>
        <v>||||0</v>
      </c>
      <c r="C1702" s="28" t="str">
        <f>E1702&amp;"|"&amp;X1702</f>
        <v>|0</v>
      </c>
      <c r="D1702" s="10"/>
      <c r="E1702" s="10"/>
      <c r="F1702" s="36" t="str">
        <f>G1702&amp;"/"&amp;H1702</f>
        <v>/</v>
      </c>
      <c r="G1702" s="10"/>
      <c r="H1702" s="10"/>
      <c r="I1702" s="36" t="str">
        <f>J1702&amp;"."&amp;K1702</f>
        <v>.</v>
      </c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>
        <f>R1702-S1702-T1702</f>
        <v>0</v>
      </c>
      <c r="V1702" s="9" t="e">
        <f>IF(X1702&lt;&gt;"Liquidação Cancelada",VLOOKUP(B1702,'BASE DE DADOS OPS'!$B$4:$P$9650,10,FALSE),"Liquidação Cancelada")</f>
        <v>#N/A</v>
      </c>
      <c r="W1702" s="13" t="e">
        <f>IF(X1702&lt;&gt;"Liquidação Cancelada",IF(ISBLANK(V1702),"AGUARDANDO PAGAMENTO",NETWORKDAYS(P1702,V1702)-1),"Liquidação Cancelada")</f>
        <v>#N/A</v>
      </c>
      <c r="X1702" s="10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>IF(X1702&lt;&gt;"Liquidação Cancelada",Y1702-Z1702,"Liquidação Cancelada")</f>
        <v>#N/A</v>
      </c>
      <c r="AC1702" s="3" t="e">
        <f>IF(X1702&lt;&gt;"Liquidação Cancelada",(AA1702-AB1702)+(U1702-Z1702-AB1702),"Liquidação Cancelada")</f>
        <v>#N/A</v>
      </c>
      <c r="AD1702" s="29"/>
    </row>
    <row r="1703" spans="1:30" ht="24.95" customHeight="1" x14ac:dyDescent="0.2">
      <c r="A1703" s="23" t="str">
        <f>D1703&amp;"|"&amp;E1703&amp;"|"&amp;G1703&amp;"|"&amp;H1703&amp;"|"&amp;L1703&amp;"|"&amp;N1703&amp;"|"&amp;U1703</f>
        <v>||||||0</v>
      </c>
      <c r="B1703" s="23" t="str">
        <f>D1703&amp;"|"&amp;E1703&amp;"|"&amp;G1703&amp;"|"&amp;H1703&amp;"|"&amp;X1703</f>
        <v>||||0</v>
      </c>
      <c r="C1703" s="28" t="str">
        <f>E1703&amp;"|"&amp;X1703</f>
        <v>|0</v>
      </c>
      <c r="D1703" s="10"/>
      <c r="E1703" s="10"/>
      <c r="F1703" s="36" t="str">
        <f>G1703&amp;"/"&amp;H1703</f>
        <v>/</v>
      </c>
      <c r="G1703" s="10"/>
      <c r="H1703" s="10"/>
      <c r="I1703" s="36" t="str">
        <f>J1703&amp;"."&amp;K1703</f>
        <v>.</v>
      </c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>
        <f>R1703-S1703-T1703</f>
        <v>0</v>
      </c>
      <c r="V1703" s="9" t="e">
        <f>IF(X1703&lt;&gt;"Liquidação Cancelada",VLOOKUP(B1703,'BASE DE DADOS OPS'!$B$4:$P$9650,10,FALSE),"Liquidação Cancelada")</f>
        <v>#N/A</v>
      </c>
      <c r="W1703" s="13" t="e">
        <f>IF(X1703&lt;&gt;"Liquidação Cancelada",IF(ISBLANK(V1703),"AGUARDANDO PAGAMENTO",NETWORKDAYS(P1703,V1703)-1),"Liquidação Cancelada")</f>
        <v>#N/A</v>
      </c>
      <c r="X1703" s="10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>IF(X1703&lt;&gt;"Liquidação Cancelada",Y1703-Z1703,"Liquidação Cancelada")</f>
        <v>#N/A</v>
      </c>
      <c r="AC1703" s="3" t="e">
        <f>IF(X1703&lt;&gt;"Liquidação Cancelada",(AA1703-AB1703)+(U1703-Z1703-AB1703),"Liquidação Cancelada")</f>
        <v>#N/A</v>
      </c>
      <c r="AD1703" s="29"/>
    </row>
    <row r="1704" spans="1:30" ht="24.95" customHeight="1" x14ac:dyDescent="0.2">
      <c r="A1704" s="23" t="str">
        <f>D1704&amp;"|"&amp;E1704&amp;"|"&amp;G1704&amp;"|"&amp;H1704&amp;"|"&amp;L1704&amp;"|"&amp;N1704&amp;"|"&amp;U1704</f>
        <v>||||||0</v>
      </c>
      <c r="B1704" s="23" t="str">
        <f>D1704&amp;"|"&amp;E1704&amp;"|"&amp;G1704&amp;"|"&amp;H1704&amp;"|"&amp;X1704</f>
        <v>||||0</v>
      </c>
      <c r="C1704" s="28" t="str">
        <f>E1704&amp;"|"&amp;X1704</f>
        <v>|0</v>
      </c>
      <c r="D1704" s="10"/>
      <c r="E1704" s="10"/>
      <c r="F1704" s="36" t="str">
        <f>G1704&amp;"/"&amp;H1704</f>
        <v>/</v>
      </c>
      <c r="G1704" s="10"/>
      <c r="H1704" s="10"/>
      <c r="I1704" s="36" t="str">
        <f>J1704&amp;"."&amp;K1704</f>
        <v>.</v>
      </c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>
        <f>R1704-S1704-T1704</f>
        <v>0</v>
      </c>
      <c r="V1704" s="9" t="e">
        <f>IF(X1704&lt;&gt;"Liquidação Cancelada",VLOOKUP(B1704,'BASE DE DADOS OPS'!$B$4:$P$9650,10,FALSE),"Liquidação Cancelada")</f>
        <v>#N/A</v>
      </c>
      <c r="W1704" s="13" t="e">
        <f>IF(X1704&lt;&gt;"Liquidação Cancelada",IF(ISBLANK(V1704),"AGUARDANDO PAGAMENTO",NETWORKDAYS(P1704,V1704)-1),"Liquidação Cancelada")</f>
        <v>#N/A</v>
      </c>
      <c r="X1704" s="10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>IF(X1704&lt;&gt;"Liquidação Cancelada",Y1704-Z1704,"Liquidação Cancelada")</f>
        <v>#N/A</v>
      </c>
      <c r="AC1704" s="3" t="e">
        <f>IF(X1704&lt;&gt;"Liquidação Cancelada",(AA1704-AB1704)+(U1704-Z1704-AB1704),"Liquidação Cancelada")</f>
        <v>#N/A</v>
      </c>
      <c r="AD1704" s="29"/>
    </row>
    <row r="1705" spans="1:30" ht="24.95" customHeight="1" x14ac:dyDescent="0.2">
      <c r="A1705" s="23" t="str">
        <f>D1705&amp;"|"&amp;E1705&amp;"|"&amp;G1705&amp;"|"&amp;H1705&amp;"|"&amp;L1705&amp;"|"&amp;N1705&amp;"|"&amp;U1705</f>
        <v>||||||0</v>
      </c>
      <c r="B1705" s="23" t="str">
        <f>D1705&amp;"|"&amp;E1705&amp;"|"&amp;G1705&amp;"|"&amp;H1705&amp;"|"&amp;X1705</f>
        <v>||||0</v>
      </c>
      <c r="C1705" s="28" t="str">
        <f>E1705&amp;"|"&amp;X1705</f>
        <v>|0</v>
      </c>
      <c r="D1705" s="10"/>
      <c r="E1705" s="10"/>
      <c r="F1705" s="36" t="str">
        <f>G1705&amp;"/"&amp;H1705</f>
        <v>/</v>
      </c>
      <c r="G1705" s="10"/>
      <c r="H1705" s="10"/>
      <c r="I1705" s="36" t="str">
        <f>J1705&amp;"."&amp;K1705</f>
        <v>.</v>
      </c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>
        <f>R1705-S1705-T1705</f>
        <v>0</v>
      </c>
      <c r="V1705" s="9" t="e">
        <f>IF(X1705&lt;&gt;"Liquidação Cancelada",VLOOKUP(B1705,'BASE DE DADOS OPS'!$B$4:$P$9650,10,FALSE),"Liquidação Cancelada")</f>
        <v>#N/A</v>
      </c>
      <c r="W1705" s="13" t="e">
        <f>IF(X1705&lt;&gt;"Liquidação Cancelada",IF(ISBLANK(V1705),"AGUARDANDO PAGAMENTO",NETWORKDAYS(P1705,V1705)-1),"Liquidação Cancelada")</f>
        <v>#N/A</v>
      </c>
      <c r="X1705" s="10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>IF(X1705&lt;&gt;"Liquidação Cancelada",Y1705-Z1705,"Liquidação Cancelada")</f>
        <v>#N/A</v>
      </c>
      <c r="AC1705" s="3" t="e">
        <f>IF(X1705&lt;&gt;"Liquidação Cancelada",(AA1705-AB1705)+(U1705-Z1705-AB1705),"Liquidação Cancelada")</f>
        <v>#N/A</v>
      </c>
      <c r="AD1705" s="29"/>
    </row>
    <row r="1706" spans="1:30" ht="24.95" customHeight="1" x14ac:dyDescent="0.2">
      <c r="A1706" s="23" t="str">
        <f>D1706&amp;"|"&amp;E1706&amp;"|"&amp;G1706&amp;"|"&amp;H1706&amp;"|"&amp;L1706&amp;"|"&amp;N1706&amp;"|"&amp;U1706</f>
        <v>||||||0</v>
      </c>
      <c r="B1706" s="23" t="str">
        <f>D1706&amp;"|"&amp;E1706&amp;"|"&amp;G1706&amp;"|"&amp;H1706&amp;"|"&amp;X1706</f>
        <v>||||0</v>
      </c>
      <c r="C1706" s="28" t="str">
        <f>E1706&amp;"|"&amp;X1706</f>
        <v>|0</v>
      </c>
      <c r="D1706" s="10"/>
      <c r="E1706" s="10"/>
      <c r="F1706" s="36" t="str">
        <f>G1706&amp;"/"&amp;H1706</f>
        <v>/</v>
      </c>
      <c r="G1706" s="10"/>
      <c r="H1706" s="10"/>
      <c r="I1706" s="36" t="str">
        <f>J1706&amp;"."&amp;K1706</f>
        <v>.</v>
      </c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>
        <f>R1706-S1706-T1706</f>
        <v>0</v>
      </c>
      <c r="V1706" s="9" t="e">
        <f>IF(X1706&lt;&gt;"Liquidação Cancelada",VLOOKUP(B1706,'BASE DE DADOS OPS'!$B$4:$P$9650,10,FALSE),"Liquidação Cancelada")</f>
        <v>#N/A</v>
      </c>
      <c r="W1706" s="13" t="e">
        <f>IF(X1706&lt;&gt;"Liquidação Cancelada",IF(ISBLANK(V1706),"AGUARDANDO PAGAMENTO",NETWORKDAYS(P1706,V1706)-1),"Liquidação Cancelada")</f>
        <v>#N/A</v>
      </c>
      <c r="X1706" s="10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>IF(X1706&lt;&gt;"Liquidação Cancelada",Y1706-Z1706,"Liquidação Cancelada")</f>
        <v>#N/A</v>
      </c>
      <c r="AC1706" s="3" t="e">
        <f>IF(X1706&lt;&gt;"Liquidação Cancelada",(AA1706-AB1706)+(U1706-Z1706-AB1706),"Liquidação Cancelada")</f>
        <v>#N/A</v>
      </c>
      <c r="AD1706" s="29"/>
    </row>
    <row r="1707" spans="1:30" ht="24.95" customHeight="1" x14ac:dyDescent="0.2">
      <c r="A1707" s="23" t="str">
        <f>D1707&amp;"|"&amp;E1707&amp;"|"&amp;G1707&amp;"|"&amp;H1707&amp;"|"&amp;L1707&amp;"|"&amp;N1707&amp;"|"&amp;U1707</f>
        <v>||||||0</v>
      </c>
      <c r="B1707" s="23" t="str">
        <f>D1707&amp;"|"&amp;E1707&amp;"|"&amp;G1707&amp;"|"&amp;H1707&amp;"|"&amp;X1707</f>
        <v>||||0</v>
      </c>
      <c r="C1707" s="28" t="str">
        <f>E1707&amp;"|"&amp;X1707</f>
        <v>|0</v>
      </c>
      <c r="D1707" s="10"/>
      <c r="E1707" s="10"/>
      <c r="F1707" s="36" t="str">
        <f>G1707&amp;"/"&amp;H1707</f>
        <v>/</v>
      </c>
      <c r="G1707" s="10"/>
      <c r="H1707" s="10"/>
      <c r="I1707" s="36" t="str">
        <f>J1707&amp;"."&amp;K1707</f>
        <v>.</v>
      </c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>
        <f>R1707-S1707-T1707</f>
        <v>0</v>
      </c>
      <c r="V1707" s="9" t="e">
        <f>IF(X1707&lt;&gt;"Liquidação Cancelada",VLOOKUP(B1707,'BASE DE DADOS OPS'!$B$4:$P$9650,10,FALSE),"Liquidação Cancelada")</f>
        <v>#N/A</v>
      </c>
      <c r="W1707" s="13" t="e">
        <f>IF(X1707&lt;&gt;"Liquidação Cancelada",IF(ISBLANK(V1707),"AGUARDANDO PAGAMENTO",NETWORKDAYS(P1707,V1707)-1),"Liquidação Cancelada")</f>
        <v>#N/A</v>
      </c>
      <c r="X1707" s="10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>IF(X1707&lt;&gt;"Liquidação Cancelada",Y1707-Z1707,"Liquidação Cancelada")</f>
        <v>#N/A</v>
      </c>
      <c r="AC1707" s="3" t="e">
        <f>IF(X1707&lt;&gt;"Liquidação Cancelada",(AA1707-AB1707)+(U1707-Z1707-AB1707),"Liquidação Cancelada")</f>
        <v>#N/A</v>
      </c>
      <c r="AD1707" s="29"/>
    </row>
    <row r="1708" spans="1:30" ht="24.95" customHeight="1" x14ac:dyDescent="0.2">
      <c r="A1708" s="23" t="str">
        <f>D1708&amp;"|"&amp;E1708&amp;"|"&amp;G1708&amp;"|"&amp;H1708&amp;"|"&amp;L1708&amp;"|"&amp;N1708&amp;"|"&amp;U1708</f>
        <v>||||||0</v>
      </c>
      <c r="B1708" s="23" t="str">
        <f>D1708&amp;"|"&amp;E1708&amp;"|"&amp;G1708&amp;"|"&amp;H1708&amp;"|"&amp;X1708</f>
        <v>||||0</v>
      </c>
      <c r="C1708" s="28" t="str">
        <f>E1708&amp;"|"&amp;X1708</f>
        <v>|0</v>
      </c>
      <c r="D1708" s="10"/>
      <c r="E1708" s="10"/>
      <c r="F1708" s="36" t="str">
        <f>G1708&amp;"/"&amp;H1708</f>
        <v>/</v>
      </c>
      <c r="G1708" s="10"/>
      <c r="H1708" s="10"/>
      <c r="I1708" s="36" t="str">
        <f>J1708&amp;"."&amp;K1708</f>
        <v>.</v>
      </c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>
        <f>R1708-S1708-T1708</f>
        <v>0</v>
      </c>
      <c r="V1708" s="9" t="e">
        <f>IF(X1708&lt;&gt;"Liquidação Cancelada",VLOOKUP(B1708,'BASE DE DADOS OPS'!$B$4:$P$9650,10,FALSE),"Liquidação Cancelada")</f>
        <v>#N/A</v>
      </c>
      <c r="W1708" s="13" t="e">
        <f>IF(X1708&lt;&gt;"Liquidação Cancelada",IF(ISBLANK(V1708),"AGUARDANDO PAGAMENTO",NETWORKDAYS(P1708,V1708)-1),"Liquidação Cancelada")</f>
        <v>#N/A</v>
      </c>
      <c r="X1708" s="10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>IF(X1708&lt;&gt;"Liquidação Cancelada",Y1708-Z1708,"Liquidação Cancelada")</f>
        <v>#N/A</v>
      </c>
      <c r="AC1708" s="3" t="e">
        <f>IF(X1708&lt;&gt;"Liquidação Cancelada",(AA1708-AB1708)+(U1708-Z1708-AB1708),"Liquidação Cancelada")</f>
        <v>#N/A</v>
      </c>
      <c r="AD1708" s="29"/>
    </row>
    <row r="1709" spans="1:30" ht="24.95" customHeight="1" x14ac:dyDescent="0.2">
      <c r="A1709" s="23" t="str">
        <f>D1709&amp;"|"&amp;E1709&amp;"|"&amp;G1709&amp;"|"&amp;H1709&amp;"|"&amp;L1709&amp;"|"&amp;N1709&amp;"|"&amp;U1709</f>
        <v>||||||0</v>
      </c>
      <c r="B1709" s="23" t="str">
        <f>D1709&amp;"|"&amp;E1709&amp;"|"&amp;G1709&amp;"|"&amp;H1709&amp;"|"&amp;X1709</f>
        <v>||||0</v>
      </c>
      <c r="C1709" s="28" t="str">
        <f>E1709&amp;"|"&amp;X1709</f>
        <v>|0</v>
      </c>
      <c r="D1709" s="10"/>
      <c r="E1709" s="10"/>
      <c r="F1709" s="36" t="str">
        <f>G1709&amp;"/"&amp;H1709</f>
        <v>/</v>
      </c>
      <c r="G1709" s="10"/>
      <c r="H1709" s="10"/>
      <c r="I1709" s="36" t="str">
        <f>J1709&amp;"."&amp;K1709</f>
        <v>.</v>
      </c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>
        <f>R1709-S1709-T1709</f>
        <v>0</v>
      </c>
      <c r="V1709" s="9" t="e">
        <f>IF(X1709&lt;&gt;"Liquidação Cancelada",VLOOKUP(B1709,'BASE DE DADOS OPS'!$B$4:$P$9650,10,FALSE),"Liquidação Cancelada")</f>
        <v>#N/A</v>
      </c>
      <c r="W1709" s="13" t="e">
        <f>IF(X1709&lt;&gt;"Liquidação Cancelada",IF(ISBLANK(V1709),"AGUARDANDO PAGAMENTO",NETWORKDAYS(P1709,V1709)-1),"Liquidação Cancelada")</f>
        <v>#N/A</v>
      </c>
      <c r="X1709" s="10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>IF(X1709&lt;&gt;"Liquidação Cancelada",Y1709-Z1709,"Liquidação Cancelada")</f>
        <v>#N/A</v>
      </c>
      <c r="AC1709" s="3" t="e">
        <f>IF(X1709&lt;&gt;"Liquidação Cancelada",(AA1709-AB1709)+(U1709-Z1709-AB1709),"Liquidação Cancelada")</f>
        <v>#N/A</v>
      </c>
      <c r="AD1709" s="29"/>
    </row>
    <row r="1710" spans="1:30" ht="24.95" customHeight="1" x14ac:dyDescent="0.2">
      <c r="A1710" s="23" t="str">
        <f>D1710&amp;"|"&amp;E1710&amp;"|"&amp;G1710&amp;"|"&amp;H1710&amp;"|"&amp;L1710&amp;"|"&amp;N1710&amp;"|"&amp;U1710</f>
        <v>||||||0</v>
      </c>
      <c r="B1710" s="23" t="str">
        <f>D1710&amp;"|"&amp;E1710&amp;"|"&amp;G1710&amp;"|"&amp;H1710&amp;"|"&amp;X1710</f>
        <v>||||0</v>
      </c>
      <c r="C1710" s="28" t="str">
        <f>E1710&amp;"|"&amp;X1710</f>
        <v>|0</v>
      </c>
      <c r="D1710" s="10"/>
      <c r="E1710" s="10"/>
      <c r="F1710" s="36" t="str">
        <f>G1710&amp;"/"&amp;H1710</f>
        <v>/</v>
      </c>
      <c r="G1710" s="10"/>
      <c r="H1710" s="10"/>
      <c r="I1710" s="36" t="str">
        <f>J1710&amp;"."&amp;K1710</f>
        <v>.</v>
      </c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>
        <f>R1710-S1710-T1710</f>
        <v>0</v>
      </c>
      <c r="V1710" s="9" t="e">
        <f>IF(X1710&lt;&gt;"Liquidação Cancelada",VLOOKUP(B1710,'BASE DE DADOS OPS'!$B$4:$P$9650,10,FALSE),"Liquidação Cancelada")</f>
        <v>#N/A</v>
      </c>
      <c r="W1710" s="13" t="e">
        <f>IF(X1710&lt;&gt;"Liquidação Cancelada",IF(ISBLANK(V1710),"AGUARDANDO PAGAMENTO",NETWORKDAYS(P1710,V1710)-1),"Liquidação Cancelada")</f>
        <v>#N/A</v>
      </c>
      <c r="X1710" s="10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>IF(X1710&lt;&gt;"Liquidação Cancelada",Y1710-Z1710,"Liquidação Cancelada")</f>
        <v>#N/A</v>
      </c>
      <c r="AC1710" s="3" t="e">
        <f>IF(X1710&lt;&gt;"Liquidação Cancelada",(AA1710-AB1710)+(U1710-Z1710-AB1710),"Liquidação Cancelada")</f>
        <v>#N/A</v>
      </c>
      <c r="AD1710" s="29"/>
    </row>
    <row r="1711" spans="1:30" ht="24.95" customHeight="1" x14ac:dyDescent="0.2">
      <c r="A1711" s="23" t="str">
        <f>D1711&amp;"|"&amp;E1711&amp;"|"&amp;G1711&amp;"|"&amp;H1711&amp;"|"&amp;L1711&amp;"|"&amp;N1711&amp;"|"&amp;U1711</f>
        <v>||||||0</v>
      </c>
      <c r="B1711" s="23" t="str">
        <f>D1711&amp;"|"&amp;E1711&amp;"|"&amp;G1711&amp;"|"&amp;H1711&amp;"|"&amp;X1711</f>
        <v>||||0</v>
      </c>
      <c r="C1711" s="28" t="str">
        <f>E1711&amp;"|"&amp;X1711</f>
        <v>|0</v>
      </c>
      <c r="D1711" s="10"/>
      <c r="E1711" s="10"/>
      <c r="F1711" s="36" t="str">
        <f>G1711&amp;"/"&amp;H1711</f>
        <v>/</v>
      </c>
      <c r="G1711" s="10"/>
      <c r="H1711" s="10"/>
      <c r="I1711" s="36" t="str">
        <f>J1711&amp;"."&amp;K1711</f>
        <v>.</v>
      </c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>
        <f>R1711-S1711-T1711</f>
        <v>0</v>
      </c>
      <c r="V1711" s="9" t="e">
        <f>IF(X1711&lt;&gt;"Liquidação Cancelada",VLOOKUP(B1711,'BASE DE DADOS OPS'!$B$4:$P$9650,10,FALSE),"Liquidação Cancelada")</f>
        <v>#N/A</v>
      </c>
      <c r="W1711" s="13" t="e">
        <f>IF(X1711&lt;&gt;"Liquidação Cancelada",IF(ISBLANK(V1711),"AGUARDANDO PAGAMENTO",NETWORKDAYS(P1711,V1711)-1),"Liquidação Cancelada")</f>
        <v>#N/A</v>
      </c>
      <c r="X1711" s="10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>IF(X1711&lt;&gt;"Liquidação Cancelada",Y1711-Z1711,"Liquidação Cancelada")</f>
        <v>#N/A</v>
      </c>
      <c r="AC1711" s="3" t="e">
        <f>IF(X1711&lt;&gt;"Liquidação Cancelada",(AA1711-AB1711)+(U1711-Z1711-AB1711),"Liquidação Cancelada")</f>
        <v>#N/A</v>
      </c>
      <c r="AD1711" s="29"/>
    </row>
    <row r="1712" spans="1:30" ht="24.95" customHeight="1" x14ac:dyDescent="0.2">
      <c r="A1712" s="23" t="str">
        <f>D1712&amp;"|"&amp;E1712&amp;"|"&amp;G1712&amp;"|"&amp;H1712&amp;"|"&amp;L1712&amp;"|"&amp;N1712&amp;"|"&amp;U1712</f>
        <v>||||||0</v>
      </c>
      <c r="B1712" s="23" t="str">
        <f>D1712&amp;"|"&amp;E1712&amp;"|"&amp;G1712&amp;"|"&amp;H1712&amp;"|"&amp;X1712</f>
        <v>||||0</v>
      </c>
      <c r="C1712" s="28" t="str">
        <f>E1712&amp;"|"&amp;X1712</f>
        <v>|0</v>
      </c>
      <c r="D1712" s="10"/>
      <c r="E1712" s="10"/>
      <c r="F1712" s="36" t="str">
        <f>G1712&amp;"/"&amp;H1712</f>
        <v>/</v>
      </c>
      <c r="G1712" s="10"/>
      <c r="H1712" s="10"/>
      <c r="I1712" s="36" t="str">
        <f>J1712&amp;"."&amp;K1712</f>
        <v>.</v>
      </c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>
        <f>R1712-S1712-T1712</f>
        <v>0</v>
      </c>
      <c r="V1712" s="9" t="e">
        <f>IF(X1712&lt;&gt;"Liquidação Cancelada",VLOOKUP(B1712,'BASE DE DADOS OPS'!$B$4:$P$9650,10,FALSE),"Liquidação Cancelada")</f>
        <v>#N/A</v>
      </c>
      <c r="W1712" s="13" t="e">
        <f>IF(X1712&lt;&gt;"Liquidação Cancelada",IF(ISBLANK(V1712),"AGUARDANDO PAGAMENTO",NETWORKDAYS(P1712,V1712)-1),"Liquidação Cancelada")</f>
        <v>#N/A</v>
      </c>
      <c r="X1712" s="10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>IF(X1712&lt;&gt;"Liquidação Cancelada",Y1712-Z1712,"Liquidação Cancelada")</f>
        <v>#N/A</v>
      </c>
      <c r="AC1712" s="3" t="e">
        <f>IF(X1712&lt;&gt;"Liquidação Cancelada",(AA1712-AB1712)+(U1712-Z1712-AB1712),"Liquidação Cancelada")</f>
        <v>#N/A</v>
      </c>
      <c r="AD1712" s="29"/>
    </row>
    <row r="1713" spans="1:30" ht="24.95" customHeight="1" x14ac:dyDescent="0.2">
      <c r="A1713" s="23" t="str">
        <f>D1713&amp;"|"&amp;E1713&amp;"|"&amp;G1713&amp;"|"&amp;H1713&amp;"|"&amp;L1713&amp;"|"&amp;N1713&amp;"|"&amp;U1713</f>
        <v>||||||0</v>
      </c>
      <c r="B1713" s="23" t="str">
        <f>D1713&amp;"|"&amp;E1713&amp;"|"&amp;G1713&amp;"|"&amp;H1713&amp;"|"&amp;X1713</f>
        <v>||||0</v>
      </c>
      <c r="C1713" s="28" t="str">
        <f>E1713&amp;"|"&amp;X1713</f>
        <v>|0</v>
      </c>
      <c r="D1713" s="10"/>
      <c r="E1713" s="10"/>
      <c r="F1713" s="36" t="str">
        <f>G1713&amp;"/"&amp;H1713</f>
        <v>/</v>
      </c>
      <c r="G1713" s="10"/>
      <c r="H1713" s="10"/>
      <c r="I1713" s="36" t="str">
        <f>J1713&amp;"."&amp;K1713</f>
        <v>.</v>
      </c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>
        <f>R1713-S1713-T1713</f>
        <v>0</v>
      </c>
      <c r="V1713" s="9" t="e">
        <f>IF(X1713&lt;&gt;"Liquidação Cancelada",VLOOKUP(B1713,'BASE DE DADOS OPS'!$B$4:$P$9650,10,FALSE),"Liquidação Cancelada")</f>
        <v>#N/A</v>
      </c>
      <c r="W1713" s="13" t="e">
        <f>IF(X1713&lt;&gt;"Liquidação Cancelada",IF(ISBLANK(V1713),"AGUARDANDO PAGAMENTO",NETWORKDAYS(P1713,V1713)-1),"Liquidação Cancelada")</f>
        <v>#N/A</v>
      </c>
      <c r="X1713" s="10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>IF(X1713&lt;&gt;"Liquidação Cancelada",Y1713-Z1713,"Liquidação Cancelada")</f>
        <v>#N/A</v>
      </c>
      <c r="AC1713" s="3" t="e">
        <f>IF(X1713&lt;&gt;"Liquidação Cancelada",(AA1713-AB1713)+(U1713-Z1713-AB1713),"Liquidação Cancelada")</f>
        <v>#N/A</v>
      </c>
      <c r="AD1713" s="29"/>
    </row>
    <row r="1714" spans="1:30" ht="24.95" customHeight="1" x14ac:dyDescent="0.2">
      <c r="A1714" s="23" t="str">
        <f>D1714&amp;"|"&amp;E1714&amp;"|"&amp;G1714&amp;"|"&amp;H1714&amp;"|"&amp;L1714&amp;"|"&amp;N1714&amp;"|"&amp;U1714</f>
        <v>||||||0</v>
      </c>
      <c r="B1714" s="23" t="str">
        <f>D1714&amp;"|"&amp;E1714&amp;"|"&amp;G1714&amp;"|"&amp;H1714&amp;"|"&amp;X1714</f>
        <v>||||0</v>
      </c>
      <c r="C1714" s="28" t="str">
        <f>E1714&amp;"|"&amp;X1714</f>
        <v>|0</v>
      </c>
      <c r="D1714" s="10"/>
      <c r="E1714" s="10"/>
      <c r="F1714" s="36" t="str">
        <f>G1714&amp;"/"&amp;H1714</f>
        <v>/</v>
      </c>
      <c r="G1714" s="10"/>
      <c r="H1714" s="10"/>
      <c r="I1714" s="36" t="str">
        <f>J1714&amp;"."&amp;K1714</f>
        <v>.</v>
      </c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>
        <f>R1714-S1714-T1714</f>
        <v>0</v>
      </c>
      <c r="V1714" s="9" t="e">
        <f>IF(X1714&lt;&gt;"Liquidação Cancelada",VLOOKUP(B1714,'BASE DE DADOS OPS'!$B$4:$P$9650,10,FALSE),"Liquidação Cancelada")</f>
        <v>#N/A</v>
      </c>
      <c r="W1714" s="13" t="e">
        <f>IF(X1714&lt;&gt;"Liquidação Cancelada",IF(ISBLANK(V1714),"AGUARDANDO PAGAMENTO",NETWORKDAYS(P1714,V1714)-1),"Liquidação Cancelada")</f>
        <v>#N/A</v>
      </c>
      <c r="X1714" s="10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>IF(X1714&lt;&gt;"Liquidação Cancelada",Y1714-Z1714,"Liquidação Cancelada")</f>
        <v>#N/A</v>
      </c>
      <c r="AC1714" s="3" t="e">
        <f>IF(X1714&lt;&gt;"Liquidação Cancelada",(AA1714-AB1714)+(U1714-Z1714-AB1714),"Liquidação Cancelada")</f>
        <v>#N/A</v>
      </c>
      <c r="AD1714" s="29"/>
    </row>
    <row r="1715" spans="1:30" ht="24.95" customHeight="1" x14ac:dyDescent="0.2">
      <c r="A1715" s="23" t="str">
        <f>D1715&amp;"|"&amp;E1715&amp;"|"&amp;G1715&amp;"|"&amp;H1715&amp;"|"&amp;L1715&amp;"|"&amp;N1715&amp;"|"&amp;U1715</f>
        <v>||||||0</v>
      </c>
      <c r="B1715" s="23" t="str">
        <f>D1715&amp;"|"&amp;E1715&amp;"|"&amp;G1715&amp;"|"&amp;H1715&amp;"|"&amp;X1715</f>
        <v>||||0</v>
      </c>
      <c r="C1715" s="28" t="str">
        <f>E1715&amp;"|"&amp;X1715</f>
        <v>|0</v>
      </c>
      <c r="D1715" s="10"/>
      <c r="E1715" s="10"/>
      <c r="F1715" s="36" t="str">
        <f>G1715&amp;"/"&amp;H1715</f>
        <v>/</v>
      </c>
      <c r="G1715" s="10"/>
      <c r="H1715" s="10"/>
      <c r="I1715" s="36" t="str">
        <f>J1715&amp;"."&amp;K1715</f>
        <v>.</v>
      </c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>
        <f>R1715-S1715-T1715</f>
        <v>0</v>
      </c>
      <c r="V1715" s="9" t="e">
        <f>IF(X1715&lt;&gt;"Liquidação Cancelada",VLOOKUP(B1715,'BASE DE DADOS OPS'!$B$4:$P$9650,10,FALSE),"Liquidação Cancelada")</f>
        <v>#N/A</v>
      </c>
      <c r="W1715" s="13" t="e">
        <f>IF(X1715&lt;&gt;"Liquidação Cancelada",IF(ISBLANK(V1715),"AGUARDANDO PAGAMENTO",NETWORKDAYS(P1715,V1715)-1),"Liquidação Cancelada")</f>
        <v>#N/A</v>
      </c>
      <c r="X1715" s="10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>IF(X1715&lt;&gt;"Liquidação Cancelada",Y1715-Z1715,"Liquidação Cancelada")</f>
        <v>#N/A</v>
      </c>
      <c r="AC1715" s="3" t="e">
        <f>IF(X1715&lt;&gt;"Liquidação Cancelada",(AA1715-AB1715)+(U1715-Z1715-AB1715),"Liquidação Cancelada")</f>
        <v>#N/A</v>
      </c>
      <c r="AD1715" s="29"/>
    </row>
    <row r="1716" spans="1:30" ht="24.95" customHeight="1" x14ac:dyDescent="0.2">
      <c r="A1716" s="23" t="str">
        <f>D1716&amp;"|"&amp;E1716&amp;"|"&amp;G1716&amp;"|"&amp;H1716&amp;"|"&amp;L1716&amp;"|"&amp;N1716&amp;"|"&amp;U1716</f>
        <v>||||||0</v>
      </c>
      <c r="B1716" s="23" t="str">
        <f>D1716&amp;"|"&amp;E1716&amp;"|"&amp;G1716&amp;"|"&amp;H1716&amp;"|"&amp;X1716</f>
        <v>||||0</v>
      </c>
      <c r="C1716" s="28" t="str">
        <f>E1716&amp;"|"&amp;X1716</f>
        <v>|0</v>
      </c>
      <c r="D1716" s="10"/>
      <c r="E1716" s="10"/>
      <c r="F1716" s="36" t="str">
        <f>G1716&amp;"/"&amp;H1716</f>
        <v>/</v>
      </c>
      <c r="G1716" s="10"/>
      <c r="H1716" s="10"/>
      <c r="I1716" s="36" t="str">
        <f>J1716&amp;"."&amp;K1716</f>
        <v>.</v>
      </c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>
        <f>R1716-S1716-T1716</f>
        <v>0</v>
      </c>
      <c r="V1716" s="9" t="e">
        <f>IF(X1716&lt;&gt;"Liquidação Cancelada",VLOOKUP(B1716,'BASE DE DADOS OPS'!$B$4:$P$9650,10,FALSE),"Liquidação Cancelada")</f>
        <v>#N/A</v>
      </c>
      <c r="W1716" s="13" t="e">
        <f>IF(X1716&lt;&gt;"Liquidação Cancelada",IF(ISBLANK(V1716),"AGUARDANDO PAGAMENTO",NETWORKDAYS(P1716,V1716)-1),"Liquidação Cancelada")</f>
        <v>#N/A</v>
      </c>
      <c r="X1716" s="10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>IF(X1716&lt;&gt;"Liquidação Cancelada",Y1716-Z1716,"Liquidação Cancelada")</f>
        <v>#N/A</v>
      </c>
      <c r="AC1716" s="3" t="e">
        <f>IF(X1716&lt;&gt;"Liquidação Cancelada",(AA1716-AB1716)+(U1716-Z1716-AB1716),"Liquidação Cancelada")</f>
        <v>#N/A</v>
      </c>
      <c r="AD1716" s="29"/>
    </row>
    <row r="1717" spans="1:30" ht="24.95" customHeight="1" x14ac:dyDescent="0.2">
      <c r="A1717" s="23" t="str">
        <f>D1717&amp;"|"&amp;E1717&amp;"|"&amp;G1717&amp;"|"&amp;H1717&amp;"|"&amp;L1717&amp;"|"&amp;N1717&amp;"|"&amp;U1717</f>
        <v>||||||0</v>
      </c>
      <c r="B1717" s="23" t="str">
        <f>D1717&amp;"|"&amp;E1717&amp;"|"&amp;G1717&amp;"|"&amp;H1717&amp;"|"&amp;X1717</f>
        <v>||||0</v>
      </c>
      <c r="C1717" s="28" t="str">
        <f>E1717&amp;"|"&amp;X1717</f>
        <v>|0</v>
      </c>
      <c r="D1717" s="10"/>
      <c r="E1717" s="10"/>
      <c r="F1717" s="36" t="str">
        <f>G1717&amp;"/"&amp;H1717</f>
        <v>/</v>
      </c>
      <c r="G1717" s="10"/>
      <c r="H1717" s="10"/>
      <c r="I1717" s="36" t="str">
        <f>J1717&amp;"."&amp;K1717</f>
        <v>.</v>
      </c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>
        <f>R1717-S1717-T1717</f>
        <v>0</v>
      </c>
      <c r="V1717" s="9" t="e">
        <f>IF(X1717&lt;&gt;"Liquidação Cancelada",VLOOKUP(B1717,'BASE DE DADOS OPS'!$B$4:$P$9650,10,FALSE),"Liquidação Cancelada")</f>
        <v>#N/A</v>
      </c>
      <c r="W1717" s="13" t="e">
        <f>IF(X1717&lt;&gt;"Liquidação Cancelada",IF(ISBLANK(V1717),"AGUARDANDO PAGAMENTO",NETWORKDAYS(P1717,V1717)-1),"Liquidação Cancelada")</f>
        <v>#N/A</v>
      </c>
      <c r="X1717" s="10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>IF(X1717&lt;&gt;"Liquidação Cancelada",Y1717-Z1717,"Liquidação Cancelada")</f>
        <v>#N/A</v>
      </c>
      <c r="AC1717" s="3" t="e">
        <f>IF(X1717&lt;&gt;"Liquidação Cancelada",(AA1717-AB1717)+(U1717-Z1717-AB1717),"Liquidação Cancelada")</f>
        <v>#N/A</v>
      </c>
      <c r="AD1717" s="29"/>
    </row>
    <row r="1718" spans="1:30" ht="24.95" customHeight="1" x14ac:dyDescent="0.2">
      <c r="A1718" s="23" t="str">
        <f>D1718&amp;"|"&amp;E1718&amp;"|"&amp;G1718&amp;"|"&amp;H1718&amp;"|"&amp;L1718&amp;"|"&amp;N1718&amp;"|"&amp;U1718</f>
        <v>||||||0</v>
      </c>
      <c r="B1718" s="23" t="str">
        <f>D1718&amp;"|"&amp;E1718&amp;"|"&amp;G1718&amp;"|"&amp;H1718&amp;"|"&amp;X1718</f>
        <v>||||0</v>
      </c>
      <c r="C1718" s="28" t="str">
        <f>E1718&amp;"|"&amp;X1718</f>
        <v>|0</v>
      </c>
      <c r="D1718" s="10"/>
      <c r="E1718" s="10"/>
      <c r="F1718" s="36" t="str">
        <f>G1718&amp;"/"&amp;H1718</f>
        <v>/</v>
      </c>
      <c r="G1718" s="10"/>
      <c r="H1718" s="10"/>
      <c r="I1718" s="36" t="str">
        <f>J1718&amp;"."&amp;K1718</f>
        <v>.</v>
      </c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>
        <f>R1718-S1718-T1718</f>
        <v>0</v>
      </c>
      <c r="V1718" s="9" t="e">
        <f>IF(X1718&lt;&gt;"Liquidação Cancelada",VLOOKUP(B1718,'BASE DE DADOS OPS'!$B$4:$P$9650,10,FALSE),"Liquidação Cancelada")</f>
        <v>#N/A</v>
      </c>
      <c r="W1718" s="13" t="e">
        <f>IF(X1718&lt;&gt;"Liquidação Cancelada",IF(ISBLANK(V1718),"AGUARDANDO PAGAMENTO",NETWORKDAYS(P1718,V1718)-1),"Liquidação Cancelada")</f>
        <v>#N/A</v>
      </c>
      <c r="X1718" s="10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>IF(X1718&lt;&gt;"Liquidação Cancelada",Y1718-Z1718,"Liquidação Cancelada")</f>
        <v>#N/A</v>
      </c>
      <c r="AC1718" s="3" t="e">
        <f>IF(X1718&lt;&gt;"Liquidação Cancelada",(AA1718-AB1718)+(U1718-Z1718-AB1718),"Liquidação Cancelada")</f>
        <v>#N/A</v>
      </c>
      <c r="AD1718" s="29"/>
    </row>
    <row r="1719" spans="1:30" ht="24.95" customHeight="1" x14ac:dyDescent="0.2">
      <c r="A1719" s="23" t="str">
        <f>D1719&amp;"|"&amp;E1719&amp;"|"&amp;G1719&amp;"|"&amp;H1719&amp;"|"&amp;L1719&amp;"|"&amp;N1719&amp;"|"&amp;U1719</f>
        <v>||||||0</v>
      </c>
      <c r="B1719" s="23" t="str">
        <f>D1719&amp;"|"&amp;E1719&amp;"|"&amp;G1719&amp;"|"&amp;H1719&amp;"|"&amp;X1719</f>
        <v>||||0</v>
      </c>
      <c r="C1719" s="28" t="str">
        <f>E1719&amp;"|"&amp;X1719</f>
        <v>|0</v>
      </c>
      <c r="D1719" s="10"/>
      <c r="E1719" s="10"/>
      <c r="F1719" s="36" t="str">
        <f>G1719&amp;"/"&amp;H1719</f>
        <v>/</v>
      </c>
      <c r="G1719" s="10"/>
      <c r="H1719" s="10"/>
      <c r="I1719" s="36" t="str">
        <f>J1719&amp;"."&amp;K1719</f>
        <v>.</v>
      </c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>
        <f>R1719-S1719-T1719</f>
        <v>0</v>
      </c>
      <c r="V1719" s="9" t="e">
        <f>IF(X1719&lt;&gt;"Liquidação Cancelada",VLOOKUP(B1719,'BASE DE DADOS OPS'!$B$4:$P$9650,10,FALSE),"Liquidação Cancelada")</f>
        <v>#N/A</v>
      </c>
      <c r="W1719" s="13" t="e">
        <f>IF(X1719&lt;&gt;"Liquidação Cancelada",IF(ISBLANK(V1719),"AGUARDANDO PAGAMENTO",NETWORKDAYS(P1719,V1719)-1),"Liquidação Cancelada")</f>
        <v>#N/A</v>
      </c>
      <c r="X1719" s="10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>IF(X1719&lt;&gt;"Liquidação Cancelada",Y1719-Z1719,"Liquidação Cancelada")</f>
        <v>#N/A</v>
      </c>
      <c r="AC1719" s="3" t="e">
        <f>IF(X1719&lt;&gt;"Liquidação Cancelada",(AA1719-AB1719)+(U1719-Z1719-AB1719),"Liquidação Cancelada")</f>
        <v>#N/A</v>
      </c>
      <c r="AD1719" s="29"/>
    </row>
    <row r="1720" spans="1:30" ht="24.95" customHeight="1" x14ac:dyDescent="0.2">
      <c r="A1720" s="23" t="str">
        <f>D1720&amp;"|"&amp;E1720&amp;"|"&amp;G1720&amp;"|"&amp;H1720&amp;"|"&amp;L1720&amp;"|"&amp;N1720&amp;"|"&amp;U1720</f>
        <v>||||||0</v>
      </c>
      <c r="B1720" s="23" t="str">
        <f>D1720&amp;"|"&amp;E1720&amp;"|"&amp;G1720&amp;"|"&amp;H1720&amp;"|"&amp;X1720</f>
        <v>||||0</v>
      </c>
      <c r="C1720" s="28" t="str">
        <f>E1720&amp;"|"&amp;X1720</f>
        <v>|0</v>
      </c>
      <c r="D1720" s="10"/>
      <c r="E1720" s="10"/>
      <c r="F1720" s="36" t="str">
        <f>G1720&amp;"/"&amp;H1720</f>
        <v>/</v>
      </c>
      <c r="G1720" s="10"/>
      <c r="H1720" s="10"/>
      <c r="I1720" s="36" t="str">
        <f>J1720&amp;"."&amp;K1720</f>
        <v>.</v>
      </c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>
        <f>R1720-S1720-T1720</f>
        <v>0</v>
      </c>
      <c r="V1720" s="9" t="e">
        <f>IF(X1720&lt;&gt;"Liquidação Cancelada",VLOOKUP(B1720,'BASE DE DADOS OPS'!$B$4:$P$9650,10,FALSE),"Liquidação Cancelada")</f>
        <v>#N/A</v>
      </c>
      <c r="W1720" s="13" t="e">
        <f>IF(X1720&lt;&gt;"Liquidação Cancelada",IF(ISBLANK(V1720),"AGUARDANDO PAGAMENTO",NETWORKDAYS(P1720,V1720)-1),"Liquidação Cancelada")</f>
        <v>#N/A</v>
      </c>
      <c r="X1720" s="10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>IF(X1720&lt;&gt;"Liquidação Cancelada",Y1720-Z1720,"Liquidação Cancelada")</f>
        <v>#N/A</v>
      </c>
      <c r="AC1720" s="3" t="e">
        <f>IF(X1720&lt;&gt;"Liquidação Cancelada",(AA1720-AB1720)+(U1720-Z1720-AB1720),"Liquidação Cancelada")</f>
        <v>#N/A</v>
      </c>
      <c r="AD1720" s="29"/>
    </row>
    <row r="1721" spans="1:30" ht="24.95" customHeight="1" x14ac:dyDescent="0.2">
      <c r="A1721" s="23" t="str">
        <f>D1721&amp;"|"&amp;E1721&amp;"|"&amp;G1721&amp;"|"&amp;H1721&amp;"|"&amp;L1721&amp;"|"&amp;N1721&amp;"|"&amp;U1721</f>
        <v>||||||0</v>
      </c>
      <c r="B1721" s="23" t="str">
        <f>D1721&amp;"|"&amp;E1721&amp;"|"&amp;G1721&amp;"|"&amp;H1721&amp;"|"&amp;X1721</f>
        <v>||||0</v>
      </c>
      <c r="C1721" s="28" t="str">
        <f>E1721&amp;"|"&amp;X1721</f>
        <v>|0</v>
      </c>
      <c r="D1721" s="10"/>
      <c r="E1721" s="10"/>
      <c r="F1721" s="36" t="str">
        <f>G1721&amp;"/"&amp;H1721</f>
        <v>/</v>
      </c>
      <c r="G1721" s="10"/>
      <c r="H1721" s="10"/>
      <c r="I1721" s="36" t="str">
        <f>J1721&amp;"."&amp;K1721</f>
        <v>.</v>
      </c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>
        <f>R1721-S1721-T1721</f>
        <v>0</v>
      </c>
      <c r="V1721" s="9" t="e">
        <f>IF(X1721&lt;&gt;"Liquidação Cancelada",VLOOKUP(B1721,'BASE DE DADOS OPS'!$B$4:$P$9650,10,FALSE),"Liquidação Cancelada")</f>
        <v>#N/A</v>
      </c>
      <c r="W1721" s="13" t="e">
        <f>IF(X1721&lt;&gt;"Liquidação Cancelada",IF(ISBLANK(V1721),"AGUARDANDO PAGAMENTO",NETWORKDAYS(P1721,V1721)-1),"Liquidação Cancelada")</f>
        <v>#N/A</v>
      </c>
      <c r="X1721" s="10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>IF(X1721&lt;&gt;"Liquidação Cancelada",Y1721-Z1721,"Liquidação Cancelada")</f>
        <v>#N/A</v>
      </c>
      <c r="AC1721" s="3" t="e">
        <f>IF(X1721&lt;&gt;"Liquidação Cancelada",(AA1721-AB1721)+(U1721-Z1721-AB1721),"Liquidação Cancelada")</f>
        <v>#N/A</v>
      </c>
      <c r="AD1721" s="29"/>
    </row>
    <row r="1722" spans="1:30" ht="24.95" customHeight="1" x14ac:dyDescent="0.2">
      <c r="A1722" s="23" t="str">
        <f>D1722&amp;"|"&amp;E1722&amp;"|"&amp;G1722&amp;"|"&amp;H1722&amp;"|"&amp;L1722&amp;"|"&amp;N1722&amp;"|"&amp;U1722</f>
        <v>||||||0</v>
      </c>
      <c r="B1722" s="23" t="str">
        <f>D1722&amp;"|"&amp;E1722&amp;"|"&amp;G1722&amp;"|"&amp;H1722&amp;"|"&amp;X1722</f>
        <v>||||0</v>
      </c>
      <c r="C1722" s="28" t="str">
        <f>E1722&amp;"|"&amp;X1722</f>
        <v>|0</v>
      </c>
      <c r="D1722" s="10"/>
      <c r="E1722" s="10"/>
      <c r="F1722" s="36" t="str">
        <f>G1722&amp;"/"&amp;H1722</f>
        <v>/</v>
      </c>
      <c r="G1722" s="10"/>
      <c r="H1722" s="10"/>
      <c r="I1722" s="36" t="str">
        <f>J1722&amp;"."&amp;K1722</f>
        <v>.</v>
      </c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>
        <f>R1722-S1722-T1722</f>
        <v>0</v>
      </c>
      <c r="V1722" s="9" t="e">
        <f>IF(X1722&lt;&gt;"Liquidação Cancelada",VLOOKUP(B1722,'BASE DE DADOS OPS'!$B$4:$P$9650,10,FALSE),"Liquidação Cancelada")</f>
        <v>#N/A</v>
      </c>
      <c r="W1722" s="13" t="e">
        <f>IF(X1722&lt;&gt;"Liquidação Cancelada",IF(ISBLANK(V1722),"AGUARDANDO PAGAMENTO",NETWORKDAYS(P1722,V1722)-1),"Liquidação Cancelada")</f>
        <v>#N/A</v>
      </c>
      <c r="X1722" s="10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>IF(X1722&lt;&gt;"Liquidação Cancelada",Y1722-Z1722,"Liquidação Cancelada")</f>
        <v>#N/A</v>
      </c>
      <c r="AC1722" s="3" t="e">
        <f>IF(X1722&lt;&gt;"Liquidação Cancelada",(AA1722-AB1722)+(U1722-Z1722-AB1722),"Liquidação Cancelada")</f>
        <v>#N/A</v>
      </c>
      <c r="AD1722" s="29"/>
    </row>
    <row r="1723" spans="1:30" ht="24.95" customHeight="1" x14ac:dyDescent="0.2">
      <c r="A1723" s="23" t="str">
        <f>D1723&amp;"|"&amp;E1723&amp;"|"&amp;G1723&amp;"|"&amp;H1723&amp;"|"&amp;L1723&amp;"|"&amp;N1723&amp;"|"&amp;U1723</f>
        <v>||||||0</v>
      </c>
      <c r="B1723" s="23" t="str">
        <f>D1723&amp;"|"&amp;E1723&amp;"|"&amp;G1723&amp;"|"&amp;H1723&amp;"|"&amp;X1723</f>
        <v>||||0</v>
      </c>
      <c r="C1723" s="28" t="str">
        <f>E1723&amp;"|"&amp;X1723</f>
        <v>|0</v>
      </c>
      <c r="D1723" s="10"/>
      <c r="E1723" s="10"/>
      <c r="F1723" s="36" t="str">
        <f>G1723&amp;"/"&amp;H1723</f>
        <v>/</v>
      </c>
      <c r="G1723" s="10"/>
      <c r="H1723" s="10"/>
      <c r="I1723" s="36" t="str">
        <f>J1723&amp;"."&amp;K1723</f>
        <v>.</v>
      </c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>
        <f>R1723-S1723-T1723</f>
        <v>0</v>
      </c>
      <c r="V1723" s="9" t="e">
        <f>IF(X1723&lt;&gt;"Liquidação Cancelada",VLOOKUP(B1723,'BASE DE DADOS OPS'!$B$4:$P$9650,10,FALSE),"Liquidação Cancelada")</f>
        <v>#N/A</v>
      </c>
      <c r="W1723" s="13" t="e">
        <f>IF(X1723&lt;&gt;"Liquidação Cancelada",IF(ISBLANK(V1723),"AGUARDANDO PAGAMENTO",NETWORKDAYS(P1723,V1723)-1),"Liquidação Cancelada")</f>
        <v>#N/A</v>
      </c>
      <c r="X1723" s="10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>IF(X1723&lt;&gt;"Liquidação Cancelada",Y1723-Z1723,"Liquidação Cancelada")</f>
        <v>#N/A</v>
      </c>
      <c r="AC1723" s="3" t="e">
        <f>IF(X1723&lt;&gt;"Liquidação Cancelada",(AA1723-AB1723)+(U1723-Z1723-AB1723),"Liquidação Cancelada")</f>
        <v>#N/A</v>
      </c>
      <c r="AD1723" s="29"/>
    </row>
    <row r="1724" spans="1:30" ht="24.95" customHeight="1" x14ac:dyDescent="0.2">
      <c r="A1724" s="23" t="str">
        <f>D1724&amp;"|"&amp;E1724&amp;"|"&amp;G1724&amp;"|"&amp;H1724&amp;"|"&amp;L1724&amp;"|"&amp;N1724&amp;"|"&amp;U1724</f>
        <v>||||||0</v>
      </c>
      <c r="B1724" s="23" t="str">
        <f>D1724&amp;"|"&amp;E1724&amp;"|"&amp;G1724&amp;"|"&amp;H1724&amp;"|"&amp;X1724</f>
        <v>||||0</v>
      </c>
      <c r="C1724" s="28" t="str">
        <f>E1724&amp;"|"&amp;X1724</f>
        <v>|0</v>
      </c>
      <c r="D1724" s="10"/>
      <c r="E1724" s="10"/>
      <c r="F1724" s="36" t="str">
        <f>G1724&amp;"/"&amp;H1724</f>
        <v>/</v>
      </c>
      <c r="G1724" s="10"/>
      <c r="H1724" s="10"/>
      <c r="I1724" s="36" t="str">
        <f>J1724&amp;"."&amp;K1724</f>
        <v>.</v>
      </c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>
        <f>R1724-S1724-T1724</f>
        <v>0</v>
      </c>
      <c r="V1724" s="9" t="e">
        <f>IF(X1724&lt;&gt;"Liquidação Cancelada",VLOOKUP(B1724,'BASE DE DADOS OPS'!$B$4:$P$9650,10,FALSE),"Liquidação Cancelada")</f>
        <v>#N/A</v>
      </c>
      <c r="W1724" s="13" t="e">
        <f>IF(X1724&lt;&gt;"Liquidação Cancelada",IF(ISBLANK(V1724),"AGUARDANDO PAGAMENTO",NETWORKDAYS(P1724,V1724)-1),"Liquidação Cancelada")</f>
        <v>#N/A</v>
      </c>
      <c r="X1724" s="10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>IF(X1724&lt;&gt;"Liquidação Cancelada",Y1724-Z1724,"Liquidação Cancelada")</f>
        <v>#N/A</v>
      </c>
      <c r="AC1724" s="3" t="e">
        <f>IF(X1724&lt;&gt;"Liquidação Cancelada",(AA1724-AB1724)+(U1724-Z1724-AB1724),"Liquidação Cancelada")</f>
        <v>#N/A</v>
      </c>
      <c r="AD1724" s="29"/>
    </row>
    <row r="1725" spans="1:30" ht="24.95" customHeight="1" x14ac:dyDescent="0.2">
      <c r="A1725" s="23" t="str">
        <f>D1725&amp;"|"&amp;E1725&amp;"|"&amp;G1725&amp;"|"&amp;H1725&amp;"|"&amp;L1725&amp;"|"&amp;N1725&amp;"|"&amp;U1725</f>
        <v>||||||0</v>
      </c>
      <c r="B1725" s="23" t="str">
        <f>D1725&amp;"|"&amp;E1725&amp;"|"&amp;G1725&amp;"|"&amp;H1725&amp;"|"&amp;X1725</f>
        <v>||||0</v>
      </c>
      <c r="C1725" s="28" t="str">
        <f>E1725&amp;"|"&amp;X1725</f>
        <v>|0</v>
      </c>
      <c r="D1725" s="10"/>
      <c r="E1725" s="10"/>
      <c r="F1725" s="36" t="str">
        <f>G1725&amp;"/"&amp;H1725</f>
        <v>/</v>
      </c>
      <c r="G1725" s="10"/>
      <c r="H1725" s="10"/>
      <c r="I1725" s="36" t="str">
        <f>J1725&amp;"."&amp;K1725</f>
        <v>.</v>
      </c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>
        <f>R1725-S1725-T1725</f>
        <v>0</v>
      </c>
      <c r="V1725" s="9" t="e">
        <f>IF(X1725&lt;&gt;"Liquidação Cancelada",VLOOKUP(B1725,'BASE DE DADOS OPS'!$B$4:$P$9650,10,FALSE),"Liquidação Cancelada")</f>
        <v>#N/A</v>
      </c>
      <c r="W1725" s="13" t="e">
        <f>IF(X1725&lt;&gt;"Liquidação Cancelada",IF(ISBLANK(V1725),"AGUARDANDO PAGAMENTO",NETWORKDAYS(P1725,V1725)-1),"Liquidação Cancelada")</f>
        <v>#N/A</v>
      </c>
      <c r="X1725" s="10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>IF(X1725&lt;&gt;"Liquidação Cancelada",Y1725-Z1725,"Liquidação Cancelada")</f>
        <v>#N/A</v>
      </c>
      <c r="AC1725" s="3" t="e">
        <f>IF(X1725&lt;&gt;"Liquidação Cancelada",(AA1725-AB1725)+(U1725-Z1725-AB1725),"Liquidação Cancelada")</f>
        <v>#N/A</v>
      </c>
      <c r="AD1725" s="29"/>
    </row>
    <row r="1726" spans="1:30" ht="24.95" customHeight="1" x14ac:dyDescent="0.2">
      <c r="A1726" s="23" t="str">
        <f>D1726&amp;"|"&amp;E1726&amp;"|"&amp;G1726&amp;"|"&amp;H1726&amp;"|"&amp;L1726&amp;"|"&amp;N1726&amp;"|"&amp;U1726</f>
        <v>||||||0</v>
      </c>
      <c r="B1726" s="23" t="str">
        <f>D1726&amp;"|"&amp;E1726&amp;"|"&amp;G1726&amp;"|"&amp;H1726&amp;"|"&amp;X1726</f>
        <v>||||0</v>
      </c>
      <c r="C1726" s="28" t="str">
        <f>E1726&amp;"|"&amp;X1726</f>
        <v>|0</v>
      </c>
      <c r="D1726" s="10"/>
      <c r="E1726" s="10"/>
      <c r="F1726" s="36" t="str">
        <f>G1726&amp;"/"&amp;H1726</f>
        <v>/</v>
      </c>
      <c r="G1726" s="10"/>
      <c r="H1726" s="10"/>
      <c r="I1726" s="36" t="str">
        <f>J1726&amp;"."&amp;K1726</f>
        <v>.</v>
      </c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>
        <f>R1726-S1726-T1726</f>
        <v>0</v>
      </c>
      <c r="V1726" s="9" t="e">
        <f>IF(X1726&lt;&gt;"Liquidação Cancelada",VLOOKUP(B1726,'BASE DE DADOS OPS'!$B$4:$P$9650,10,FALSE),"Liquidação Cancelada")</f>
        <v>#N/A</v>
      </c>
      <c r="W1726" s="13" t="e">
        <f>IF(X1726&lt;&gt;"Liquidação Cancelada",IF(ISBLANK(V1726),"AGUARDANDO PAGAMENTO",NETWORKDAYS(P1726,V1726)-1),"Liquidação Cancelada")</f>
        <v>#N/A</v>
      </c>
      <c r="X1726" s="10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>IF(X1726&lt;&gt;"Liquidação Cancelada",Y1726-Z1726,"Liquidação Cancelada")</f>
        <v>#N/A</v>
      </c>
      <c r="AC1726" s="3" t="e">
        <f>IF(X1726&lt;&gt;"Liquidação Cancelada",(AA1726-AB1726)+(U1726-Z1726-AB1726),"Liquidação Cancelada")</f>
        <v>#N/A</v>
      </c>
      <c r="AD1726" s="29"/>
    </row>
    <row r="1727" spans="1:30" ht="24.95" customHeight="1" x14ac:dyDescent="0.2">
      <c r="A1727" s="23" t="str">
        <f>D1727&amp;"|"&amp;E1727&amp;"|"&amp;G1727&amp;"|"&amp;H1727&amp;"|"&amp;L1727&amp;"|"&amp;N1727&amp;"|"&amp;U1727</f>
        <v>||||||0</v>
      </c>
      <c r="B1727" s="23" t="str">
        <f>D1727&amp;"|"&amp;E1727&amp;"|"&amp;G1727&amp;"|"&amp;H1727&amp;"|"&amp;X1727</f>
        <v>||||0</v>
      </c>
      <c r="C1727" s="28" t="str">
        <f>E1727&amp;"|"&amp;X1727</f>
        <v>|0</v>
      </c>
      <c r="D1727" s="10"/>
      <c r="E1727" s="10"/>
      <c r="F1727" s="36" t="str">
        <f>G1727&amp;"/"&amp;H1727</f>
        <v>/</v>
      </c>
      <c r="G1727" s="10"/>
      <c r="H1727" s="10"/>
      <c r="I1727" s="36" t="str">
        <f>J1727&amp;"."&amp;K1727</f>
        <v>.</v>
      </c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>
        <f>R1727-S1727-T1727</f>
        <v>0</v>
      </c>
      <c r="V1727" s="9" t="e">
        <f>IF(X1727&lt;&gt;"Liquidação Cancelada",VLOOKUP(B1727,'BASE DE DADOS OPS'!$B$4:$P$9650,10,FALSE),"Liquidação Cancelada")</f>
        <v>#N/A</v>
      </c>
      <c r="W1727" s="13" t="e">
        <f>IF(X1727&lt;&gt;"Liquidação Cancelada",IF(ISBLANK(V1727),"AGUARDANDO PAGAMENTO",NETWORKDAYS(P1727,V1727)-1),"Liquidação Cancelada")</f>
        <v>#N/A</v>
      </c>
      <c r="X1727" s="10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>IF(X1727&lt;&gt;"Liquidação Cancelada",Y1727-Z1727,"Liquidação Cancelada")</f>
        <v>#N/A</v>
      </c>
      <c r="AC1727" s="3" t="e">
        <f>IF(X1727&lt;&gt;"Liquidação Cancelada",(AA1727-AB1727)+(U1727-Z1727-AB1727),"Liquidação Cancelada")</f>
        <v>#N/A</v>
      </c>
      <c r="AD1727" s="29"/>
    </row>
    <row r="1728" spans="1:30" ht="24.95" customHeight="1" x14ac:dyDescent="0.2">
      <c r="A1728" s="23" t="str">
        <f>D1728&amp;"|"&amp;E1728&amp;"|"&amp;G1728&amp;"|"&amp;H1728&amp;"|"&amp;L1728&amp;"|"&amp;N1728&amp;"|"&amp;U1728</f>
        <v>||||||0</v>
      </c>
      <c r="B1728" s="23" t="str">
        <f>D1728&amp;"|"&amp;E1728&amp;"|"&amp;G1728&amp;"|"&amp;H1728&amp;"|"&amp;X1728</f>
        <v>||||0</v>
      </c>
      <c r="C1728" s="28" t="str">
        <f>E1728&amp;"|"&amp;X1728</f>
        <v>|0</v>
      </c>
      <c r="D1728" s="10"/>
      <c r="E1728" s="10"/>
      <c r="F1728" s="36" t="str">
        <f>G1728&amp;"/"&amp;H1728</f>
        <v>/</v>
      </c>
      <c r="G1728" s="10"/>
      <c r="H1728" s="10"/>
      <c r="I1728" s="36" t="str">
        <f>J1728&amp;"."&amp;K1728</f>
        <v>.</v>
      </c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>
        <f>R1728-S1728-T1728</f>
        <v>0</v>
      </c>
      <c r="V1728" s="9" t="e">
        <f>IF(X1728&lt;&gt;"Liquidação Cancelada",VLOOKUP(B1728,'BASE DE DADOS OPS'!$B$4:$P$9650,10,FALSE),"Liquidação Cancelada")</f>
        <v>#N/A</v>
      </c>
      <c r="W1728" s="13" t="e">
        <f>IF(X1728&lt;&gt;"Liquidação Cancelada",IF(ISBLANK(V1728),"AGUARDANDO PAGAMENTO",NETWORKDAYS(P1728,V1728)-1),"Liquidação Cancelada")</f>
        <v>#N/A</v>
      </c>
      <c r="X1728" s="10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>IF(X1728&lt;&gt;"Liquidação Cancelada",Y1728-Z1728,"Liquidação Cancelada")</f>
        <v>#N/A</v>
      </c>
      <c r="AC1728" s="3" t="e">
        <f>IF(X1728&lt;&gt;"Liquidação Cancelada",(AA1728-AB1728)+(U1728-Z1728-AB1728),"Liquidação Cancelada")</f>
        <v>#N/A</v>
      </c>
      <c r="AD1728" s="29"/>
    </row>
    <row r="1729" spans="1:30" ht="24.95" customHeight="1" x14ac:dyDescent="0.2">
      <c r="A1729" s="23" t="str">
        <f>D1729&amp;"|"&amp;E1729&amp;"|"&amp;G1729&amp;"|"&amp;H1729&amp;"|"&amp;L1729&amp;"|"&amp;N1729&amp;"|"&amp;U1729</f>
        <v>||||||0</v>
      </c>
      <c r="B1729" s="23" t="str">
        <f>D1729&amp;"|"&amp;E1729&amp;"|"&amp;G1729&amp;"|"&amp;H1729&amp;"|"&amp;X1729</f>
        <v>||||0</v>
      </c>
      <c r="C1729" s="28" t="str">
        <f>E1729&amp;"|"&amp;X1729</f>
        <v>|0</v>
      </c>
      <c r="D1729" s="10"/>
      <c r="E1729" s="10"/>
      <c r="F1729" s="36" t="str">
        <f>G1729&amp;"/"&amp;H1729</f>
        <v>/</v>
      </c>
      <c r="G1729" s="10"/>
      <c r="H1729" s="10"/>
      <c r="I1729" s="36" t="str">
        <f>J1729&amp;"."&amp;K1729</f>
        <v>.</v>
      </c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>
        <f>R1729-S1729-T1729</f>
        <v>0</v>
      </c>
      <c r="V1729" s="9" t="e">
        <f>IF(X1729&lt;&gt;"Liquidação Cancelada",VLOOKUP(B1729,'BASE DE DADOS OPS'!$B$4:$P$9650,10,FALSE),"Liquidação Cancelada")</f>
        <v>#N/A</v>
      </c>
      <c r="W1729" s="13" t="e">
        <f>IF(X1729&lt;&gt;"Liquidação Cancelada",IF(ISBLANK(V1729),"AGUARDANDO PAGAMENTO",NETWORKDAYS(P1729,V1729)-1),"Liquidação Cancelada")</f>
        <v>#N/A</v>
      </c>
      <c r="X1729" s="10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>IF(X1729&lt;&gt;"Liquidação Cancelada",Y1729-Z1729,"Liquidação Cancelada")</f>
        <v>#N/A</v>
      </c>
      <c r="AC1729" s="3" t="e">
        <f>IF(X1729&lt;&gt;"Liquidação Cancelada",(AA1729-AB1729)+(U1729-Z1729-AB1729),"Liquidação Cancelada")</f>
        <v>#N/A</v>
      </c>
      <c r="AD1729" s="29"/>
    </row>
    <row r="1730" spans="1:30" ht="24.95" customHeight="1" x14ac:dyDescent="0.2">
      <c r="A1730" s="23" t="str">
        <f>D1730&amp;"|"&amp;E1730&amp;"|"&amp;G1730&amp;"|"&amp;H1730&amp;"|"&amp;L1730&amp;"|"&amp;N1730&amp;"|"&amp;U1730</f>
        <v>||||||0</v>
      </c>
      <c r="B1730" s="23" t="str">
        <f>D1730&amp;"|"&amp;E1730&amp;"|"&amp;G1730&amp;"|"&amp;H1730&amp;"|"&amp;X1730</f>
        <v>||||0</v>
      </c>
      <c r="C1730" s="28" t="str">
        <f>E1730&amp;"|"&amp;X1730</f>
        <v>|0</v>
      </c>
      <c r="D1730" s="10"/>
      <c r="E1730" s="10"/>
      <c r="F1730" s="36" t="str">
        <f>G1730&amp;"/"&amp;H1730</f>
        <v>/</v>
      </c>
      <c r="G1730" s="10"/>
      <c r="H1730" s="10"/>
      <c r="I1730" s="36" t="str">
        <f>J1730&amp;"."&amp;K1730</f>
        <v>.</v>
      </c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>
        <f>R1730-S1730-T1730</f>
        <v>0</v>
      </c>
      <c r="V1730" s="9" t="e">
        <f>IF(X1730&lt;&gt;"Liquidação Cancelada",VLOOKUP(B1730,'BASE DE DADOS OPS'!$B$4:$P$9650,10,FALSE),"Liquidação Cancelada")</f>
        <v>#N/A</v>
      </c>
      <c r="W1730" s="13" t="e">
        <f>IF(X1730&lt;&gt;"Liquidação Cancelada",IF(ISBLANK(V1730),"AGUARDANDO PAGAMENTO",NETWORKDAYS(P1730,V1730)-1),"Liquidação Cancelada")</f>
        <v>#N/A</v>
      </c>
      <c r="X1730" s="10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>IF(X1730&lt;&gt;"Liquidação Cancelada",Y1730-Z1730,"Liquidação Cancelada")</f>
        <v>#N/A</v>
      </c>
      <c r="AC1730" s="3" t="e">
        <f>IF(X1730&lt;&gt;"Liquidação Cancelada",(AA1730-AB1730)+(U1730-Z1730-AB1730),"Liquidação Cancelada")</f>
        <v>#N/A</v>
      </c>
      <c r="AD1730" s="29"/>
    </row>
    <row r="1731" spans="1:30" ht="24.95" customHeight="1" x14ac:dyDescent="0.2">
      <c r="A1731" s="23" t="str">
        <f>D1731&amp;"|"&amp;E1731&amp;"|"&amp;G1731&amp;"|"&amp;H1731&amp;"|"&amp;L1731&amp;"|"&amp;N1731&amp;"|"&amp;U1731</f>
        <v>||||||0</v>
      </c>
      <c r="B1731" s="23" t="str">
        <f>D1731&amp;"|"&amp;E1731&amp;"|"&amp;G1731&amp;"|"&amp;H1731&amp;"|"&amp;X1731</f>
        <v>||||0</v>
      </c>
      <c r="C1731" s="28" t="str">
        <f>E1731&amp;"|"&amp;X1731</f>
        <v>|0</v>
      </c>
      <c r="D1731" s="10"/>
      <c r="E1731" s="10"/>
      <c r="F1731" s="36" t="str">
        <f>G1731&amp;"/"&amp;H1731</f>
        <v>/</v>
      </c>
      <c r="G1731" s="10"/>
      <c r="H1731" s="10"/>
      <c r="I1731" s="36" t="str">
        <f>J1731&amp;"."&amp;K1731</f>
        <v>.</v>
      </c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>
        <f>R1731-S1731-T1731</f>
        <v>0</v>
      </c>
      <c r="V1731" s="9" t="e">
        <f>IF(X1731&lt;&gt;"Liquidação Cancelada",VLOOKUP(B1731,'BASE DE DADOS OPS'!$B$4:$P$9650,10,FALSE),"Liquidação Cancelada")</f>
        <v>#N/A</v>
      </c>
      <c r="W1731" s="13" t="e">
        <f>IF(X1731&lt;&gt;"Liquidação Cancelada",IF(ISBLANK(V1731),"AGUARDANDO PAGAMENTO",NETWORKDAYS(P1731,V1731)-1),"Liquidação Cancelada")</f>
        <v>#N/A</v>
      </c>
      <c r="X1731" s="10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>IF(X1731&lt;&gt;"Liquidação Cancelada",Y1731-Z1731,"Liquidação Cancelada")</f>
        <v>#N/A</v>
      </c>
      <c r="AC1731" s="3" t="e">
        <f>IF(X1731&lt;&gt;"Liquidação Cancelada",(AA1731-AB1731)+(U1731-Z1731-AB1731),"Liquidação Cancelada")</f>
        <v>#N/A</v>
      </c>
      <c r="AD1731" s="29"/>
    </row>
    <row r="1732" spans="1:30" ht="24.95" customHeight="1" x14ac:dyDescent="0.2">
      <c r="A1732" s="23" t="str">
        <f>D1732&amp;"|"&amp;E1732&amp;"|"&amp;G1732&amp;"|"&amp;H1732&amp;"|"&amp;L1732&amp;"|"&amp;N1732&amp;"|"&amp;U1732</f>
        <v>||||||0</v>
      </c>
      <c r="B1732" s="23" t="str">
        <f>D1732&amp;"|"&amp;E1732&amp;"|"&amp;G1732&amp;"|"&amp;H1732&amp;"|"&amp;X1732</f>
        <v>||||0</v>
      </c>
      <c r="C1732" s="28" t="str">
        <f>E1732&amp;"|"&amp;X1732</f>
        <v>|0</v>
      </c>
      <c r="D1732" s="10"/>
      <c r="E1732" s="10"/>
      <c r="F1732" s="36" t="str">
        <f>G1732&amp;"/"&amp;H1732</f>
        <v>/</v>
      </c>
      <c r="G1732" s="10"/>
      <c r="H1732" s="10"/>
      <c r="I1732" s="36" t="str">
        <f>J1732&amp;"."&amp;K1732</f>
        <v>.</v>
      </c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>
        <f>R1732-S1732-T1732</f>
        <v>0</v>
      </c>
      <c r="V1732" s="9" t="e">
        <f>IF(X1732&lt;&gt;"Liquidação Cancelada",VLOOKUP(B1732,'BASE DE DADOS OPS'!$B$4:$P$9650,10,FALSE),"Liquidação Cancelada")</f>
        <v>#N/A</v>
      </c>
      <c r="W1732" s="13" t="e">
        <f>IF(X1732&lt;&gt;"Liquidação Cancelada",IF(ISBLANK(V1732),"AGUARDANDO PAGAMENTO",NETWORKDAYS(P1732,V1732)-1),"Liquidação Cancelada")</f>
        <v>#N/A</v>
      </c>
      <c r="X1732" s="10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>IF(X1732&lt;&gt;"Liquidação Cancelada",Y1732-Z1732,"Liquidação Cancelada")</f>
        <v>#N/A</v>
      </c>
      <c r="AC1732" s="3" t="e">
        <f>IF(X1732&lt;&gt;"Liquidação Cancelada",(AA1732-AB1732)+(U1732-Z1732-AB1732),"Liquidação Cancelada")</f>
        <v>#N/A</v>
      </c>
      <c r="AD1732" s="29"/>
    </row>
    <row r="1733" spans="1:30" ht="24.95" customHeight="1" x14ac:dyDescent="0.2">
      <c r="A1733" s="23" t="str">
        <f>D1733&amp;"|"&amp;E1733&amp;"|"&amp;G1733&amp;"|"&amp;H1733&amp;"|"&amp;L1733&amp;"|"&amp;N1733&amp;"|"&amp;U1733</f>
        <v>||||||0</v>
      </c>
      <c r="B1733" s="23" t="str">
        <f>D1733&amp;"|"&amp;E1733&amp;"|"&amp;G1733&amp;"|"&amp;H1733&amp;"|"&amp;X1733</f>
        <v>||||0</v>
      </c>
      <c r="C1733" s="28" t="str">
        <f>E1733&amp;"|"&amp;X1733</f>
        <v>|0</v>
      </c>
      <c r="D1733" s="10"/>
      <c r="E1733" s="10"/>
      <c r="F1733" s="36" t="str">
        <f>G1733&amp;"/"&amp;H1733</f>
        <v>/</v>
      </c>
      <c r="G1733" s="10"/>
      <c r="H1733" s="10"/>
      <c r="I1733" s="36" t="str">
        <f>J1733&amp;"."&amp;K1733</f>
        <v>.</v>
      </c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>
        <f>R1733-S1733-T1733</f>
        <v>0</v>
      </c>
      <c r="V1733" s="9" t="e">
        <f>IF(X1733&lt;&gt;"Liquidação Cancelada",VLOOKUP(B1733,'BASE DE DADOS OPS'!$B$4:$P$9650,10,FALSE),"Liquidação Cancelada")</f>
        <v>#N/A</v>
      </c>
      <c r="W1733" s="13" t="e">
        <f>IF(X1733&lt;&gt;"Liquidação Cancelada",IF(ISBLANK(V1733),"AGUARDANDO PAGAMENTO",NETWORKDAYS(P1733,V1733)-1),"Liquidação Cancelada")</f>
        <v>#N/A</v>
      </c>
      <c r="X1733" s="10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>IF(X1733&lt;&gt;"Liquidação Cancelada",Y1733-Z1733,"Liquidação Cancelada")</f>
        <v>#N/A</v>
      </c>
      <c r="AC1733" s="3" t="e">
        <f>IF(X1733&lt;&gt;"Liquidação Cancelada",(AA1733-AB1733)+(U1733-Z1733-AB1733),"Liquidação Cancelada")</f>
        <v>#N/A</v>
      </c>
      <c r="AD1733" s="29"/>
    </row>
    <row r="1734" spans="1:30" ht="24.95" customHeight="1" x14ac:dyDescent="0.2">
      <c r="A1734" s="23" t="str">
        <f>D1734&amp;"|"&amp;E1734&amp;"|"&amp;G1734&amp;"|"&amp;H1734&amp;"|"&amp;L1734&amp;"|"&amp;N1734&amp;"|"&amp;U1734</f>
        <v>||||||0</v>
      </c>
      <c r="B1734" s="23" t="str">
        <f>D1734&amp;"|"&amp;E1734&amp;"|"&amp;G1734&amp;"|"&amp;H1734&amp;"|"&amp;X1734</f>
        <v>||||0</v>
      </c>
      <c r="C1734" s="28" t="str">
        <f>E1734&amp;"|"&amp;X1734</f>
        <v>|0</v>
      </c>
      <c r="D1734" s="10"/>
      <c r="E1734" s="10"/>
      <c r="F1734" s="36" t="str">
        <f>G1734&amp;"/"&amp;H1734</f>
        <v>/</v>
      </c>
      <c r="G1734" s="10"/>
      <c r="H1734" s="10"/>
      <c r="I1734" s="36" t="str">
        <f>J1734&amp;"."&amp;K1734</f>
        <v>.</v>
      </c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>
        <f>R1734-S1734-T1734</f>
        <v>0</v>
      </c>
      <c r="V1734" s="9" t="e">
        <f>IF(X1734&lt;&gt;"Liquidação Cancelada",VLOOKUP(B1734,'BASE DE DADOS OPS'!$B$4:$P$9650,10,FALSE),"Liquidação Cancelada")</f>
        <v>#N/A</v>
      </c>
      <c r="W1734" s="13" t="e">
        <f>IF(X1734&lt;&gt;"Liquidação Cancelada",IF(ISBLANK(V1734),"AGUARDANDO PAGAMENTO",NETWORKDAYS(P1734,V1734)-1),"Liquidação Cancelada")</f>
        <v>#N/A</v>
      </c>
      <c r="X1734" s="10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>IF(X1734&lt;&gt;"Liquidação Cancelada",Y1734-Z1734,"Liquidação Cancelada")</f>
        <v>#N/A</v>
      </c>
      <c r="AC1734" s="3" t="e">
        <f>IF(X1734&lt;&gt;"Liquidação Cancelada",(AA1734-AB1734)+(U1734-Z1734-AB1734),"Liquidação Cancelada")</f>
        <v>#N/A</v>
      </c>
      <c r="AD1734" s="29"/>
    </row>
    <row r="1735" spans="1:30" ht="24.95" customHeight="1" x14ac:dyDescent="0.2">
      <c r="A1735" s="23" t="str">
        <f>D1735&amp;"|"&amp;E1735&amp;"|"&amp;G1735&amp;"|"&amp;H1735&amp;"|"&amp;L1735&amp;"|"&amp;N1735&amp;"|"&amp;U1735</f>
        <v>||||||0</v>
      </c>
      <c r="B1735" s="23" t="str">
        <f>D1735&amp;"|"&amp;E1735&amp;"|"&amp;G1735&amp;"|"&amp;H1735&amp;"|"&amp;X1735</f>
        <v>||||0</v>
      </c>
      <c r="C1735" s="28" t="str">
        <f>E1735&amp;"|"&amp;X1735</f>
        <v>|0</v>
      </c>
      <c r="D1735" s="10"/>
      <c r="E1735" s="10"/>
      <c r="F1735" s="36" t="str">
        <f>G1735&amp;"/"&amp;H1735</f>
        <v>/</v>
      </c>
      <c r="G1735" s="10"/>
      <c r="H1735" s="10"/>
      <c r="I1735" s="36" t="str">
        <f>J1735&amp;"."&amp;K1735</f>
        <v>.</v>
      </c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>
        <f>R1735-S1735-T1735</f>
        <v>0</v>
      </c>
      <c r="V1735" s="9" t="e">
        <f>IF(X1735&lt;&gt;"Liquidação Cancelada",VLOOKUP(B1735,'BASE DE DADOS OPS'!$B$4:$P$9650,10,FALSE),"Liquidação Cancelada")</f>
        <v>#N/A</v>
      </c>
      <c r="W1735" s="13" t="e">
        <f>IF(X1735&lt;&gt;"Liquidação Cancelada",IF(ISBLANK(V1735),"AGUARDANDO PAGAMENTO",NETWORKDAYS(P1735,V1735)-1),"Liquidação Cancelada")</f>
        <v>#N/A</v>
      </c>
      <c r="X1735" s="10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>IF(X1735&lt;&gt;"Liquidação Cancelada",Y1735-Z1735,"Liquidação Cancelada")</f>
        <v>#N/A</v>
      </c>
      <c r="AC1735" s="3" t="e">
        <f>IF(X1735&lt;&gt;"Liquidação Cancelada",(AA1735-AB1735)+(U1735-Z1735-AB1735),"Liquidação Cancelada")</f>
        <v>#N/A</v>
      </c>
      <c r="AD1735" s="29"/>
    </row>
    <row r="1736" spans="1:30" ht="24.95" customHeight="1" x14ac:dyDescent="0.2">
      <c r="A1736" s="23" t="str">
        <f>D1736&amp;"|"&amp;E1736&amp;"|"&amp;G1736&amp;"|"&amp;H1736&amp;"|"&amp;L1736&amp;"|"&amp;N1736&amp;"|"&amp;U1736</f>
        <v>||||||0</v>
      </c>
      <c r="B1736" s="23" t="str">
        <f>D1736&amp;"|"&amp;E1736&amp;"|"&amp;G1736&amp;"|"&amp;H1736&amp;"|"&amp;X1736</f>
        <v>||||0</v>
      </c>
      <c r="C1736" s="28" t="str">
        <f>E1736&amp;"|"&amp;X1736</f>
        <v>|0</v>
      </c>
      <c r="D1736" s="10"/>
      <c r="E1736" s="10"/>
      <c r="F1736" s="36" t="str">
        <f>G1736&amp;"/"&amp;H1736</f>
        <v>/</v>
      </c>
      <c r="G1736" s="10"/>
      <c r="H1736" s="10"/>
      <c r="I1736" s="36" t="str">
        <f>J1736&amp;"."&amp;K1736</f>
        <v>.</v>
      </c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>
        <f>R1736-S1736-T1736</f>
        <v>0</v>
      </c>
      <c r="V1736" s="9" t="e">
        <f>IF(X1736&lt;&gt;"Liquidação Cancelada",VLOOKUP(B1736,'BASE DE DADOS OPS'!$B$4:$P$9650,10,FALSE),"Liquidação Cancelada")</f>
        <v>#N/A</v>
      </c>
      <c r="W1736" s="13" t="e">
        <f>IF(X1736&lt;&gt;"Liquidação Cancelada",IF(ISBLANK(V1736),"AGUARDANDO PAGAMENTO",NETWORKDAYS(P1736,V1736)-1),"Liquidação Cancelada")</f>
        <v>#N/A</v>
      </c>
      <c r="X1736" s="10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>IF(X1736&lt;&gt;"Liquidação Cancelada",Y1736-Z1736,"Liquidação Cancelada")</f>
        <v>#N/A</v>
      </c>
      <c r="AC1736" s="3" t="e">
        <f>IF(X1736&lt;&gt;"Liquidação Cancelada",(AA1736-AB1736)+(U1736-Z1736-AB1736),"Liquidação Cancelada")</f>
        <v>#N/A</v>
      </c>
      <c r="AD1736" s="29"/>
    </row>
    <row r="1737" spans="1:30" ht="24.95" customHeight="1" x14ac:dyDescent="0.2">
      <c r="A1737" s="23" t="str">
        <f>D1737&amp;"|"&amp;E1737&amp;"|"&amp;G1737&amp;"|"&amp;H1737&amp;"|"&amp;L1737&amp;"|"&amp;N1737&amp;"|"&amp;U1737</f>
        <v>||||||0</v>
      </c>
      <c r="B1737" s="23" t="str">
        <f>D1737&amp;"|"&amp;E1737&amp;"|"&amp;G1737&amp;"|"&amp;H1737&amp;"|"&amp;X1737</f>
        <v>||||0</v>
      </c>
      <c r="C1737" s="28" t="str">
        <f>E1737&amp;"|"&amp;X1737</f>
        <v>|0</v>
      </c>
      <c r="D1737" s="10"/>
      <c r="E1737" s="10"/>
      <c r="F1737" s="36" t="str">
        <f>G1737&amp;"/"&amp;H1737</f>
        <v>/</v>
      </c>
      <c r="G1737" s="10"/>
      <c r="H1737" s="10"/>
      <c r="I1737" s="36" t="str">
        <f>J1737&amp;"."&amp;K1737</f>
        <v>.</v>
      </c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>
        <f>R1737-S1737-T1737</f>
        <v>0</v>
      </c>
      <c r="V1737" s="9" t="e">
        <f>IF(X1737&lt;&gt;"Liquidação Cancelada",VLOOKUP(B1737,'BASE DE DADOS OPS'!$B$4:$P$9650,10,FALSE),"Liquidação Cancelada")</f>
        <v>#N/A</v>
      </c>
      <c r="W1737" s="13" t="e">
        <f>IF(X1737&lt;&gt;"Liquidação Cancelada",IF(ISBLANK(V1737),"AGUARDANDO PAGAMENTO",NETWORKDAYS(P1737,V1737)-1),"Liquidação Cancelada")</f>
        <v>#N/A</v>
      </c>
      <c r="X1737" s="10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>IF(X1737&lt;&gt;"Liquidação Cancelada",Y1737-Z1737,"Liquidação Cancelada")</f>
        <v>#N/A</v>
      </c>
      <c r="AC1737" s="3" t="e">
        <f>IF(X1737&lt;&gt;"Liquidação Cancelada",(AA1737-AB1737)+(U1737-Z1737-AB1737),"Liquidação Cancelada")</f>
        <v>#N/A</v>
      </c>
      <c r="AD1737" s="29"/>
    </row>
    <row r="1738" spans="1:30" ht="24.95" customHeight="1" x14ac:dyDescent="0.2">
      <c r="A1738" s="23" t="str">
        <f>D1738&amp;"|"&amp;E1738&amp;"|"&amp;G1738&amp;"|"&amp;H1738&amp;"|"&amp;L1738&amp;"|"&amp;N1738&amp;"|"&amp;U1738</f>
        <v>||||||0</v>
      </c>
      <c r="B1738" s="23" t="str">
        <f>D1738&amp;"|"&amp;E1738&amp;"|"&amp;G1738&amp;"|"&amp;H1738&amp;"|"&amp;X1738</f>
        <v>||||0</v>
      </c>
      <c r="C1738" s="28" t="str">
        <f>E1738&amp;"|"&amp;X1738</f>
        <v>|0</v>
      </c>
      <c r="D1738" s="10"/>
      <c r="E1738" s="10"/>
      <c r="F1738" s="36" t="str">
        <f>G1738&amp;"/"&amp;H1738</f>
        <v>/</v>
      </c>
      <c r="G1738" s="10"/>
      <c r="H1738" s="10"/>
      <c r="I1738" s="36" t="str">
        <f>J1738&amp;"."&amp;K1738</f>
        <v>.</v>
      </c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>
        <f>R1738-S1738-T1738</f>
        <v>0</v>
      </c>
      <c r="V1738" s="9" t="e">
        <f>IF(X1738&lt;&gt;"Liquidação Cancelada",VLOOKUP(B1738,'BASE DE DADOS OPS'!$B$4:$P$9650,10,FALSE),"Liquidação Cancelada")</f>
        <v>#N/A</v>
      </c>
      <c r="W1738" s="13" t="e">
        <f>IF(X1738&lt;&gt;"Liquidação Cancelada",IF(ISBLANK(V1738),"AGUARDANDO PAGAMENTO",NETWORKDAYS(P1738,V1738)-1),"Liquidação Cancelada")</f>
        <v>#N/A</v>
      </c>
      <c r="X1738" s="10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>IF(X1738&lt;&gt;"Liquidação Cancelada",Y1738-Z1738,"Liquidação Cancelada")</f>
        <v>#N/A</v>
      </c>
      <c r="AC1738" s="3" t="e">
        <f>IF(X1738&lt;&gt;"Liquidação Cancelada",(AA1738-AB1738)+(U1738-Z1738-AB1738),"Liquidação Cancelada")</f>
        <v>#N/A</v>
      </c>
      <c r="AD1738" s="29"/>
    </row>
    <row r="1739" spans="1:30" ht="24.95" customHeight="1" x14ac:dyDescent="0.2">
      <c r="A1739" s="23" t="str">
        <f>D1739&amp;"|"&amp;E1739&amp;"|"&amp;G1739&amp;"|"&amp;H1739&amp;"|"&amp;L1739&amp;"|"&amp;N1739&amp;"|"&amp;U1739</f>
        <v>||||||0</v>
      </c>
      <c r="B1739" s="23" t="str">
        <f>D1739&amp;"|"&amp;E1739&amp;"|"&amp;G1739&amp;"|"&amp;H1739&amp;"|"&amp;X1739</f>
        <v>||||0</v>
      </c>
      <c r="C1739" s="28" t="str">
        <f>E1739&amp;"|"&amp;X1739</f>
        <v>|0</v>
      </c>
      <c r="D1739" s="10"/>
      <c r="E1739" s="10"/>
      <c r="F1739" s="36" t="str">
        <f>G1739&amp;"/"&amp;H1739</f>
        <v>/</v>
      </c>
      <c r="G1739" s="10"/>
      <c r="H1739" s="10"/>
      <c r="I1739" s="36" t="str">
        <f>J1739&amp;"."&amp;K1739</f>
        <v>.</v>
      </c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>
        <f>R1739-S1739-T1739</f>
        <v>0</v>
      </c>
      <c r="V1739" s="9" t="e">
        <f>IF(X1739&lt;&gt;"Liquidação Cancelada",VLOOKUP(B1739,'BASE DE DADOS OPS'!$B$4:$P$9650,10,FALSE),"Liquidação Cancelada")</f>
        <v>#N/A</v>
      </c>
      <c r="W1739" s="13" t="e">
        <f>IF(X1739&lt;&gt;"Liquidação Cancelada",IF(ISBLANK(V1739),"AGUARDANDO PAGAMENTO",NETWORKDAYS(P1739,V1739)-1),"Liquidação Cancelada")</f>
        <v>#N/A</v>
      </c>
      <c r="X1739" s="10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>IF(X1739&lt;&gt;"Liquidação Cancelada",Y1739-Z1739,"Liquidação Cancelada")</f>
        <v>#N/A</v>
      </c>
      <c r="AC1739" s="3" t="e">
        <f>IF(X1739&lt;&gt;"Liquidação Cancelada",(AA1739-AB1739)+(U1739-Z1739-AB1739),"Liquidação Cancelada")</f>
        <v>#N/A</v>
      </c>
      <c r="AD1739" s="29"/>
    </row>
    <row r="1740" spans="1:30" ht="24.95" customHeight="1" x14ac:dyDescent="0.2">
      <c r="A1740" s="23" t="str">
        <f>D1740&amp;"|"&amp;E1740&amp;"|"&amp;G1740&amp;"|"&amp;H1740&amp;"|"&amp;L1740&amp;"|"&amp;N1740&amp;"|"&amp;U1740</f>
        <v>||||||0</v>
      </c>
      <c r="B1740" s="23" t="str">
        <f>D1740&amp;"|"&amp;E1740&amp;"|"&amp;G1740&amp;"|"&amp;H1740&amp;"|"&amp;X1740</f>
        <v>||||0</v>
      </c>
      <c r="C1740" s="28" t="str">
        <f>E1740&amp;"|"&amp;X1740</f>
        <v>|0</v>
      </c>
      <c r="D1740" s="10"/>
      <c r="E1740" s="10"/>
      <c r="F1740" s="36" t="str">
        <f>G1740&amp;"/"&amp;H1740</f>
        <v>/</v>
      </c>
      <c r="G1740" s="10"/>
      <c r="H1740" s="10"/>
      <c r="I1740" s="36" t="str">
        <f>J1740&amp;"."&amp;K1740</f>
        <v>.</v>
      </c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>
        <f>R1740-S1740-T1740</f>
        <v>0</v>
      </c>
      <c r="V1740" s="9" t="e">
        <f>IF(X1740&lt;&gt;"Liquidação Cancelada",VLOOKUP(B1740,'BASE DE DADOS OPS'!$B$4:$P$9650,10,FALSE),"Liquidação Cancelada")</f>
        <v>#N/A</v>
      </c>
      <c r="W1740" s="13" t="e">
        <f>IF(X1740&lt;&gt;"Liquidação Cancelada",IF(ISBLANK(V1740),"AGUARDANDO PAGAMENTO",NETWORKDAYS(P1740,V1740)-1),"Liquidação Cancelada")</f>
        <v>#N/A</v>
      </c>
      <c r="X1740" s="10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>IF(X1740&lt;&gt;"Liquidação Cancelada",Y1740-Z1740,"Liquidação Cancelada")</f>
        <v>#N/A</v>
      </c>
      <c r="AC1740" s="3" t="e">
        <f>IF(X1740&lt;&gt;"Liquidação Cancelada",(AA1740-AB1740)+(U1740-Z1740-AB1740),"Liquidação Cancelada")</f>
        <v>#N/A</v>
      </c>
      <c r="AD1740" s="29"/>
    </row>
    <row r="1741" spans="1:30" ht="24.95" customHeight="1" x14ac:dyDescent="0.2">
      <c r="A1741" s="23" t="str">
        <f>D1741&amp;"|"&amp;E1741&amp;"|"&amp;G1741&amp;"|"&amp;H1741&amp;"|"&amp;L1741&amp;"|"&amp;N1741&amp;"|"&amp;U1741</f>
        <v>||||||0</v>
      </c>
      <c r="B1741" s="23" t="str">
        <f>D1741&amp;"|"&amp;E1741&amp;"|"&amp;G1741&amp;"|"&amp;H1741&amp;"|"&amp;X1741</f>
        <v>||||0</v>
      </c>
      <c r="C1741" s="28" t="str">
        <f>E1741&amp;"|"&amp;X1741</f>
        <v>|0</v>
      </c>
      <c r="D1741" s="10"/>
      <c r="E1741" s="10"/>
      <c r="F1741" s="36" t="str">
        <f>G1741&amp;"/"&amp;H1741</f>
        <v>/</v>
      </c>
      <c r="G1741" s="10"/>
      <c r="H1741" s="10"/>
      <c r="I1741" s="36" t="str">
        <f>J1741&amp;"."&amp;K1741</f>
        <v>.</v>
      </c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>
        <f>R1741-S1741-T1741</f>
        <v>0</v>
      </c>
      <c r="V1741" s="9" t="e">
        <f>IF(X1741&lt;&gt;"Liquidação Cancelada",VLOOKUP(B1741,'BASE DE DADOS OPS'!$B$4:$P$9650,10,FALSE),"Liquidação Cancelada")</f>
        <v>#N/A</v>
      </c>
      <c r="W1741" s="13" t="e">
        <f>IF(X1741&lt;&gt;"Liquidação Cancelada",IF(ISBLANK(V1741),"AGUARDANDO PAGAMENTO",NETWORKDAYS(P1741,V1741)-1),"Liquidação Cancelada")</f>
        <v>#N/A</v>
      </c>
      <c r="X1741" s="10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>IF(X1741&lt;&gt;"Liquidação Cancelada",Y1741-Z1741,"Liquidação Cancelada")</f>
        <v>#N/A</v>
      </c>
      <c r="AC1741" s="3" t="e">
        <f>IF(X1741&lt;&gt;"Liquidação Cancelada",(AA1741-AB1741)+(U1741-Z1741-AB1741),"Liquidação Cancelada")</f>
        <v>#N/A</v>
      </c>
      <c r="AD1741" s="29"/>
    </row>
    <row r="1742" spans="1:30" ht="24.95" customHeight="1" x14ac:dyDescent="0.2">
      <c r="A1742" s="23" t="str">
        <f>D1742&amp;"|"&amp;E1742&amp;"|"&amp;G1742&amp;"|"&amp;H1742&amp;"|"&amp;L1742&amp;"|"&amp;N1742&amp;"|"&amp;U1742</f>
        <v>||||||0</v>
      </c>
      <c r="B1742" s="23" t="str">
        <f>D1742&amp;"|"&amp;E1742&amp;"|"&amp;G1742&amp;"|"&amp;H1742&amp;"|"&amp;X1742</f>
        <v>||||0</v>
      </c>
      <c r="C1742" s="28" t="str">
        <f>E1742&amp;"|"&amp;X1742</f>
        <v>|0</v>
      </c>
      <c r="D1742" s="10"/>
      <c r="E1742" s="10"/>
      <c r="F1742" s="36" t="str">
        <f>G1742&amp;"/"&amp;H1742</f>
        <v>/</v>
      </c>
      <c r="G1742" s="10"/>
      <c r="H1742" s="10"/>
      <c r="I1742" s="36" t="str">
        <f>J1742&amp;"."&amp;K1742</f>
        <v>.</v>
      </c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>
        <f>R1742-S1742-T1742</f>
        <v>0</v>
      </c>
      <c r="V1742" s="9" t="e">
        <f>IF(X1742&lt;&gt;"Liquidação Cancelada",VLOOKUP(B1742,'BASE DE DADOS OPS'!$B$4:$P$9650,10,FALSE),"Liquidação Cancelada")</f>
        <v>#N/A</v>
      </c>
      <c r="W1742" s="13" t="e">
        <f>IF(X1742&lt;&gt;"Liquidação Cancelada",IF(ISBLANK(V1742),"AGUARDANDO PAGAMENTO",NETWORKDAYS(P1742,V1742)-1),"Liquidação Cancelada")</f>
        <v>#N/A</v>
      </c>
      <c r="X1742" s="10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>IF(X1742&lt;&gt;"Liquidação Cancelada",Y1742-Z1742,"Liquidação Cancelada")</f>
        <v>#N/A</v>
      </c>
      <c r="AC1742" s="3" t="e">
        <f>IF(X1742&lt;&gt;"Liquidação Cancelada",(AA1742-AB1742)+(U1742-Z1742-AB1742),"Liquidação Cancelada")</f>
        <v>#N/A</v>
      </c>
      <c r="AD1742" s="29"/>
    </row>
    <row r="1743" spans="1:30" ht="24.95" customHeight="1" x14ac:dyDescent="0.2">
      <c r="A1743" s="23" t="str">
        <f>D1743&amp;"|"&amp;E1743&amp;"|"&amp;G1743&amp;"|"&amp;H1743&amp;"|"&amp;L1743&amp;"|"&amp;N1743&amp;"|"&amp;U1743</f>
        <v>||||||0</v>
      </c>
      <c r="B1743" s="23" t="str">
        <f>D1743&amp;"|"&amp;E1743&amp;"|"&amp;G1743&amp;"|"&amp;H1743&amp;"|"&amp;X1743</f>
        <v>||||0</v>
      </c>
      <c r="C1743" s="28" t="str">
        <f>E1743&amp;"|"&amp;X1743</f>
        <v>|0</v>
      </c>
      <c r="D1743" s="10"/>
      <c r="E1743" s="10"/>
      <c r="F1743" s="36" t="str">
        <f>G1743&amp;"/"&amp;H1743</f>
        <v>/</v>
      </c>
      <c r="G1743" s="10"/>
      <c r="H1743" s="10"/>
      <c r="I1743" s="36" t="str">
        <f>J1743&amp;"."&amp;K1743</f>
        <v>.</v>
      </c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>
        <f>R1743-S1743-T1743</f>
        <v>0</v>
      </c>
      <c r="V1743" s="9" t="e">
        <f>IF(X1743&lt;&gt;"Liquidação Cancelada",VLOOKUP(B1743,'BASE DE DADOS OPS'!$B$4:$P$9650,10,FALSE),"Liquidação Cancelada")</f>
        <v>#N/A</v>
      </c>
      <c r="W1743" s="13" t="e">
        <f>IF(X1743&lt;&gt;"Liquidação Cancelada",IF(ISBLANK(V1743),"AGUARDANDO PAGAMENTO",NETWORKDAYS(P1743,V1743)-1),"Liquidação Cancelada")</f>
        <v>#N/A</v>
      </c>
      <c r="X1743" s="10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>IF(X1743&lt;&gt;"Liquidação Cancelada",Y1743-Z1743,"Liquidação Cancelada")</f>
        <v>#N/A</v>
      </c>
      <c r="AC1743" s="3" t="e">
        <f>IF(X1743&lt;&gt;"Liquidação Cancelada",(AA1743-AB1743)+(U1743-Z1743-AB1743),"Liquidação Cancelada")</f>
        <v>#N/A</v>
      </c>
      <c r="AD1743" s="29"/>
    </row>
    <row r="1744" spans="1:30" ht="24.95" customHeight="1" x14ac:dyDescent="0.2">
      <c r="A1744" s="23" t="str">
        <f>D1744&amp;"|"&amp;E1744&amp;"|"&amp;G1744&amp;"|"&amp;H1744&amp;"|"&amp;L1744&amp;"|"&amp;N1744&amp;"|"&amp;U1744</f>
        <v>||||||0</v>
      </c>
      <c r="B1744" s="23" t="str">
        <f>D1744&amp;"|"&amp;E1744&amp;"|"&amp;G1744&amp;"|"&amp;H1744&amp;"|"&amp;X1744</f>
        <v>||||0</v>
      </c>
      <c r="C1744" s="28" t="str">
        <f>E1744&amp;"|"&amp;X1744</f>
        <v>|0</v>
      </c>
      <c r="D1744" s="10"/>
      <c r="E1744" s="10"/>
      <c r="F1744" s="36" t="str">
        <f>G1744&amp;"/"&amp;H1744</f>
        <v>/</v>
      </c>
      <c r="G1744" s="10"/>
      <c r="H1744" s="10"/>
      <c r="I1744" s="36" t="str">
        <f>J1744&amp;"."&amp;K1744</f>
        <v>.</v>
      </c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>
        <f>R1744-S1744-T1744</f>
        <v>0</v>
      </c>
      <c r="V1744" s="9" t="e">
        <f>IF(X1744&lt;&gt;"Liquidação Cancelada",VLOOKUP(B1744,'BASE DE DADOS OPS'!$B$4:$P$9650,10,FALSE),"Liquidação Cancelada")</f>
        <v>#N/A</v>
      </c>
      <c r="W1744" s="13" t="e">
        <f>IF(X1744&lt;&gt;"Liquidação Cancelada",IF(ISBLANK(V1744),"AGUARDANDO PAGAMENTO",NETWORKDAYS(P1744,V1744)-1),"Liquidação Cancelada")</f>
        <v>#N/A</v>
      </c>
      <c r="X1744" s="10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>IF(X1744&lt;&gt;"Liquidação Cancelada",Y1744-Z1744,"Liquidação Cancelada")</f>
        <v>#N/A</v>
      </c>
      <c r="AC1744" s="3" t="e">
        <f>IF(X1744&lt;&gt;"Liquidação Cancelada",(AA1744-AB1744)+(U1744-Z1744-AB1744),"Liquidação Cancelada")</f>
        <v>#N/A</v>
      </c>
      <c r="AD1744" s="29"/>
    </row>
    <row r="1745" spans="1:30" ht="24.95" customHeight="1" x14ac:dyDescent="0.2">
      <c r="A1745" s="23" t="str">
        <f>D1745&amp;"|"&amp;E1745&amp;"|"&amp;G1745&amp;"|"&amp;H1745&amp;"|"&amp;L1745&amp;"|"&amp;N1745&amp;"|"&amp;U1745</f>
        <v>||||||0</v>
      </c>
      <c r="B1745" s="23" t="str">
        <f>D1745&amp;"|"&amp;E1745&amp;"|"&amp;G1745&amp;"|"&amp;H1745&amp;"|"&amp;X1745</f>
        <v>||||0</v>
      </c>
      <c r="C1745" s="28" t="str">
        <f>E1745&amp;"|"&amp;X1745</f>
        <v>|0</v>
      </c>
      <c r="D1745" s="10"/>
      <c r="E1745" s="10"/>
      <c r="F1745" s="36" t="str">
        <f>G1745&amp;"/"&amp;H1745</f>
        <v>/</v>
      </c>
      <c r="G1745" s="10"/>
      <c r="H1745" s="10"/>
      <c r="I1745" s="36" t="str">
        <f>J1745&amp;"."&amp;K1745</f>
        <v>.</v>
      </c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>
        <f>R1745-S1745-T1745</f>
        <v>0</v>
      </c>
      <c r="V1745" s="9" t="e">
        <f>IF(X1745&lt;&gt;"Liquidação Cancelada",VLOOKUP(B1745,'BASE DE DADOS OPS'!$B$4:$P$9650,10,FALSE),"Liquidação Cancelada")</f>
        <v>#N/A</v>
      </c>
      <c r="W1745" s="13" t="e">
        <f>IF(X1745&lt;&gt;"Liquidação Cancelada",IF(ISBLANK(V1745),"AGUARDANDO PAGAMENTO",NETWORKDAYS(P1745,V1745)-1),"Liquidação Cancelada")</f>
        <v>#N/A</v>
      </c>
      <c r="X1745" s="10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>IF(X1745&lt;&gt;"Liquidação Cancelada",Y1745-Z1745,"Liquidação Cancelada")</f>
        <v>#N/A</v>
      </c>
      <c r="AC1745" s="3" t="e">
        <f>IF(X1745&lt;&gt;"Liquidação Cancelada",(AA1745-AB1745)+(U1745-Z1745-AB1745),"Liquidação Cancelada")</f>
        <v>#N/A</v>
      </c>
      <c r="AD1745" s="29"/>
    </row>
    <row r="1746" spans="1:30" ht="24.95" customHeight="1" x14ac:dyDescent="0.2">
      <c r="A1746" s="23" t="str">
        <f>D1746&amp;"|"&amp;E1746&amp;"|"&amp;G1746&amp;"|"&amp;H1746&amp;"|"&amp;L1746&amp;"|"&amp;N1746&amp;"|"&amp;U1746</f>
        <v>||||||0</v>
      </c>
      <c r="B1746" s="23" t="str">
        <f>D1746&amp;"|"&amp;E1746&amp;"|"&amp;G1746&amp;"|"&amp;H1746&amp;"|"&amp;X1746</f>
        <v>||||0</v>
      </c>
      <c r="C1746" s="28" t="str">
        <f>E1746&amp;"|"&amp;X1746</f>
        <v>|0</v>
      </c>
      <c r="D1746" s="10"/>
      <c r="E1746" s="10"/>
      <c r="F1746" s="36" t="str">
        <f>G1746&amp;"/"&amp;H1746</f>
        <v>/</v>
      </c>
      <c r="G1746" s="10"/>
      <c r="H1746" s="10"/>
      <c r="I1746" s="36" t="str">
        <f>J1746&amp;"."&amp;K1746</f>
        <v>.</v>
      </c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>
        <f>R1746-S1746-T1746</f>
        <v>0</v>
      </c>
      <c r="V1746" s="9" t="e">
        <f>IF(X1746&lt;&gt;"Liquidação Cancelada",VLOOKUP(B1746,'BASE DE DADOS OPS'!$B$4:$P$9650,10,FALSE),"Liquidação Cancelada")</f>
        <v>#N/A</v>
      </c>
      <c r="W1746" s="13" t="e">
        <f>IF(X1746&lt;&gt;"Liquidação Cancelada",IF(ISBLANK(V1746),"AGUARDANDO PAGAMENTO",NETWORKDAYS(P1746,V1746)-1),"Liquidação Cancelada")</f>
        <v>#N/A</v>
      </c>
      <c r="X1746" s="10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>IF(X1746&lt;&gt;"Liquidação Cancelada",Y1746-Z1746,"Liquidação Cancelada")</f>
        <v>#N/A</v>
      </c>
      <c r="AC1746" s="3" t="e">
        <f>IF(X1746&lt;&gt;"Liquidação Cancelada",(AA1746-AB1746)+(U1746-Z1746-AB1746),"Liquidação Cancelada")</f>
        <v>#N/A</v>
      </c>
      <c r="AD1746" s="29"/>
    </row>
    <row r="1747" spans="1:30" ht="24.95" customHeight="1" x14ac:dyDescent="0.2">
      <c r="A1747" s="23" t="str">
        <f>D1747&amp;"|"&amp;E1747&amp;"|"&amp;G1747&amp;"|"&amp;H1747&amp;"|"&amp;L1747&amp;"|"&amp;N1747&amp;"|"&amp;U1747</f>
        <v>||||||0</v>
      </c>
      <c r="B1747" s="23" t="str">
        <f>D1747&amp;"|"&amp;E1747&amp;"|"&amp;G1747&amp;"|"&amp;H1747&amp;"|"&amp;X1747</f>
        <v>||||0</v>
      </c>
      <c r="C1747" s="28" t="str">
        <f>E1747&amp;"|"&amp;X1747</f>
        <v>|0</v>
      </c>
      <c r="D1747" s="10"/>
      <c r="E1747" s="10"/>
      <c r="F1747" s="36" t="str">
        <f>G1747&amp;"/"&amp;H1747</f>
        <v>/</v>
      </c>
      <c r="G1747" s="10"/>
      <c r="H1747" s="10"/>
      <c r="I1747" s="36" t="str">
        <f>J1747&amp;"."&amp;K1747</f>
        <v>.</v>
      </c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>
        <f>R1747-S1747-T1747</f>
        <v>0</v>
      </c>
      <c r="V1747" s="9" t="e">
        <f>IF(X1747&lt;&gt;"Liquidação Cancelada",VLOOKUP(B1747,'BASE DE DADOS OPS'!$B$4:$P$9650,10,FALSE),"Liquidação Cancelada")</f>
        <v>#N/A</v>
      </c>
      <c r="W1747" s="13" t="e">
        <f>IF(X1747&lt;&gt;"Liquidação Cancelada",IF(ISBLANK(V1747),"AGUARDANDO PAGAMENTO",NETWORKDAYS(P1747,V1747)-1),"Liquidação Cancelada")</f>
        <v>#N/A</v>
      </c>
      <c r="X1747" s="10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>IF(X1747&lt;&gt;"Liquidação Cancelada",Y1747-Z1747,"Liquidação Cancelada")</f>
        <v>#N/A</v>
      </c>
      <c r="AC1747" s="3" t="e">
        <f>IF(X1747&lt;&gt;"Liquidação Cancelada",(AA1747-AB1747)+(U1747-Z1747-AB1747),"Liquidação Cancelada")</f>
        <v>#N/A</v>
      </c>
      <c r="AD1747" s="29"/>
    </row>
    <row r="1748" spans="1:30" ht="24.95" customHeight="1" x14ac:dyDescent="0.2">
      <c r="A1748" s="23" t="str">
        <f>D1748&amp;"|"&amp;E1748&amp;"|"&amp;G1748&amp;"|"&amp;H1748&amp;"|"&amp;L1748&amp;"|"&amp;N1748&amp;"|"&amp;U1748</f>
        <v>||||||0</v>
      </c>
      <c r="B1748" s="23" t="str">
        <f>D1748&amp;"|"&amp;E1748&amp;"|"&amp;G1748&amp;"|"&amp;H1748&amp;"|"&amp;X1748</f>
        <v>||||0</v>
      </c>
      <c r="C1748" s="28" t="str">
        <f>E1748&amp;"|"&amp;X1748</f>
        <v>|0</v>
      </c>
      <c r="D1748" s="10"/>
      <c r="E1748" s="10"/>
      <c r="F1748" s="36" t="str">
        <f>G1748&amp;"/"&amp;H1748</f>
        <v>/</v>
      </c>
      <c r="G1748" s="10"/>
      <c r="H1748" s="10"/>
      <c r="I1748" s="36" t="str">
        <f>J1748&amp;"."&amp;K1748</f>
        <v>.</v>
      </c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>
        <f>R1748-S1748-T1748</f>
        <v>0</v>
      </c>
      <c r="V1748" s="9" t="e">
        <f>IF(X1748&lt;&gt;"Liquidação Cancelada",VLOOKUP(B1748,'BASE DE DADOS OPS'!$B$4:$P$9650,10,FALSE),"Liquidação Cancelada")</f>
        <v>#N/A</v>
      </c>
      <c r="W1748" s="13" t="e">
        <f>IF(X1748&lt;&gt;"Liquidação Cancelada",IF(ISBLANK(V1748),"AGUARDANDO PAGAMENTO",NETWORKDAYS(P1748,V1748)-1),"Liquidação Cancelada")</f>
        <v>#N/A</v>
      </c>
      <c r="X1748" s="10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>IF(X1748&lt;&gt;"Liquidação Cancelada",Y1748-Z1748,"Liquidação Cancelada")</f>
        <v>#N/A</v>
      </c>
      <c r="AC1748" s="3" t="e">
        <f>IF(X1748&lt;&gt;"Liquidação Cancelada",(AA1748-AB1748)+(U1748-Z1748-AB1748),"Liquidação Cancelada")</f>
        <v>#N/A</v>
      </c>
      <c r="AD1748" s="29"/>
    </row>
    <row r="1749" spans="1:30" ht="24.95" customHeight="1" x14ac:dyDescent="0.2">
      <c r="A1749" s="23" t="str">
        <f>D1749&amp;"|"&amp;E1749&amp;"|"&amp;G1749&amp;"|"&amp;H1749&amp;"|"&amp;L1749&amp;"|"&amp;N1749&amp;"|"&amp;U1749</f>
        <v>||||||0</v>
      </c>
      <c r="B1749" s="23" t="str">
        <f>D1749&amp;"|"&amp;E1749&amp;"|"&amp;G1749&amp;"|"&amp;H1749&amp;"|"&amp;X1749</f>
        <v>||||0</v>
      </c>
      <c r="C1749" s="28" t="str">
        <f>E1749&amp;"|"&amp;X1749</f>
        <v>|0</v>
      </c>
      <c r="D1749" s="10"/>
      <c r="E1749" s="10"/>
      <c r="F1749" s="36" t="str">
        <f>G1749&amp;"/"&amp;H1749</f>
        <v>/</v>
      </c>
      <c r="G1749" s="10"/>
      <c r="H1749" s="10"/>
      <c r="I1749" s="36" t="str">
        <f>J1749&amp;"."&amp;K1749</f>
        <v>.</v>
      </c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>
        <f>R1749-S1749-T1749</f>
        <v>0</v>
      </c>
      <c r="V1749" s="9" t="e">
        <f>IF(X1749&lt;&gt;"Liquidação Cancelada",VLOOKUP(B1749,'BASE DE DADOS OPS'!$B$4:$P$9650,10,FALSE),"Liquidação Cancelada")</f>
        <v>#N/A</v>
      </c>
      <c r="W1749" s="13" t="e">
        <f>IF(X1749&lt;&gt;"Liquidação Cancelada",IF(ISBLANK(V1749),"AGUARDANDO PAGAMENTO",NETWORKDAYS(P1749,V1749)-1),"Liquidação Cancelada")</f>
        <v>#N/A</v>
      </c>
      <c r="X1749" s="10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>IF(X1749&lt;&gt;"Liquidação Cancelada",Y1749-Z1749,"Liquidação Cancelada")</f>
        <v>#N/A</v>
      </c>
      <c r="AC1749" s="3" t="e">
        <f>IF(X1749&lt;&gt;"Liquidação Cancelada",(AA1749-AB1749)+(U1749-Z1749-AB1749),"Liquidação Cancelada")</f>
        <v>#N/A</v>
      </c>
      <c r="AD1749" s="29"/>
    </row>
    <row r="1750" spans="1:30" ht="24.95" customHeight="1" x14ac:dyDescent="0.2">
      <c r="A1750" s="23" t="str">
        <f>D1750&amp;"|"&amp;E1750&amp;"|"&amp;G1750&amp;"|"&amp;H1750&amp;"|"&amp;L1750&amp;"|"&amp;N1750&amp;"|"&amp;U1750</f>
        <v>||||||0</v>
      </c>
      <c r="B1750" s="23" t="str">
        <f>D1750&amp;"|"&amp;E1750&amp;"|"&amp;G1750&amp;"|"&amp;H1750&amp;"|"&amp;X1750</f>
        <v>||||0</v>
      </c>
      <c r="C1750" s="28" t="str">
        <f>E1750&amp;"|"&amp;X1750</f>
        <v>|0</v>
      </c>
      <c r="D1750" s="10"/>
      <c r="E1750" s="10"/>
      <c r="F1750" s="36" t="str">
        <f>G1750&amp;"/"&amp;H1750</f>
        <v>/</v>
      </c>
      <c r="G1750" s="10"/>
      <c r="H1750" s="10"/>
      <c r="I1750" s="36" t="str">
        <f>J1750&amp;"."&amp;K1750</f>
        <v>.</v>
      </c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>
        <f>R1750-S1750-T1750</f>
        <v>0</v>
      </c>
      <c r="V1750" s="9" t="e">
        <f>IF(X1750&lt;&gt;"Liquidação Cancelada",VLOOKUP(B1750,'BASE DE DADOS OPS'!$B$4:$P$9650,10,FALSE),"Liquidação Cancelada")</f>
        <v>#N/A</v>
      </c>
      <c r="W1750" s="13" t="e">
        <f>IF(X1750&lt;&gt;"Liquidação Cancelada",IF(ISBLANK(V1750),"AGUARDANDO PAGAMENTO",NETWORKDAYS(P1750,V1750)-1),"Liquidação Cancelada")</f>
        <v>#N/A</v>
      </c>
      <c r="X1750" s="10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>IF(X1750&lt;&gt;"Liquidação Cancelada",Y1750-Z1750,"Liquidação Cancelada")</f>
        <v>#N/A</v>
      </c>
      <c r="AC1750" s="3" t="e">
        <f>IF(X1750&lt;&gt;"Liquidação Cancelada",(AA1750-AB1750)+(U1750-Z1750-AB1750),"Liquidação Cancelada")</f>
        <v>#N/A</v>
      </c>
      <c r="AD1750" s="29"/>
    </row>
    <row r="1751" spans="1:30" ht="24.95" customHeight="1" x14ac:dyDescent="0.2">
      <c r="A1751" s="23" t="str">
        <f>D1751&amp;"|"&amp;E1751&amp;"|"&amp;G1751&amp;"|"&amp;H1751&amp;"|"&amp;L1751&amp;"|"&amp;N1751&amp;"|"&amp;U1751</f>
        <v>||||||0</v>
      </c>
      <c r="B1751" s="23" t="str">
        <f>D1751&amp;"|"&amp;E1751&amp;"|"&amp;G1751&amp;"|"&amp;H1751&amp;"|"&amp;X1751</f>
        <v>||||0</v>
      </c>
      <c r="C1751" s="28" t="str">
        <f>E1751&amp;"|"&amp;X1751</f>
        <v>|0</v>
      </c>
      <c r="D1751" s="10"/>
      <c r="E1751" s="10"/>
      <c r="F1751" s="36" t="str">
        <f>G1751&amp;"/"&amp;H1751</f>
        <v>/</v>
      </c>
      <c r="G1751" s="10"/>
      <c r="H1751" s="10"/>
      <c r="I1751" s="36" t="str">
        <f>J1751&amp;"."&amp;K1751</f>
        <v>.</v>
      </c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>
        <f>R1751-S1751-T1751</f>
        <v>0</v>
      </c>
      <c r="V1751" s="9" t="e">
        <f>IF(X1751&lt;&gt;"Liquidação Cancelada",VLOOKUP(B1751,'BASE DE DADOS OPS'!$B$4:$P$9650,10,FALSE),"Liquidação Cancelada")</f>
        <v>#N/A</v>
      </c>
      <c r="W1751" s="13" t="e">
        <f>IF(X1751&lt;&gt;"Liquidação Cancelada",IF(ISBLANK(V1751),"AGUARDANDO PAGAMENTO",NETWORKDAYS(P1751,V1751)-1),"Liquidação Cancelada")</f>
        <v>#N/A</v>
      </c>
      <c r="X1751" s="10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>IF(X1751&lt;&gt;"Liquidação Cancelada",Y1751-Z1751,"Liquidação Cancelada")</f>
        <v>#N/A</v>
      </c>
      <c r="AC1751" s="3" t="e">
        <f>IF(X1751&lt;&gt;"Liquidação Cancelada",(AA1751-AB1751)+(U1751-Z1751-AB1751),"Liquidação Cancelada")</f>
        <v>#N/A</v>
      </c>
      <c r="AD1751" s="29"/>
    </row>
    <row r="1752" spans="1:30" ht="24.95" customHeight="1" x14ac:dyDescent="0.2">
      <c r="A1752" s="23" t="str">
        <f>D1752&amp;"|"&amp;E1752&amp;"|"&amp;G1752&amp;"|"&amp;H1752&amp;"|"&amp;L1752&amp;"|"&amp;N1752&amp;"|"&amp;U1752</f>
        <v>||||||0</v>
      </c>
      <c r="B1752" s="23" t="str">
        <f>D1752&amp;"|"&amp;E1752&amp;"|"&amp;G1752&amp;"|"&amp;H1752&amp;"|"&amp;X1752</f>
        <v>||||0</v>
      </c>
      <c r="C1752" s="28" t="str">
        <f>E1752&amp;"|"&amp;X1752</f>
        <v>|0</v>
      </c>
      <c r="D1752" s="10"/>
      <c r="E1752" s="10"/>
      <c r="F1752" s="36" t="str">
        <f>G1752&amp;"/"&amp;H1752</f>
        <v>/</v>
      </c>
      <c r="G1752" s="10"/>
      <c r="H1752" s="10"/>
      <c r="I1752" s="36" t="str">
        <f>J1752&amp;"."&amp;K1752</f>
        <v>.</v>
      </c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>
        <f>R1752-S1752-T1752</f>
        <v>0</v>
      </c>
      <c r="V1752" s="9" t="e">
        <f>IF(X1752&lt;&gt;"Liquidação Cancelada",VLOOKUP(B1752,'BASE DE DADOS OPS'!$B$4:$P$9650,10,FALSE),"Liquidação Cancelada")</f>
        <v>#N/A</v>
      </c>
      <c r="W1752" s="13" t="e">
        <f>IF(X1752&lt;&gt;"Liquidação Cancelada",IF(ISBLANK(V1752),"AGUARDANDO PAGAMENTO",NETWORKDAYS(P1752,V1752)-1),"Liquidação Cancelada")</f>
        <v>#N/A</v>
      </c>
      <c r="X1752" s="10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>IF(X1752&lt;&gt;"Liquidação Cancelada",Y1752-Z1752,"Liquidação Cancelada")</f>
        <v>#N/A</v>
      </c>
      <c r="AC1752" s="3" t="e">
        <f>IF(X1752&lt;&gt;"Liquidação Cancelada",(AA1752-AB1752)+(U1752-Z1752-AB1752),"Liquidação Cancelada")</f>
        <v>#N/A</v>
      </c>
      <c r="AD1752" s="29"/>
    </row>
    <row r="1753" spans="1:30" ht="24.95" customHeight="1" x14ac:dyDescent="0.2">
      <c r="A1753" s="23" t="str">
        <f>D1753&amp;"|"&amp;E1753&amp;"|"&amp;G1753&amp;"|"&amp;H1753&amp;"|"&amp;L1753&amp;"|"&amp;N1753&amp;"|"&amp;U1753</f>
        <v>||||||0</v>
      </c>
      <c r="B1753" s="23" t="str">
        <f>D1753&amp;"|"&amp;E1753&amp;"|"&amp;G1753&amp;"|"&amp;H1753&amp;"|"&amp;X1753</f>
        <v>||||0</v>
      </c>
      <c r="C1753" s="28" t="str">
        <f>E1753&amp;"|"&amp;X1753</f>
        <v>|0</v>
      </c>
      <c r="D1753" s="10"/>
      <c r="E1753" s="10"/>
      <c r="F1753" s="36" t="str">
        <f>G1753&amp;"/"&amp;H1753</f>
        <v>/</v>
      </c>
      <c r="G1753" s="10"/>
      <c r="H1753" s="10"/>
      <c r="I1753" s="36" t="str">
        <f>J1753&amp;"."&amp;K1753</f>
        <v>.</v>
      </c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>
        <f>R1753-S1753-T1753</f>
        <v>0</v>
      </c>
      <c r="V1753" s="9" t="e">
        <f>IF(X1753&lt;&gt;"Liquidação Cancelada",VLOOKUP(B1753,'BASE DE DADOS OPS'!$B$4:$P$9650,10,FALSE),"Liquidação Cancelada")</f>
        <v>#N/A</v>
      </c>
      <c r="W1753" s="13" t="e">
        <f>IF(X1753&lt;&gt;"Liquidação Cancelada",IF(ISBLANK(V1753),"AGUARDANDO PAGAMENTO",NETWORKDAYS(P1753,V1753)-1),"Liquidação Cancelada")</f>
        <v>#N/A</v>
      </c>
      <c r="X1753" s="10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>IF(X1753&lt;&gt;"Liquidação Cancelada",Y1753-Z1753,"Liquidação Cancelada")</f>
        <v>#N/A</v>
      </c>
      <c r="AC1753" s="3" t="e">
        <f>IF(X1753&lt;&gt;"Liquidação Cancelada",(AA1753-AB1753)+(U1753-Z1753-AB1753),"Liquidação Cancelada")</f>
        <v>#N/A</v>
      </c>
      <c r="AD1753" s="29"/>
    </row>
    <row r="1754" spans="1:30" ht="24.95" customHeight="1" x14ac:dyDescent="0.2">
      <c r="A1754" s="23" t="str">
        <f>D1754&amp;"|"&amp;E1754&amp;"|"&amp;G1754&amp;"|"&amp;H1754&amp;"|"&amp;L1754&amp;"|"&amp;N1754&amp;"|"&amp;U1754</f>
        <v>||||||0</v>
      </c>
      <c r="B1754" s="23" t="str">
        <f>D1754&amp;"|"&amp;E1754&amp;"|"&amp;G1754&amp;"|"&amp;H1754&amp;"|"&amp;X1754</f>
        <v>||||0</v>
      </c>
      <c r="C1754" s="28" t="str">
        <f>E1754&amp;"|"&amp;X1754</f>
        <v>|0</v>
      </c>
      <c r="D1754" s="10"/>
      <c r="E1754" s="10"/>
      <c r="F1754" s="36" t="str">
        <f>G1754&amp;"/"&amp;H1754</f>
        <v>/</v>
      </c>
      <c r="G1754" s="10"/>
      <c r="H1754" s="10"/>
      <c r="I1754" s="36" t="str">
        <f>J1754&amp;"."&amp;K1754</f>
        <v>.</v>
      </c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>
        <f>R1754-S1754-T1754</f>
        <v>0</v>
      </c>
      <c r="V1754" s="9" t="e">
        <f>IF(X1754&lt;&gt;"Liquidação Cancelada",VLOOKUP(B1754,'BASE DE DADOS OPS'!$B$4:$P$9650,10,FALSE),"Liquidação Cancelada")</f>
        <v>#N/A</v>
      </c>
      <c r="W1754" s="13" t="e">
        <f>IF(X1754&lt;&gt;"Liquidação Cancelada",IF(ISBLANK(V1754),"AGUARDANDO PAGAMENTO",NETWORKDAYS(P1754,V1754)-1),"Liquidação Cancelada")</f>
        <v>#N/A</v>
      </c>
      <c r="X1754" s="10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>IF(X1754&lt;&gt;"Liquidação Cancelada",Y1754-Z1754,"Liquidação Cancelada")</f>
        <v>#N/A</v>
      </c>
      <c r="AC1754" s="3" t="e">
        <f>IF(X1754&lt;&gt;"Liquidação Cancelada",(AA1754-AB1754)+(U1754-Z1754-AB1754),"Liquidação Cancelada")</f>
        <v>#N/A</v>
      </c>
      <c r="AD1754" s="29"/>
    </row>
    <row r="1755" spans="1:30" ht="24.95" customHeight="1" x14ac:dyDescent="0.2">
      <c r="A1755" s="23" t="str">
        <f>D1755&amp;"|"&amp;E1755&amp;"|"&amp;G1755&amp;"|"&amp;H1755&amp;"|"&amp;L1755&amp;"|"&amp;N1755&amp;"|"&amp;U1755</f>
        <v>||||||0</v>
      </c>
      <c r="B1755" s="23" t="str">
        <f>D1755&amp;"|"&amp;E1755&amp;"|"&amp;G1755&amp;"|"&amp;H1755&amp;"|"&amp;X1755</f>
        <v>||||0</v>
      </c>
      <c r="C1755" s="28" t="str">
        <f>E1755&amp;"|"&amp;X1755</f>
        <v>|0</v>
      </c>
      <c r="D1755" s="10"/>
      <c r="E1755" s="10"/>
      <c r="F1755" s="36" t="str">
        <f>G1755&amp;"/"&amp;H1755</f>
        <v>/</v>
      </c>
      <c r="G1755" s="10"/>
      <c r="H1755" s="10"/>
      <c r="I1755" s="36" t="str">
        <f>J1755&amp;"."&amp;K1755</f>
        <v>.</v>
      </c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>
        <f>R1755-S1755-T1755</f>
        <v>0</v>
      </c>
      <c r="V1755" s="9" t="e">
        <f>IF(X1755&lt;&gt;"Liquidação Cancelada",VLOOKUP(B1755,'BASE DE DADOS OPS'!$B$4:$P$9650,10,FALSE),"Liquidação Cancelada")</f>
        <v>#N/A</v>
      </c>
      <c r="W1755" s="13" t="e">
        <f>IF(X1755&lt;&gt;"Liquidação Cancelada",IF(ISBLANK(V1755),"AGUARDANDO PAGAMENTO",NETWORKDAYS(P1755,V1755)-1),"Liquidação Cancelada")</f>
        <v>#N/A</v>
      </c>
      <c r="X1755" s="10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>IF(X1755&lt;&gt;"Liquidação Cancelada",Y1755-Z1755,"Liquidação Cancelada")</f>
        <v>#N/A</v>
      </c>
      <c r="AC1755" s="3" t="e">
        <f>IF(X1755&lt;&gt;"Liquidação Cancelada",(AA1755-AB1755)+(U1755-Z1755-AB1755),"Liquidação Cancelada")</f>
        <v>#N/A</v>
      </c>
      <c r="AD1755" s="29"/>
    </row>
    <row r="1756" spans="1:30" ht="24.95" customHeight="1" x14ac:dyDescent="0.2">
      <c r="A1756" s="23" t="str">
        <f>D1756&amp;"|"&amp;E1756&amp;"|"&amp;G1756&amp;"|"&amp;H1756&amp;"|"&amp;L1756&amp;"|"&amp;N1756&amp;"|"&amp;U1756</f>
        <v>||||||0</v>
      </c>
      <c r="B1756" s="23" t="str">
        <f>D1756&amp;"|"&amp;E1756&amp;"|"&amp;G1756&amp;"|"&amp;H1756&amp;"|"&amp;X1756</f>
        <v>||||0</v>
      </c>
      <c r="C1756" s="28" t="str">
        <f>E1756&amp;"|"&amp;X1756</f>
        <v>|0</v>
      </c>
      <c r="D1756" s="10"/>
      <c r="E1756" s="10"/>
      <c r="F1756" s="36" t="str">
        <f>G1756&amp;"/"&amp;H1756</f>
        <v>/</v>
      </c>
      <c r="G1756" s="10"/>
      <c r="H1756" s="10"/>
      <c r="I1756" s="36" t="str">
        <f>J1756&amp;"."&amp;K1756</f>
        <v>.</v>
      </c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>
        <f>R1756-S1756-T1756</f>
        <v>0</v>
      </c>
      <c r="V1756" s="9" t="e">
        <f>IF(X1756&lt;&gt;"Liquidação Cancelada",VLOOKUP(B1756,'BASE DE DADOS OPS'!$B$4:$P$9650,10,FALSE),"Liquidação Cancelada")</f>
        <v>#N/A</v>
      </c>
      <c r="W1756" s="13" t="e">
        <f>IF(X1756&lt;&gt;"Liquidação Cancelada",IF(ISBLANK(V1756),"AGUARDANDO PAGAMENTO",NETWORKDAYS(P1756,V1756)-1),"Liquidação Cancelada")</f>
        <v>#N/A</v>
      </c>
      <c r="X1756" s="10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>IF(X1756&lt;&gt;"Liquidação Cancelada",Y1756-Z1756,"Liquidação Cancelada")</f>
        <v>#N/A</v>
      </c>
      <c r="AC1756" s="3" t="e">
        <f>IF(X1756&lt;&gt;"Liquidação Cancelada",(AA1756-AB1756)+(U1756-Z1756-AB1756),"Liquidação Cancelada")</f>
        <v>#N/A</v>
      </c>
      <c r="AD1756" s="29"/>
    </row>
    <row r="1757" spans="1:30" ht="24.95" customHeight="1" x14ac:dyDescent="0.2">
      <c r="A1757" s="23" t="str">
        <f>D1757&amp;"|"&amp;E1757&amp;"|"&amp;G1757&amp;"|"&amp;H1757&amp;"|"&amp;L1757&amp;"|"&amp;N1757&amp;"|"&amp;U1757</f>
        <v>||||||0</v>
      </c>
      <c r="B1757" s="23" t="str">
        <f>D1757&amp;"|"&amp;E1757&amp;"|"&amp;G1757&amp;"|"&amp;H1757&amp;"|"&amp;X1757</f>
        <v>||||0</v>
      </c>
      <c r="C1757" s="28" t="str">
        <f>E1757&amp;"|"&amp;X1757</f>
        <v>|0</v>
      </c>
      <c r="D1757" s="10"/>
      <c r="E1757" s="10"/>
      <c r="F1757" s="36" t="str">
        <f>G1757&amp;"/"&amp;H1757</f>
        <v>/</v>
      </c>
      <c r="G1757" s="10"/>
      <c r="H1757" s="10"/>
      <c r="I1757" s="36" t="str">
        <f>J1757&amp;"."&amp;K1757</f>
        <v>.</v>
      </c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>
        <f>R1757-S1757-T1757</f>
        <v>0</v>
      </c>
      <c r="V1757" s="9" t="e">
        <f>IF(X1757&lt;&gt;"Liquidação Cancelada",VLOOKUP(B1757,'BASE DE DADOS OPS'!$B$4:$P$9650,10,FALSE),"Liquidação Cancelada")</f>
        <v>#N/A</v>
      </c>
      <c r="W1757" s="13" t="e">
        <f>IF(X1757&lt;&gt;"Liquidação Cancelada",IF(ISBLANK(V1757),"AGUARDANDO PAGAMENTO",NETWORKDAYS(P1757,V1757)-1),"Liquidação Cancelada")</f>
        <v>#N/A</v>
      </c>
      <c r="X1757" s="10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>IF(X1757&lt;&gt;"Liquidação Cancelada",Y1757-Z1757,"Liquidação Cancelada")</f>
        <v>#N/A</v>
      </c>
      <c r="AC1757" s="3" t="e">
        <f>IF(X1757&lt;&gt;"Liquidação Cancelada",(AA1757-AB1757)+(U1757-Z1757-AB1757),"Liquidação Cancelada")</f>
        <v>#N/A</v>
      </c>
      <c r="AD1757" s="29"/>
    </row>
    <row r="1758" spans="1:30" ht="24.95" customHeight="1" x14ac:dyDescent="0.2">
      <c r="A1758" s="23" t="str">
        <f>D1758&amp;"|"&amp;E1758&amp;"|"&amp;G1758&amp;"|"&amp;H1758&amp;"|"&amp;L1758&amp;"|"&amp;N1758&amp;"|"&amp;U1758</f>
        <v>||||||0</v>
      </c>
      <c r="B1758" s="23" t="str">
        <f>D1758&amp;"|"&amp;E1758&amp;"|"&amp;G1758&amp;"|"&amp;H1758&amp;"|"&amp;X1758</f>
        <v>||||0</v>
      </c>
      <c r="C1758" s="28" t="str">
        <f>E1758&amp;"|"&amp;X1758</f>
        <v>|0</v>
      </c>
      <c r="D1758" s="10"/>
      <c r="E1758" s="10"/>
      <c r="F1758" s="36" t="str">
        <f>G1758&amp;"/"&amp;H1758</f>
        <v>/</v>
      </c>
      <c r="G1758" s="10"/>
      <c r="H1758" s="10"/>
      <c r="I1758" s="36" t="str">
        <f>J1758&amp;"."&amp;K1758</f>
        <v>.</v>
      </c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>
        <f>R1758-S1758-T1758</f>
        <v>0</v>
      </c>
      <c r="V1758" s="9" t="e">
        <f>IF(X1758&lt;&gt;"Liquidação Cancelada",VLOOKUP(B1758,'BASE DE DADOS OPS'!$B$4:$P$9650,10,FALSE),"Liquidação Cancelada")</f>
        <v>#N/A</v>
      </c>
      <c r="W1758" s="13" t="e">
        <f>IF(X1758&lt;&gt;"Liquidação Cancelada",IF(ISBLANK(V1758),"AGUARDANDO PAGAMENTO",NETWORKDAYS(P1758,V1758)-1),"Liquidação Cancelada")</f>
        <v>#N/A</v>
      </c>
      <c r="X1758" s="10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>IF(X1758&lt;&gt;"Liquidação Cancelada",Y1758-Z1758,"Liquidação Cancelada")</f>
        <v>#N/A</v>
      </c>
      <c r="AC1758" s="3" t="e">
        <f>IF(X1758&lt;&gt;"Liquidação Cancelada",(AA1758-AB1758)+(U1758-Z1758-AB1758),"Liquidação Cancelada")</f>
        <v>#N/A</v>
      </c>
      <c r="AD1758" s="29"/>
    </row>
    <row r="1759" spans="1:30" ht="24.95" customHeight="1" x14ac:dyDescent="0.2">
      <c r="A1759" s="23" t="str">
        <f>D1759&amp;"|"&amp;E1759&amp;"|"&amp;G1759&amp;"|"&amp;H1759&amp;"|"&amp;L1759&amp;"|"&amp;N1759&amp;"|"&amp;U1759</f>
        <v>||||||0</v>
      </c>
      <c r="B1759" s="23" t="str">
        <f>D1759&amp;"|"&amp;E1759&amp;"|"&amp;G1759&amp;"|"&amp;H1759&amp;"|"&amp;X1759</f>
        <v>||||0</v>
      </c>
      <c r="C1759" s="28" t="str">
        <f>E1759&amp;"|"&amp;X1759</f>
        <v>|0</v>
      </c>
      <c r="D1759" s="10"/>
      <c r="E1759" s="10"/>
      <c r="F1759" s="36" t="str">
        <f>G1759&amp;"/"&amp;H1759</f>
        <v>/</v>
      </c>
      <c r="G1759" s="10"/>
      <c r="H1759" s="10"/>
      <c r="I1759" s="36" t="str">
        <f>J1759&amp;"."&amp;K1759</f>
        <v>.</v>
      </c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>
        <f>R1759-S1759-T1759</f>
        <v>0</v>
      </c>
      <c r="V1759" s="9" t="e">
        <f>IF(X1759&lt;&gt;"Liquidação Cancelada",VLOOKUP(B1759,'BASE DE DADOS OPS'!$B$4:$P$9650,10,FALSE),"Liquidação Cancelada")</f>
        <v>#N/A</v>
      </c>
      <c r="W1759" s="13" t="e">
        <f>IF(X1759&lt;&gt;"Liquidação Cancelada",IF(ISBLANK(V1759),"AGUARDANDO PAGAMENTO",NETWORKDAYS(P1759,V1759)-1),"Liquidação Cancelada")</f>
        <v>#N/A</v>
      </c>
      <c r="X1759" s="10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>IF(X1759&lt;&gt;"Liquidação Cancelada",Y1759-Z1759,"Liquidação Cancelada")</f>
        <v>#N/A</v>
      </c>
      <c r="AC1759" s="3" t="e">
        <f>IF(X1759&lt;&gt;"Liquidação Cancelada",(AA1759-AB1759)+(U1759-Z1759-AB1759),"Liquidação Cancelada")</f>
        <v>#N/A</v>
      </c>
      <c r="AD1759" s="29"/>
    </row>
    <row r="1760" spans="1:30" ht="24.95" customHeight="1" x14ac:dyDescent="0.2">
      <c r="A1760" s="23" t="str">
        <f>D1760&amp;"|"&amp;E1760&amp;"|"&amp;G1760&amp;"|"&amp;H1760&amp;"|"&amp;L1760&amp;"|"&amp;N1760&amp;"|"&amp;U1760</f>
        <v>||||||0</v>
      </c>
      <c r="B1760" s="23" t="str">
        <f>D1760&amp;"|"&amp;E1760&amp;"|"&amp;G1760&amp;"|"&amp;H1760&amp;"|"&amp;X1760</f>
        <v>||||0</v>
      </c>
      <c r="C1760" s="28" t="str">
        <f>E1760&amp;"|"&amp;X1760</f>
        <v>|0</v>
      </c>
      <c r="D1760" s="10"/>
      <c r="E1760" s="10"/>
      <c r="F1760" s="36" t="str">
        <f>G1760&amp;"/"&amp;H1760</f>
        <v>/</v>
      </c>
      <c r="G1760" s="10"/>
      <c r="H1760" s="10"/>
      <c r="I1760" s="36" t="str">
        <f>J1760&amp;"."&amp;K1760</f>
        <v>.</v>
      </c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>
        <f>R1760-S1760-T1760</f>
        <v>0</v>
      </c>
      <c r="V1760" s="9" t="e">
        <f>IF(X1760&lt;&gt;"Liquidação Cancelada",VLOOKUP(B1760,'BASE DE DADOS OPS'!$B$4:$P$9650,10,FALSE),"Liquidação Cancelada")</f>
        <v>#N/A</v>
      </c>
      <c r="W1760" s="13" t="e">
        <f>IF(X1760&lt;&gt;"Liquidação Cancelada",IF(ISBLANK(V1760),"AGUARDANDO PAGAMENTO",NETWORKDAYS(P1760,V1760)-1),"Liquidação Cancelada")</f>
        <v>#N/A</v>
      </c>
      <c r="X1760" s="10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>IF(X1760&lt;&gt;"Liquidação Cancelada",Y1760-Z1760,"Liquidação Cancelada")</f>
        <v>#N/A</v>
      </c>
      <c r="AC1760" s="3" t="e">
        <f>IF(X1760&lt;&gt;"Liquidação Cancelada",(AA1760-AB1760)+(U1760-Z1760-AB1760),"Liquidação Cancelada")</f>
        <v>#N/A</v>
      </c>
      <c r="AD1760" s="29"/>
    </row>
    <row r="1761" spans="1:30" ht="24.95" customHeight="1" x14ac:dyDescent="0.2">
      <c r="A1761" s="23" t="str">
        <f>D1761&amp;"|"&amp;E1761&amp;"|"&amp;G1761&amp;"|"&amp;H1761&amp;"|"&amp;L1761&amp;"|"&amp;N1761&amp;"|"&amp;U1761</f>
        <v>||||||0</v>
      </c>
      <c r="B1761" s="23" t="str">
        <f>D1761&amp;"|"&amp;E1761&amp;"|"&amp;G1761&amp;"|"&amp;H1761&amp;"|"&amp;X1761</f>
        <v>||||0</v>
      </c>
      <c r="C1761" s="28" t="str">
        <f>E1761&amp;"|"&amp;X1761</f>
        <v>|0</v>
      </c>
      <c r="D1761" s="10"/>
      <c r="E1761" s="10"/>
      <c r="F1761" s="36" t="str">
        <f>G1761&amp;"/"&amp;H1761</f>
        <v>/</v>
      </c>
      <c r="G1761" s="10"/>
      <c r="H1761" s="10"/>
      <c r="I1761" s="36" t="str">
        <f>J1761&amp;"."&amp;K1761</f>
        <v>.</v>
      </c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>
        <f>R1761-S1761-T1761</f>
        <v>0</v>
      </c>
      <c r="V1761" s="9" t="e">
        <f>IF(X1761&lt;&gt;"Liquidação Cancelada",VLOOKUP(B1761,'BASE DE DADOS OPS'!$B$4:$P$9650,10,FALSE),"Liquidação Cancelada")</f>
        <v>#N/A</v>
      </c>
      <c r="W1761" s="13" t="e">
        <f>IF(X1761&lt;&gt;"Liquidação Cancelada",IF(ISBLANK(V1761),"AGUARDANDO PAGAMENTO",NETWORKDAYS(P1761,V1761)-1),"Liquidação Cancelada")</f>
        <v>#N/A</v>
      </c>
      <c r="X1761" s="10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>IF(X1761&lt;&gt;"Liquidação Cancelada",Y1761-Z1761,"Liquidação Cancelada")</f>
        <v>#N/A</v>
      </c>
      <c r="AC1761" s="3" t="e">
        <f>IF(X1761&lt;&gt;"Liquidação Cancelada",(AA1761-AB1761)+(U1761-Z1761-AB1761),"Liquidação Cancelada")</f>
        <v>#N/A</v>
      </c>
      <c r="AD1761" s="29"/>
    </row>
    <row r="1762" spans="1:30" ht="24.95" customHeight="1" x14ac:dyDescent="0.2">
      <c r="A1762" s="23" t="str">
        <f>D1762&amp;"|"&amp;E1762&amp;"|"&amp;G1762&amp;"|"&amp;H1762&amp;"|"&amp;L1762&amp;"|"&amp;N1762&amp;"|"&amp;U1762</f>
        <v>||||||0</v>
      </c>
      <c r="B1762" s="23" t="str">
        <f>D1762&amp;"|"&amp;E1762&amp;"|"&amp;G1762&amp;"|"&amp;H1762&amp;"|"&amp;X1762</f>
        <v>||||0</v>
      </c>
      <c r="C1762" s="28" t="str">
        <f>E1762&amp;"|"&amp;X1762</f>
        <v>|0</v>
      </c>
      <c r="D1762" s="10"/>
      <c r="E1762" s="10"/>
      <c r="F1762" s="36" t="str">
        <f>G1762&amp;"/"&amp;H1762</f>
        <v>/</v>
      </c>
      <c r="G1762" s="10"/>
      <c r="H1762" s="10"/>
      <c r="I1762" s="36" t="str">
        <f>J1762&amp;"."&amp;K1762</f>
        <v>.</v>
      </c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>
        <f>R1762-S1762-T1762</f>
        <v>0</v>
      </c>
      <c r="V1762" s="9" t="e">
        <f>IF(X1762&lt;&gt;"Liquidação Cancelada",VLOOKUP(B1762,'BASE DE DADOS OPS'!$B$4:$P$9650,10,FALSE),"Liquidação Cancelada")</f>
        <v>#N/A</v>
      </c>
      <c r="W1762" s="13" t="e">
        <f>IF(X1762&lt;&gt;"Liquidação Cancelada",IF(ISBLANK(V1762),"AGUARDANDO PAGAMENTO",NETWORKDAYS(P1762,V1762)-1),"Liquidação Cancelada")</f>
        <v>#N/A</v>
      </c>
      <c r="X1762" s="10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>IF(X1762&lt;&gt;"Liquidação Cancelada",Y1762-Z1762,"Liquidação Cancelada")</f>
        <v>#N/A</v>
      </c>
      <c r="AC1762" s="3" t="e">
        <f>IF(X1762&lt;&gt;"Liquidação Cancelada",(AA1762-AB1762)+(U1762-Z1762-AB1762),"Liquidação Cancelada")</f>
        <v>#N/A</v>
      </c>
      <c r="AD1762" s="29"/>
    </row>
    <row r="1763" spans="1:30" ht="24.95" customHeight="1" x14ac:dyDescent="0.2">
      <c r="A1763" s="23" t="str">
        <f>D1763&amp;"|"&amp;E1763&amp;"|"&amp;G1763&amp;"|"&amp;H1763&amp;"|"&amp;L1763&amp;"|"&amp;N1763&amp;"|"&amp;U1763</f>
        <v>||||||0</v>
      </c>
      <c r="B1763" s="23" t="str">
        <f>D1763&amp;"|"&amp;E1763&amp;"|"&amp;G1763&amp;"|"&amp;H1763&amp;"|"&amp;X1763</f>
        <v>||||0</v>
      </c>
      <c r="C1763" s="28" t="str">
        <f>E1763&amp;"|"&amp;X1763</f>
        <v>|0</v>
      </c>
      <c r="D1763" s="10"/>
      <c r="E1763" s="10"/>
      <c r="F1763" s="36" t="str">
        <f>G1763&amp;"/"&amp;H1763</f>
        <v>/</v>
      </c>
      <c r="G1763" s="10"/>
      <c r="H1763" s="10"/>
      <c r="I1763" s="36" t="str">
        <f>J1763&amp;"."&amp;K1763</f>
        <v>.</v>
      </c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>
        <f>R1763-S1763-T1763</f>
        <v>0</v>
      </c>
      <c r="V1763" s="9" t="e">
        <f>IF(X1763&lt;&gt;"Liquidação Cancelada",VLOOKUP(B1763,'BASE DE DADOS OPS'!$B$4:$P$9650,10,FALSE),"Liquidação Cancelada")</f>
        <v>#N/A</v>
      </c>
      <c r="W1763" s="13" t="e">
        <f>IF(X1763&lt;&gt;"Liquidação Cancelada",IF(ISBLANK(V1763),"AGUARDANDO PAGAMENTO",NETWORKDAYS(P1763,V1763)-1),"Liquidação Cancelada")</f>
        <v>#N/A</v>
      </c>
      <c r="X1763" s="10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>IF(X1763&lt;&gt;"Liquidação Cancelada",Y1763-Z1763,"Liquidação Cancelada")</f>
        <v>#N/A</v>
      </c>
      <c r="AC1763" s="3" t="e">
        <f>IF(X1763&lt;&gt;"Liquidação Cancelada",(AA1763-AB1763)+(U1763-Z1763-AB1763),"Liquidação Cancelada")</f>
        <v>#N/A</v>
      </c>
      <c r="AD1763" s="29"/>
    </row>
    <row r="1764" spans="1:30" ht="24.95" customHeight="1" x14ac:dyDescent="0.2">
      <c r="A1764" s="23" t="str">
        <f>D1764&amp;"|"&amp;E1764&amp;"|"&amp;G1764&amp;"|"&amp;H1764&amp;"|"&amp;L1764&amp;"|"&amp;N1764&amp;"|"&amp;U1764</f>
        <v>||||||0</v>
      </c>
      <c r="B1764" s="23" t="str">
        <f>D1764&amp;"|"&amp;E1764&amp;"|"&amp;G1764&amp;"|"&amp;H1764&amp;"|"&amp;X1764</f>
        <v>||||0</v>
      </c>
      <c r="C1764" s="28" t="str">
        <f>E1764&amp;"|"&amp;X1764</f>
        <v>|0</v>
      </c>
      <c r="D1764" s="10"/>
      <c r="E1764" s="10"/>
      <c r="F1764" s="36" t="str">
        <f>G1764&amp;"/"&amp;H1764</f>
        <v>/</v>
      </c>
      <c r="G1764" s="10"/>
      <c r="H1764" s="10"/>
      <c r="I1764" s="36" t="str">
        <f>J1764&amp;"."&amp;K1764</f>
        <v>.</v>
      </c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>
        <f>R1764-S1764-T1764</f>
        <v>0</v>
      </c>
      <c r="V1764" s="9" t="e">
        <f>IF(X1764&lt;&gt;"Liquidação Cancelada",VLOOKUP(B1764,'BASE DE DADOS OPS'!$B$4:$P$9650,10,FALSE),"Liquidação Cancelada")</f>
        <v>#N/A</v>
      </c>
      <c r="W1764" s="13" t="e">
        <f>IF(X1764&lt;&gt;"Liquidação Cancelada",IF(ISBLANK(V1764),"AGUARDANDO PAGAMENTO",NETWORKDAYS(P1764,V1764)-1),"Liquidação Cancelada")</f>
        <v>#N/A</v>
      </c>
      <c r="X1764" s="10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>IF(X1764&lt;&gt;"Liquidação Cancelada",Y1764-Z1764,"Liquidação Cancelada")</f>
        <v>#N/A</v>
      </c>
      <c r="AC1764" s="3" t="e">
        <f>IF(X1764&lt;&gt;"Liquidação Cancelada",(AA1764-AB1764)+(U1764-Z1764-AB1764),"Liquidação Cancelada")</f>
        <v>#N/A</v>
      </c>
      <c r="AD1764" s="29"/>
    </row>
    <row r="1765" spans="1:30" ht="24.95" customHeight="1" x14ac:dyDescent="0.2">
      <c r="A1765" s="23" t="str">
        <f>D1765&amp;"|"&amp;E1765&amp;"|"&amp;G1765&amp;"|"&amp;H1765&amp;"|"&amp;L1765&amp;"|"&amp;N1765&amp;"|"&amp;U1765</f>
        <v>||||||0</v>
      </c>
      <c r="B1765" s="23" t="str">
        <f>D1765&amp;"|"&amp;E1765&amp;"|"&amp;G1765&amp;"|"&amp;H1765&amp;"|"&amp;X1765</f>
        <v>||||0</v>
      </c>
      <c r="C1765" s="28" t="str">
        <f>E1765&amp;"|"&amp;X1765</f>
        <v>|0</v>
      </c>
      <c r="D1765" s="10"/>
      <c r="E1765" s="10"/>
      <c r="F1765" s="36" t="str">
        <f>G1765&amp;"/"&amp;H1765</f>
        <v>/</v>
      </c>
      <c r="G1765" s="10"/>
      <c r="H1765" s="10"/>
      <c r="I1765" s="36" t="str">
        <f>J1765&amp;"."&amp;K1765</f>
        <v>.</v>
      </c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>
        <f>R1765-S1765-T1765</f>
        <v>0</v>
      </c>
      <c r="V1765" s="9" t="e">
        <f>IF(X1765&lt;&gt;"Liquidação Cancelada",VLOOKUP(B1765,'BASE DE DADOS OPS'!$B$4:$P$9650,10,FALSE),"Liquidação Cancelada")</f>
        <v>#N/A</v>
      </c>
      <c r="W1765" s="13" t="e">
        <f>IF(X1765&lt;&gt;"Liquidação Cancelada",IF(ISBLANK(V1765),"AGUARDANDO PAGAMENTO",NETWORKDAYS(P1765,V1765)-1),"Liquidação Cancelada")</f>
        <v>#N/A</v>
      </c>
      <c r="X1765" s="10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>IF(X1765&lt;&gt;"Liquidação Cancelada",Y1765-Z1765,"Liquidação Cancelada")</f>
        <v>#N/A</v>
      </c>
      <c r="AC1765" s="3" t="e">
        <f>IF(X1765&lt;&gt;"Liquidação Cancelada",(AA1765-AB1765)+(U1765-Z1765-AB1765),"Liquidação Cancelada")</f>
        <v>#N/A</v>
      </c>
      <c r="AD1765" s="29"/>
    </row>
    <row r="1766" spans="1:30" ht="24.95" customHeight="1" x14ac:dyDescent="0.2">
      <c r="A1766" s="23" t="str">
        <f>D1766&amp;"|"&amp;E1766&amp;"|"&amp;G1766&amp;"|"&amp;H1766&amp;"|"&amp;L1766&amp;"|"&amp;N1766&amp;"|"&amp;U1766</f>
        <v>||||||0</v>
      </c>
      <c r="B1766" s="23" t="str">
        <f>D1766&amp;"|"&amp;E1766&amp;"|"&amp;G1766&amp;"|"&amp;H1766&amp;"|"&amp;X1766</f>
        <v>||||0</v>
      </c>
      <c r="C1766" s="28" t="str">
        <f>E1766&amp;"|"&amp;X1766</f>
        <v>|0</v>
      </c>
      <c r="D1766" s="10"/>
      <c r="E1766" s="10"/>
      <c r="F1766" s="36" t="str">
        <f>G1766&amp;"/"&amp;H1766</f>
        <v>/</v>
      </c>
      <c r="G1766" s="10"/>
      <c r="H1766" s="10"/>
      <c r="I1766" s="36" t="str">
        <f>J1766&amp;"."&amp;K1766</f>
        <v>.</v>
      </c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>
        <f>R1766-S1766-T1766</f>
        <v>0</v>
      </c>
      <c r="V1766" s="9" t="e">
        <f>IF(X1766&lt;&gt;"Liquidação Cancelada",VLOOKUP(B1766,'BASE DE DADOS OPS'!$B$4:$P$9650,10,FALSE),"Liquidação Cancelada")</f>
        <v>#N/A</v>
      </c>
      <c r="W1766" s="13" t="e">
        <f>IF(X1766&lt;&gt;"Liquidação Cancelada",IF(ISBLANK(V1766),"AGUARDANDO PAGAMENTO",NETWORKDAYS(P1766,V1766)-1),"Liquidação Cancelada")</f>
        <v>#N/A</v>
      </c>
      <c r="X1766" s="10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>IF(X1766&lt;&gt;"Liquidação Cancelada",Y1766-Z1766,"Liquidação Cancelada")</f>
        <v>#N/A</v>
      </c>
      <c r="AC1766" s="3" t="e">
        <f>IF(X1766&lt;&gt;"Liquidação Cancelada",(AA1766-AB1766)+(U1766-Z1766-AB1766),"Liquidação Cancelada")</f>
        <v>#N/A</v>
      </c>
      <c r="AD1766" s="29"/>
    </row>
    <row r="1767" spans="1:30" ht="24.95" customHeight="1" x14ac:dyDescent="0.2">
      <c r="A1767" s="23" t="str">
        <f>D1767&amp;"|"&amp;E1767&amp;"|"&amp;G1767&amp;"|"&amp;H1767&amp;"|"&amp;L1767&amp;"|"&amp;N1767&amp;"|"&amp;U1767</f>
        <v>||||||0</v>
      </c>
      <c r="B1767" s="23" t="str">
        <f>D1767&amp;"|"&amp;E1767&amp;"|"&amp;G1767&amp;"|"&amp;H1767&amp;"|"&amp;X1767</f>
        <v>||||0</v>
      </c>
      <c r="C1767" s="28" t="str">
        <f>E1767&amp;"|"&amp;X1767</f>
        <v>|0</v>
      </c>
      <c r="D1767" s="10"/>
      <c r="E1767" s="10"/>
      <c r="F1767" s="36" t="str">
        <f>G1767&amp;"/"&amp;H1767</f>
        <v>/</v>
      </c>
      <c r="G1767" s="10"/>
      <c r="H1767" s="10"/>
      <c r="I1767" s="36" t="str">
        <f>J1767&amp;"."&amp;K1767</f>
        <v>.</v>
      </c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>
        <f>R1767-S1767-T1767</f>
        <v>0</v>
      </c>
      <c r="V1767" s="9" t="e">
        <f>IF(X1767&lt;&gt;"Liquidação Cancelada",VLOOKUP(B1767,'BASE DE DADOS OPS'!$B$4:$P$9650,10,FALSE),"Liquidação Cancelada")</f>
        <v>#N/A</v>
      </c>
      <c r="W1767" s="13" t="e">
        <f>IF(X1767&lt;&gt;"Liquidação Cancelada",IF(ISBLANK(V1767),"AGUARDANDO PAGAMENTO",NETWORKDAYS(P1767,V1767)-1),"Liquidação Cancelada")</f>
        <v>#N/A</v>
      </c>
      <c r="X1767" s="10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>IF(X1767&lt;&gt;"Liquidação Cancelada",Y1767-Z1767,"Liquidação Cancelada")</f>
        <v>#N/A</v>
      </c>
      <c r="AC1767" s="3" t="e">
        <f>IF(X1767&lt;&gt;"Liquidação Cancelada",(AA1767-AB1767)+(U1767-Z1767-AB1767),"Liquidação Cancelada")</f>
        <v>#N/A</v>
      </c>
      <c r="AD1767" s="29"/>
    </row>
    <row r="1768" spans="1:30" ht="24.95" customHeight="1" x14ac:dyDescent="0.2">
      <c r="A1768" s="23" t="str">
        <f>D1768&amp;"|"&amp;E1768&amp;"|"&amp;G1768&amp;"|"&amp;H1768&amp;"|"&amp;L1768&amp;"|"&amp;N1768&amp;"|"&amp;U1768</f>
        <v>||||||0</v>
      </c>
      <c r="B1768" s="23" t="str">
        <f>D1768&amp;"|"&amp;E1768&amp;"|"&amp;G1768&amp;"|"&amp;H1768&amp;"|"&amp;X1768</f>
        <v>||||0</v>
      </c>
      <c r="C1768" s="28" t="str">
        <f>E1768&amp;"|"&amp;X1768</f>
        <v>|0</v>
      </c>
      <c r="D1768" s="10"/>
      <c r="E1768" s="10"/>
      <c r="F1768" s="36" t="str">
        <f>G1768&amp;"/"&amp;H1768</f>
        <v>/</v>
      </c>
      <c r="G1768" s="10"/>
      <c r="H1768" s="10"/>
      <c r="I1768" s="36" t="str">
        <f>J1768&amp;"."&amp;K1768</f>
        <v>.</v>
      </c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>
        <f>R1768-S1768-T1768</f>
        <v>0</v>
      </c>
      <c r="V1768" s="9" t="e">
        <f>IF(X1768&lt;&gt;"Liquidação Cancelada",VLOOKUP(B1768,'BASE DE DADOS OPS'!$B$4:$P$9650,10,FALSE),"Liquidação Cancelada")</f>
        <v>#N/A</v>
      </c>
      <c r="W1768" s="13" t="e">
        <f>IF(X1768&lt;&gt;"Liquidação Cancelada",IF(ISBLANK(V1768),"AGUARDANDO PAGAMENTO",NETWORKDAYS(P1768,V1768)-1),"Liquidação Cancelada")</f>
        <v>#N/A</v>
      </c>
      <c r="X1768" s="10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>IF(X1768&lt;&gt;"Liquidação Cancelada",Y1768-Z1768,"Liquidação Cancelada")</f>
        <v>#N/A</v>
      </c>
      <c r="AC1768" s="3" t="e">
        <f>IF(X1768&lt;&gt;"Liquidação Cancelada",(AA1768-AB1768)+(U1768-Z1768-AB1768),"Liquidação Cancelada")</f>
        <v>#N/A</v>
      </c>
      <c r="AD1768" s="29"/>
    </row>
    <row r="1769" spans="1:30" ht="24.95" customHeight="1" x14ac:dyDescent="0.2">
      <c r="A1769" s="23" t="str">
        <f>D1769&amp;"|"&amp;E1769&amp;"|"&amp;G1769&amp;"|"&amp;H1769&amp;"|"&amp;L1769&amp;"|"&amp;N1769&amp;"|"&amp;U1769</f>
        <v>||||||0</v>
      </c>
      <c r="B1769" s="23" t="str">
        <f>D1769&amp;"|"&amp;E1769&amp;"|"&amp;G1769&amp;"|"&amp;H1769&amp;"|"&amp;X1769</f>
        <v>||||0</v>
      </c>
      <c r="C1769" s="28" t="str">
        <f>E1769&amp;"|"&amp;X1769</f>
        <v>|0</v>
      </c>
      <c r="D1769" s="10"/>
      <c r="E1769" s="10"/>
      <c r="F1769" s="36" t="str">
        <f>G1769&amp;"/"&amp;H1769</f>
        <v>/</v>
      </c>
      <c r="G1769" s="10"/>
      <c r="H1769" s="10"/>
      <c r="I1769" s="36" t="str">
        <f>J1769&amp;"."&amp;K1769</f>
        <v>.</v>
      </c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>
        <f>R1769-S1769-T1769</f>
        <v>0</v>
      </c>
      <c r="V1769" s="9" t="e">
        <f>IF(X1769&lt;&gt;"Liquidação Cancelada",VLOOKUP(B1769,'BASE DE DADOS OPS'!$B$4:$P$9650,10,FALSE),"Liquidação Cancelada")</f>
        <v>#N/A</v>
      </c>
      <c r="W1769" s="13" t="e">
        <f>IF(X1769&lt;&gt;"Liquidação Cancelada",IF(ISBLANK(V1769),"AGUARDANDO PAGAMENTO",NETWORKDAYS(P1769,V1769)-1),"Liquidação Cancelada")</f>
        <v>#N/A</v>
      </c>
      <c r="X1769" s="10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>IF(X1769&lt;&gt;"Liquidação Cancelada",Y1769-Z1769,"Liquidação Cancelada")</f>
        <v>#N/A</v>
      </c>
      <c r="AC1769" s="3" t="e">
        <f>IF(X1769&lt;&gt;"Liquidação Cancelada",(AA1769-AB1769)+(U1769-Z1769-AB1769),"Liquidação Cancelada")</f>
        <v>#N/A</v>
      </c>
      <c r="AD1769" s="29"/>
    </row>
    <row r="1770" spans="1:30" ht="24.95" customHeight="1" x14ac:dyDescent="0.2">
      <c r="A1770" s="23" t="str">
        <f>D1770&amp;"|"&amp;E1770&amp;"|"&amp;G1770&amp;"|"&amp;H1770&amp;"|"&amp;L1770&amp;"|"&amp;N1770&amp;"|"&amp;U1770</f>
        <v>||||||0</v>
      </c>
      <c r="B1770" s="23" t="str">
        <f>D1770&amp;"|"&amp;E1770&amp;"|"&amp;G1770&amp;"|"&amp;H1770&amp;"|"&amp;X1770</f>
        <v>||||0</v>
      </c>
      <c r="C1770" s="28" t="str">
        <f>E1770&amp;"|"&amp;X1770</f>
        <v>|0</v>
      </c>
      <c r="D1770" s="10"/>
      <c r="E1770" s="10"/>
      <c r="F1770" s="36" t="str">
        <f>G1770&amp;"/"&amp;H1770</f>
        <v>/</v>
      </c>
      <c r="G1770" s="10"/>
      <c r="H1770" s="10"/>
      <c r="I1770" s="36" t="str">
        <f>J1770&amp;"."&amp;K1770</f>
        <v>.</v>
      </c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>
        <f>R1770-S1770-T1770</f>
        <v>0</v>
      </c>
      <c r="V1770" s="9" t="e">
        <f>IF(X1770&lt;&gt;"Liquidação Cancelada",VLOOKUP(B1770,'BASE DE DADOS OPS'!$B$4:$P$9650,10,FALSE),"Liquidação Cancelada")</f>
        <v>#N/A</v>
      </c>
      <c r="W1770" s="13" t="e">
        <f>IF(X1770&lt;&gt;"Liquidação Cancelada",IF(ISBLANK(V1770),"AGUARDANDO PAGAMENTO",NETWORKDAYS(P1770,V1770)-1),"Liquidação Cancelada")</f>
        <v>#N/A</v>
      </c>
      <c r="X1770" s="10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>IF(X1770&lt;&gt;"Liquidação Cancelada",Y1770-Z1770,"Liquidação Cancelada")</f>
        <v>#N/A</v>
      </c>
      <c r="AC1770" s="3" t="e">
        <f>IF(X1770&lt;&gt;"Liquidação Cancelada",(AA1770-AB1770)+(U1770-Z1770-AB1770),"Liquidação Cancelada")</f>
        <v>#N/A</v>
      </c>
      <c r="AD1770" s="29"/>
    </row>
    <row r="1771" spans="1:30" ht="24.95" customHeight="1" x14ac:dyDescent="0.2">
      <c r="A1771" s="23" t="str">
        <f>D1771&amp;"|"&amp;E1771&amp;"|"&amp;G1771&amp;"|"&amp;H1771&amp;"|"&amp;L1771&amp;"|"&amp;N1771&amp;"|"&amp;U1771</f>
        <v>||||||0</v>
      </c>
      <c r="B1771" s="23" t="str">
        <f>D1771&amp;"|"&amp;E1771&amp;"|"&amp;G1771&amp;"|"&amp;H1771&amp;"|"&amp;X1771</f>
        <v>||||0</v>
      </c>
      <c r="C1771" s="28" t="str">
        <f>E1771&amp;"|"&amp;X1771</f>
        <v>|0</v>
      </c>
      <c r="D1771" s="10"/>
      <c r="E1771" s="10"/>
      <c r="F1771" s="36" t="str">
        <f>G1771&amp;"/"&amp;H1771</f>
        <v>/</v>
      </c>
      <c r="G1771" s="10"/>
      <c r="H1771" s="10"/>
      <c r="I1771" s="36" t="str">
        <f>J1771&amp;"."&amp;K1771</f>
        <v>.</v>
      </c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>
        <f>R1771-S1771-T1771</f>
        <v>0</v>
      </c>
      <c r="V1771" s="9" t="e">
        <f>IF(X1771&lt;&gt;"Liquidação Cancelada",VLOOKUP(B1771,'BASE DE DADOS OPS'!$B$4:$P$9650,10,FALSE),"Liquidação Cancelada")</f>
        <v>#N/A</v>
      </c>
      <c r="W1771" s="13" t="e">
        <f>IF(X1771&lt;&gt;"Liquidação Cancelada",IF(ISBLANK(V1771),"AGUARDANDO PAGAMENTO",NETWORKDAYS(P1771,V1771)-1),"Liquidação Cancelada")</f>
        <v>#N/A</v>
      </c>
      <c r="X1771" s="10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>IF(X1771&lt;&gt;"Liquidação Cancelada",Y1771-Z1771,"Liquidação Cancelada")</f>
        <v>#N/A</v>
      </c>
      <c r="AC1771" s="3" t="e">
        <f>IF(X1771&lt;&gt;"Liquidação Cancelada",(AA1771-AB1771)+(U1771-Z1771-AB1771),"Liquidação Cancelada")</f>
        <v>#N/A</v>
      </c>
      <c r="AD1771" s="29"/>
    </row>
    <row r="1772" spans="1:30" ht="24.95" customHeight="1" x14ac:dyDescent="0.2">
      <c r="A1772" s="23" t="str">
        <f>D1772&amp;"|"&amp;E1772&amp;"|"&amp;G1772&amp;"|"&amp;H1772&amp;"|"&amp;L1772&amp;"|"&amp;N1772&amp;"|"&amp;U1772</f>
        <v>||||||0</v>
      </c>
      <c r="B1772" s="23" t="str">
        <f>D1772&amp;"|"&amp;E1772&amp;"|"&amp;G1772&amp;"|"&amp;H1772&amp;"|"&amp;X1772</f>
        <v>||||0</v>
      </c>
      <c r="C1772" s="28" t="str">
        <f>E1772&amp;"|"&amp;X1772</f>
        <v>|0</v>
      </c>
      <c r="D1772" s="10"/>
      <c r="E1772" s="10"/>
      <c r="F1772" s="36" t="str">
        <f>G1772&amp;"/"&amp;H1772</f>
        <v>/</v>
      </c>
      <c r="G1772" s="10"/>
      <c r="H1772" s="10"/>
      <c r="I1772" s="36" t="str">
        <f>J1772&amp;"."&amp;K1772</f>
        <v>.</v>
      </c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>
        <f>R1772-S1772-T1772</f>
        <v>0</v>
      </c>
      <c r="V1772" s="9" t="e">
        <f>IF(X1772&lt;&gt;"Liquidação Cancelada",VLOOKUP(B1772,'BASE DE DADOS OPS'!$B$4:$P$9650,10,FALSE),"Liquidação Cancelada")</f>
        <v>#N/A</v>
      </c>
      <c r="W1772" s="13" t="e">
        <f>IF(X1772&lt;&gt;"Liquidação Cancelada",IF(ISBLANK(V1772),"AGUARDANDO PAGAMENTO",NETWORKDAYS(P1772,V1772)-1),"Liquidação Cancelada")</f>
        <v>#N/A</v>
      </c>
      <c r="X1772" s="10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>IF(X1772&lt;&gt;"Liquidação Cancelada",Y1772-Z1772,"Liquidação Cancelada")</f>
        <v>#N/A</v>
      </c>
      <c r="AC1772" s="3" t="e">
        <f>IF(X1772&lt;&gt;"Liquidação Cancelada",(AA1772-AB1772)+(U1772-Z1772-AB1772),"Liquidação Cancelada")</f>
        <v>#N/A</v>
      </c>
      <c r="AD1772" s="29"/>
    </row>
    <row r="1773" spans="1:30" ht="24.95" customHeight="1" x14ac:dyDescent="0.2">
      <c r="A1773" s="23" t="str">
        <f>D1773&amp;"|"&amp;E1773&amp;"|"&amp;G1773&amp;"|"&amp;H1773&amp;"|"&amp;L1773&amp;"|"&amp;N1773&amp;"|"&amp;U1773</f>
        <v>||||||0</v>
      </c>
      <c r="B1773" s="23" t="str">
        <f>D1773&amp;"|"&amp;E1773&amp;"|"&amp;G1773&amp;"|"&amp;H1773&amp;"|"&amp;X1773</f>
        <v>||||0</v>
      </c>
      <c r="C1773" s="28" t="str">
        <f>E1773&amp;"|"&amp;X1773</f>
        <v>|0</v>
      </c>
      <c r="D1773" s="10"/>
      <c r="E1773" s="10"/>
      <c r="F1773" s="36" t="str">
        <f>G1773&amp;"/"&amp;H1773</f>
        <v>/</v>
      </c>
      <c r="G1773" s="10"/>
      <c r="H1773" s="10"/>
      <c r="I1773" s="36" t="str">
        <f>J1773&amp;"."&amp;K1773</f>
        <v>.</v>
      </c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>
        <f>R1773-S1773-T1773</f>
        <v>0</v>
      </c>
      <c r="V1773" s="9" t="e">
        <f>IF(X1773&lt;&gt;"Liquidação Cancelada",VLOOKUP(B1773,'BASE DE DADOS OPS'!$B$4:$P$9650,10,FALSE),"Liquidação Cancelada")</f>
        <v>#N/A</v>
      </c>
      <c r="W1773" s="13" t="e">
        <f>IF(X1773&lt;&gt;"Liquidação Cancelada",IF(ISBLANK(V1773),"AGUARDANDO PAGAMENTO",NETWORKDAYS(P1773,V1773)-1),"Liquidação Cancelada")</f>
        <v>#N/A</v>
      </c>
      <c r="X1773" s="10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>IF(X1773&lt;&gt;"Liquidação Cancelada",Y1773-Z1773,"Liquidação Cancelada")</f>
        <v>#N/A</v>
      </c>
      <c r="AC1773" s="3" t="e">
        <f>IF(X1773&lt;&gt;"Liquidação Cancelada",(AA1773-AB1773)+(U1773-Z1773-AB1773),"Liquidação Cancelada")</f>
        <v>#N/A</v>
      </c>
      <c r="AD1773" s="29"/>
    </row>
    <row r="1774" spans="1:30" ht="24.95" customHeight="1" x14ac:dyDescent="0.2">
      <c r="A1774" s="23" t="str">
        <f>D1774&amp;"|"&amp;E1774&amp;"|"&amp;G1774&amp;"|"&amp;H1774&amp;"|"&amp;L1774&amp;"|"&amp;N1774&amp;"|"&amp;U1774</f>
        <v>||||||0</v>
      </c>
      <c r="B1774" s="23" t="str">
        <f>D1774&amp;"|"&amp;E1774&amp;"|"&amp;G1774&amp;"|"&amp;H1774&amp;"|"&amp;X1774</f>
        <v>||||0</v>
      </c>
      <c r="C1774" s="28" t="str">
        <f>E1774&amp;"|"&amp;X1774</f>
        <v>|0</v>
      </c>
      <c r="D1774" s="10"/>
      <c r="E1774" s="10"/>
      <c r="F1774" s="36" t="str">
        <f>G1774&amp;"/"&amp;H1774</f>
        <v>/</v>
      </c>
      <c r="G1774" s="10"/>
      <c r="H1774" s="10"/>
      <c r="I1774" s="36" t="str">
        <f>J1774&amp;"."&amp;K1774</f>
        <v>.</v>
      </c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>
        <f>R1774-S1774-T1774</f>
        <v>0</v>
      </c>
      <c r="V1774" s="9" t="e">
        <f>IF(X1774&lt;&gt;"Liquidação Cancelada",VLOOKUP(B1774,'BASE DE DADOS OPS'!$B$4:$P$9650,10,FALSE),"Liquidação Cancelada")</f>
        <v>#N/A</v>
      </c>
      <c r="W1774" s="13" t="e">
        <f>IF(X1774&lt;&gt;"Liquidação Cancelada",IF(ISBLANK(V1774),"AGUARDANDO PAGAMENTO",NETWORKDAYS(P1774,V1774)-1),"Liquidação Cancelada")</f>
        <v>#N/A</v>
      </c>
      <c r="X1774" s="10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>IF(X1774&lt;&gt;"Liquidação Cancelada",Y1774-Z1774,"Liquidação Cancelada")</f>
        <v>#N/A</v>
      </c>
      <c r="AC1774" s="3" t="e">
        <f>IF(X1774&lt;&gt;"Liquidação Cancelada",(AA1774-AB1774)+(U1774-Z1774-AB1774),"Liquidação Cancelada")</f>
        <v>#N/A</v>
      </c>
      <c r="AD1774" s="29"/>
    </row>
    <row r="1775" spans="1:30" ht="24.95" customHeight="1" x14ac:dyDescent="0.2">
      <c r="A1775" s="23" t="str">
        <f>D1775&amp;"|"&amp;E1775&amp;"|"&amp;G1775&amp;"|"&amp;H1775&amp;"|"&amp;L1775&amp;"|"&amp;N1775&amp;"|"&amp;U1775</f>
        <v>||||||0</v>
      </c>
      <c r="B1775" s="23" t="str">
        <f>D1775&amp;"|"&amp;E1775&amp;"|"&amp;G1775&amp;"|"&amp;H1775&amp;"|"&amp;X1775</f>
        <v>||||0</v>
      </c>
      <c r="C1775" s="28" t="str">
        <f>E1775&amp;"|"&amp;X1775</f>
        <v>|0</v>
      </c>
      <c r="D1775" s="10"/>
      <c r="E1775" s="10"/>
      <c r="F1775" s="36" t="str">
        <f>G1775&amp;"/"&amp;H1775</f>
        <v>/</v>
      </c>
      <c r="G1775" s="10"/>
      <c r="H1775" s="10"/>
      <c r="I1775" s="36" t="str">
        <f>J1775&amp;"."&amp;K1775</f>
        <v>.</v>
      </c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>
        <f>R1775-S1775-T1775</f>
        <v>0</v>
      </c>
      <c r="V1775" s="9" t="e">
        <f>IF(X1775&lt;&gt;"Liquidação Cancelada",VLOOKUP(B1775,'BASE DE DADOS OPS'!$B$4:$P$9650,10,FALSE),"Liquidação Cancelada")</f>
        <v>#N/A</v>
      </c>
      <c r="W1775" s="13" t="e">
        <f>IF(X1775&lt;&gt;"Liquidação Cancelada",IF(ISBLANK(V1775),"AGUARDANDO PAGAMENTO",NETWORKDAYS(P1775,V1775)-1),"Liquidação Cancelada")</f>
        <v>#N/A</v>
      </c>
      <c r="X1775" s="10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>IF(X1775&lt;&gt;"Liquidação Cancelada",Y1775-Z1775,"Liquidação Cancelada")</f>
        <v>#N/A</v>
      </c>
      <c r="AC1775" s="3" t="e">
        <f>IF(X1775&lt;&gt;"Liquidação Cancelada",(AA1775-AB1775)+(U1775-Z1775-AB1775),"Liquidação Cancelada")</f>
        <v>#N/A</v>
      </c>
      <c r="AD1775" s="29"/>
    </row>
    <row r="1776" spans="1:30" ht="24.95" customHeight="1" x14ac:dyDescent="0.2">
      <c r="A1776" s="23" t="str">
        <f>D1776&amp;"|"&amp;E1776&amp;"|"&amp;G1776&amp;"|"&amp;H1776&amp;"|"&amp;L1776&amp;"|"&amp;N1776&amp;"|"&amp;U1776</f>
        <v>||||||0</v>
      </c>
      <c r="B1776" s="23" t="str">
        <f>D1776&amp;"|"&amp;E1776&amp;"|"&amp;G1776&amp;"|"&amp;H1776&amp;"|"&amp;X1776</f>
        <v>||||0</v>
      </c>
      <c r="C1776" s="28" t="str">
        <f>E1776&amp;"|"&amp;X1776</f>
        <v>|0</v>
      </c>
      <c r="D1776" s="10"/>
      <c r="E1776" s="10"/>
      <c r="F1776" s="36" t="str">
        <f>G1776&amp;"/"&amp;H1776</f>
        <v>/</v>
      </c>
      <c r="G1776" s="10"/>
      <c r="H1776" s="10"/>
      <c r="I1776" s="36" t="str">
        <f>J1776&amp;"."&amp;K1776</f>
        <v>.</v>
      </c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>
        <f>R1776-S1776-T1776</f>
        <v>0</v>
      </c>
      <c r="V1776" s="9" t="e">
        <f>IF(X1776&lt;&gt;"Liquidação Cancelada",VLOOKUP(B1776,'BASE DE DADOS OPS'!$B$4:$P$9650,10,FALSE),"Liquidação Cancelada")</f>
        <v>#N/A</v>
      </c>
      <c r="W1776" s="13" t="e">
        <f>IF(X1776&lt;&gt;"Liquidação Cancelada",IF(ISBLANK(V1776),"AGUARDANDO PAGAMENTO",NETWORKDAYS(P1776,V1776)-1),"Liquidação Cancelada")</f>
        <v>#N/A</v>
      </c>
      <c r="X1776" s="10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>IF(X1776&lt;&gt;"Liquidação Cancelada",Y1776-Z1776,"Liquidação Cancelada")</f>
        <v>#N/A</v>
      </c>
      <c r="AC1776" s="3" t="e">
        <f>IF(X1776&lt;&gt;"Liquidação Cancelada",(AA1776-AB1776)+(U1776-Z1776-AB1776),"Liquidação Cancelada")</f>
        <v>#N/A</v>
      </c>
      <c r="AD1776" s="29"/>
    </row>
    <row r="1777" spans="1:30" ht="24.95" customHeight="1" x14ac:dyDescent="0.2">
      <c r="A1777" s="23" t="str">
        <f>D1777&amp;"|"&amp;E1777&amp;"|"&amp;G1777&amp;"|"&amp;H1777&amp;"|"&amp;L1777&amp;"|"&amp;N1777&amp;"|"&amp;U1777</f>
        <v>||||||0</v>
      </c>
      <c r="B1777" s="23" t="str">
        <f>D1777&amp;"|"&amp;E1777&amp;"|"&amp;G1777&amp;"|"&amp;H1777&amp;"|"&amp;X1777</f>
        <v>||||0</v>
      </c>
      <c r="C1777" s="28" t="str">
        <f>E1777&amp;"|"&amp;X1777</f>
        <v>|0</v>
      </c>
      <c r="D1777" s="10"/>
      <c r="E1777" s="10"/>
      <c r="F1777" s="36" t="str">
        <f>G1777&amp;"/"&amp;H1777</f>
        <v>/</v>
      </c>
      <c r="G1777" s="10"/>
      <c r="H1777" s="10"/>
      <c r="I1777" s="36" t="str">
        <f>J1777&amp;"."&amp;K1777</f>
        <v>.</v>
      </c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>
        <f>R1777-S1777-T1777</f>
        <v>0</v>
      </c>
      <c r="V1777" s="9" t="e">
        <f>IF(X1777&lt;&gt;"Liquidação Cancelada",VLOOKUP(B1777,'BASE DE DADOS OPS'!$B$4:$P$9650,10,FALSE),"Liquidação Cancelada")</f>
        <v>#N/A</v>
      </c>
      <c r="W1777" s="13" t="e">
        <f>IF(X1777&lt;&gt;"Liquidação Cancelada",IF(ISBLANK(V1777),"AGUARDANDO PAGAMENTO",NETWORKDAYS(P1777,V1777)-1),"Liquidação Cancelada")</f>
        <v>#N/A</v>
      </c>
      <c r="X1777" s="10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>IF(X1777&lt;&gt;"Liquidação Cancelada",Y1777-Z1777,"Liquidação Cancelada")</f>
        <v>#N/A</v>
      </c>
      <c r="AC1777" s="3" t="e">
        <f>IF(X1777&lt;&gt;"Liquidação Cancelada",(AA1777-AB1777)+(U1777-Z1777-AB1777),"Liquidação Cancelada")</f>
        <v>#N/A</v>
      </c>
      <c r="AD1777" s="29"/>
    </row>
    <row r="1778" spans="1:30" ht="24.95" customHeight="1" x14ac:dyDescent="0.2">
      <c r="A1778" s="23" t="str">
        <f>D1778&amp;"|"&amp;E1778&amp;"|"&amp;G1778&amp;"|"&amp;H1778&amp;"|"&amp;L1778&amp;"|"&amp;N1778&amp;"|"&amp;U1778</f>
        <v>||||||0</v>
      </c>
      <c r="B1778" s="23" t="str">
        <f>D1778&amp;"|"&amp;E1778&amp;"|"&amp;G1778&amp;"|"&amp;H1778&amp;"|"&amp;X1778</f>
        <v>||||0</v>
      </c>
      <c r="C1778" s="28" t="str">
        <f>E1778&amp;"|"&amp;X1778</f>
        <v>|0</v>
      </c>
      <c r="D1778" s="10"/>
      <c r="E1778" s="10"/>
      <c r="F1778" s="36" t="str">
        <f>G1778&amp;"/"&amp;H1778</f>
        <v>/</v>
      </c>
      <c r="G1778" s="10"/>
      <c r="H1778" s="10"/>
      <c r="I1778" s="36" t="str">
        <f>J1778&amp;"."&amp;K1778</f>
        <v>.</v>
      </c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>
        <f>R1778-S1778-T1778</f>
        <v>0</v>
      </c>
      <c r="V1778" s="9" t="e">
        <f>IF(X1778&lt;&gt;"Liquidação Cancelada",VLOOKUP(B1778,'BASE DE DADOS OPS'!$B$4:$P$9650,10,FALSE),"Liquidação Cancelada")</f>
        <v>#N/A</v>
      </c>
      <c r="W1778" s="13" t="e">
        <f>IF(X1778&lt;&gt;"Liquidação Cancelada",IF(ISBLANK(V1778),"AGUARDANDO PAGAMENTO",NETWORKDAYS(P1778,V1778)-1),"Liquidação Cancelada")</f>
        <v>#N/A</v>
      </c>
      <c r="X1778" s="10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>IF(X1778&lt;&gt;"Liquidação Cancelada",Y1778-Z1778,"Liquidação Cancelada")</f>
        <v>#N/A</v>
      </c>
      <c r="AC1778" s="3" t="e">
        <f>IF(X1778&lt;&gt;"Liquidação Cancelada",(AA1778-AB1778)+(U1778-Z1778-AB1778),"Liquidação Cancelada")</f>
        <v>#N/A</v>
      </c>
      <c r="AD1778" s="29"/>
    </row>
    <row r="1779" spans="1:30" ht="24.95" customHeight="1" x14ac:dyDescent="0.2">
      <c r="A1779" s="23" t="str">
        <f>D1779&amp;"|"&amp;E1779&amp;"|"&amp;G1779&amp;"|"&amp;H1779&amp;"|"&amp;L1779&amp;"|"&amp;N1779&amp;"|"&amp;U1779</f>
        <v>||||||0</v>
      </c>
      <c r="B1779" s="23" t="str">
        <f>D1779&amp;"|"&amp;E1779&amp;"|"&amp;G1779&amp;"|"&amp;H1779&amp;"|"&amp;X1779</f>
        <v>||||0</v>
      </c>
      <c r="C1779" s="28" t="str">
        <f>E1779&amp;"|"&amp;X1779</f>
        <v>|0</v>
      </c>
      <c r="D1779" s="10"/>
      <c r="E1779" s="10"/>
      <c r="F1779" s="36" t="str">
        <f>G1779&amp;"/"&amp;H1779</f>
        <v>/</v>
      </c>
      <c r="G1779" s="10"/>
      <c r="H1779" s="10"/>
      <c r="I1779" s="36" t="str">
        <f>J1779&amp;"."&amp;K1779</f>
        <v>.</v>
      </c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>
        <f>R1779-S1779-T1779</f>
        <v>0</v>
      </c>
      <c r="V1779" s="9" t="e">
        <f>IF(X1779&lt;&gt;"Liquidação Cancelada",VLOOKUP(B1779,'BASE DE DADOS OPS'!$B$4:$P$9650,10,FALSE),"Liquidação Cancelada")</f>
        <v>#N/A</v>
      </c>
      <c r="W1779" s="13" t="e">
        <f>IF(X1779&lt;&gt;"Liquidação Cancelada",IF(ISBLANK(V1779),"AGUARDANDO PAGAMENTO",NETWORKDAYS(P1779,V1779)-1),"Liquidação Cancelada")</f>
        <v>#N/A</v>
      </c>
      <c r="X1779" s="10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>IF(X1779&lt;&gt;"Liquidação Cancelada",Y1779-Z1779,"Liquidação Cancelada")</f>
        <v>#N/A</v>
      </c>
      <c r="AC1779" s="3" t="e">
        <f>IF(X1779&lt;&gt;"Liquidação Cancelada",(AA1779-AB1779)+(U1779-Z1779-AB1779),"Liquidação Cancelada")</f>
        <v>#N/A</v>
      </c>
      <c r="AD1779" s="29"/>
    </row>
    <row r="1780" spans="1:30" ht="24.95" customHeight="1" x14ac:dyDescent="0.2">
      <c r="A1780" s="23" t="str">
        <f>D1780&amp;"|"&amp;E1780&amp;"|"&amp;G1780&amp;"|"&amp;H1780&amp;"|"&amp;L1780&amp;"|"&amp;N1780&amp;"|"&amp;U1780</f>
        <v>||||||0</v>
      </c>
      <c r="B1780" s="23" t="str">
        <f>D1780&amp;"|"&amp;E1780&amp;"|"&amp;G1780&amp;"|"&amp;H1780&amp;"|"&amp;X1780</f>
        <v>||||0</v>
      </c>
      <c r="C1780" s="28" t="str">
        <f>E1780&amp;"|"&amp;X1780</f>
        <v>|0</v>
      </c>
      <c r="D1780" s="10"/>
      <c r="E1780" s="10"/>
      <c r="F1780" s="36" t="str">
        <f>G1780&amp;"/"&amp;H1780</f>
        <v>/</v>
      </c>
      <c r="G1780" s="10"/>
      <c r="H1780" s="10"/>
      <c r="I1780" s="36" t="str">
        <f>J1780&amp;"."&amp;K1780</f>
        <v>.</v>
      </c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>
        <f>R1780-S1780-T1780</f>
        <v>0</v>
      </c>
      <c r="V1780" s="9" t="e">
        <f>IF(X1780&lt;&gt;"Liquidação Cancelada",VLOOKUP(B1780,'BASE DE DADOS OPS'!$B$4:$P$9650,10,FALSE),"Liquidação Cancelada")</f>
        <v>#N/A</v>
      </c>
      <c r="W1780" s="13" t="e">
        <f>IF(X1780&lt;&gt;"Liquidação Cancelada",IF(ISBLANK(V1780),"AGUARDANDO PAGAMENTO",NETWORKDAYS(P1780,V1780)-1),"Liquidação Cancelada")</f>
        <v>#N/A</v>
      </c>
      <c r="X1780" s="10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>IF(X1780&lt;&gt;"Liquidação Cancelada",Y1780-Z1780,"Liquidação Cancelada")</f>
        <v>#N/A</v>
      </c>
      <c r="AC1780" s="3" t="e">
        <f>IF(X1780&lt;&gt;"Liquidação Cancelada",(AA1780-AB1780)+(U1780-Z1780-AB1780),"Liquidação Cancelada")</f>
        <v>#N/A</v>
      </c>
      <c r="AD1780" s="29"/>
    </row>
    <row r="1781" spans="1:30" ht="24.95" customHeight="1" x14ac:dyDescent="0.2">
      <c r="A1781" s="23" t="str">
        <f>D1781&amp;"|"&amp;E1781&amp;"|"&amp;G1781&amp;"|"&amp;H1781&amp;"|"&amp;L1781&amp;"|"&amp;N1781&amp;"|"&amp;U1781</f>
        <v>||||||0</v>
      </c>
      <c r="B1781" s="23" t="str">
        <f>D1781&amp;"|"&amp;E1781&amp;"|"&amp;G1781&amp;"|"&amp;H1781&amp;"|"&amp;X1781</f>
        <v>||||0</v>
      </c>
      <c r="C1781" s="28" t="str">
        <f>E1781&amp;"|"&amp;X1781</f>
        <v>|0</v>
      </c>
      <c r="D1781" s="10"/>
      <c r="E1781" s="10"/>
      <c r="F1781" s="36" t="str">
        <f>G1781&amp;"/"&amp;H1781</f>
        <v>/</v>
      </c>
      <c r="G1781" s="10"/>
      <c r="H1781" s="10"/>
      <c r="I1781" s="36" t="str">
        <f>J1781&amp;"."&amp;K1781</f>
        <v>.</v>
      </c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>
        <f>R1781-S1781-T1781</f>
        <v>0</v>
      </c>
      <c r="V1781" s="9" t="e">
        <f>IF(X1781&lt;&gt;"Liquidação Cancelada",VLOOKUP(B1781,'BASE DE DADOS OPS'!$B$4:$P$9650,10,FALSE),"Liquidação Cancelada")</f>
        <v>#N/A</v>
      </c>
      <c r="W1781" s="13" t="e">
        <f>IF(X1781&lt;&gt;"Liquidação Cancelada",IF(ISBLANK(V1781),"AGUARDANDO PAGAMENTO",NETWORKDAYS(P1781,V1781)-1),"Liquidação Cancelada")</f>
        <v>#N/A</v>
      </c>
      <c r="X1781" s="10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>IF(X1781&lt;&gt;"Liquidação Cancelada",Y1781-Z1781,"Liquidação Cancelada")</f>
        <v>#N/A</v>
      </c>
      <c r="AC1781" s="3" t="e">
        <f>IF(X1781&lt;&gt;"Liquidação Cancelada",(AA1781-AB1781)+(U1781-Z1781-AB1781),"Liquidação Cancelada")</f>
        <v>#N/A</v>
      </c>
      <c r="AD1781" s="29"/>
    </row>
    <row r="1782" spans="1:30" ht="24.95" customHeight="1" x14ac:dyDescent="0.2">
      <c r="A1782" s="23" t="str">
        <f>D1782&amp;"|"&amp;E1782&amp;"|"&amp;G1782&amp;"|"&amp;H1782&amp;"|"&amp;L1782&amp;"|"&amp;N1782&amp;"|"&amp;U1782</f>
        <v>||||||0</v>
      </c>
      <c r="B1782" s="23" t="str">
        <f>D1782&amp;"|"&amp;E1782&amp;"|"&amp;G1782&amp;"|"&amp;H1782&amp;"|"&amp;X1782</f>
        <v>||||0</v>
      </c>
      <c r="C1782" s="28" t="str">
        <f>E1782&amp;"|"&amp;X1782</f>
        <v>|0</v>
      </c>
      <c r="D1782" s="10"/>
      <c r="E1782" s="10"/>
      <c r="F1782" s="36" t="str">
        <f>G1782&amp;"/"&amp;H1782</f>
        <v>/</v>
      </c>
      <c r="G1782" s="10"/>
      <c r="H1782" s="10"/>
      <c r="I1782" s="36" t="str">
        <f>J1782&amp;"."&amp;K1782</f>
        <v>.</v>
      </c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>
        <f>R1782-S1782-T1782</f>
        <v>0</v>
      </c>
      <c r="V1782" s="9" t="e">
        <f>IF(X1782&lt;&gt;"Liquidação Cancelada",VLOOKUP(B1782,'BASE DE DADOS OPS'!$B$4:$P$9650,10,FALSE),"Liquidação Cancelada")</f>
        <v>#N/A</v>
      </c>
      <c r="W1782" s="13" t="e">
        <f>IF(X1782&lt;&gt;"Liquidação Cancelada",IF(ISBLANK(V1782),"AGUARDANDO PAGAMENTO",NETWORKDAYS(P1782,V1782)-1),"Liquidação Cancelada")</f>
        <v>#N/A</v>
      </c>
      <c r="X1782" s="10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>IF(X1782&lt;&gt;"Liquidação Cancelada",Y1782-Z1782,"Liquidação Cancelada")</f>
        <v>#N/A</v>
      </c>
      <c r="AC1782" s="3" t="e">
        <f>IF(X1782&lt;&gt;"Liquidação Cancelada",(AA1782-AB1782)+(U1782-Z1782-AB1782),"Liquidação Cancelada")</f>
        <v>#N/A</v>
      </c>
      <c r="AD1782" s="29"/>
    </row>
    <row r="1783" spans="1:30" ht="24.95" customHeight="1" x14ac:dyDescent="0.2">
      <c r="A1783" s="23" t="str">
        <f>D1783&amp;"|"&amp;E1783&amp;"|"&amp;G1783&amp;"|"&amp;H1783&amp;"|"&amp;L1783&amp;"|"&amp;N1783&amp;"|"&amp;U1783</f>
        <v>||||||0</v>
      </c>
      <c r="B1783" s="23" t="str">
        <f>D1783&amp;"|"&amp;E1783&amp;"|"&amp;G1783&amp;"|"&amp;H1783&amp;"|"&amp;X1783</f>
        <v>||||0</v>
      </c>
      <c r="C1783" s="28" t="str">
        <f>E1783&amp;"|"&amp;X1783</f>
        <v>|0</v>
      </c>
      <c r="D1783" s="10"/>
      <c r="E1783" s="10"/>
      <c r="F1783" s="36" t="str">
        <f>G1783&amp;"/"&amp;H1783</f>
        <v>/</v>
      </c>
      <c r="G1783" s="10"/>
      <c r="H1783" s="10"/>
      <c r="I1783" s="36" t="str">
        <f>J1783&amp;"."&amp;K1783</f>
        <v>.</v>
      </c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>
        <f>R1783-S1783-T1783</f>
        <v>0</v>
      </c>
      <c r="V1783" s="9" t="e">
        <f>IF(X1783&lt;&gt;"Liquidação Cancelada",VLOOKUP(B1783,'BASE DE DADOS OPS'!$B$4:$P$9650,10,FALSE),"Liquidação Cancelada")</f>
        <v>#N/A</v>
      </c>
      <c r="W1783" s="13" t="e">
        <f>IF(X1783&lt;&gt;"Liquidação Cancelada",IF(ISBLANK(V1783),"AGUARDANDO PAGAMENTO",NETWORKDAYS(P1783,V1783)-1),"Liquidação Cancelada")</f>
        <v>#N/A</v>
      </c>
      <c r="X1783" s="10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>IF(X1783&lt;&gt;"Liquidação Cancelada",Y1783-Z1783,"Liquidação Cancelada")</f>
        <v>#N/A</v>
      </c>
      <c r="AC1783" s="3" t="e">
        <f>IF(X1783&lt;&gt;"Liquidação Cancelada",(AA1783-AB1783)+(U1783-Z1783-AB1783),"Liquidação Cancelada")</f>
        <v>#N/A</v>
      </c>
      <c r="AD1783" s="29"/>
    </row>
    <row r="1784" spans="1:30" ht="24.95" customHeight="1" x14ac:dyDescent="0.2">
      <c r="A1784" s="23" t="str">
        <f>D1784&amp;"|"&amp;E1784&amp;"|"&amp;G1784&amp;"|"&amp;H1784&amp;"|"&amp;L1784&amp;"|"&amp;N1784&amp;"|"&amp;U1784</f>
        <v>||||||0</v>
      </c>
      <c r="B1784" s="23" t="str">
        <f>D1784&amp;"|"&amp;E1784&amp;"|"&amp;G1784&amp;"|"&amp;H1784&amp;"|"&amp;X1784</f>
        <v>||||0</v>
      </c>
      <c r="C1784" s="28" t="str">
        <f>E1784&amp;"|"&amp;X1784</f>
        <v>|0</v>
      </c>
      <c r="D1784" s="10"/>
      <c r="E1784" s="10"/>
      <c r="F1784" s="36" t="str">
        <f>G1784&amp;"/"&amp;H1784</f>
        <v>/</v>
      </c>
      <c r="G1784" s="10"/>
      <c r="H1784" s="10"/>
      <c r="I1784" s="36" t="str">
        <f>J1784&amp;"."&amp;K1784</f>
        <v>.</v>
      </c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>
        <f>R1784-S1784-T1784</f>
        <v>0</v>
      </c>
      <c r="V1784" s="9" t="e">
        <f>IF(X1784&lt;&gt;"Liquidação Cancelada",VLOOKUP(B1784,'BASE DE DADOS OPS'!$B$4:$P$9650,10,FALSE),"Liquidação Cancelada")</f>
        <v>#N/A</v>
      </c>
      <c r="W1784" s="13" t="e">
        <f>IF(X1784&lt;&gt;"Liquidação Cancelada",IF(ISBLANK(V1784),"AGUARDANDO PAGAMENTO",NETWORKDAYS(P1784,V1784)-1),"Liquidação Cancelada")</f>
        <v>#N/A</v>
      </c>
      <c r="X1784" s="10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>IF(X1784&lt;&gt;"Liquidação Cancelada",Y1784-Z1784,"Liquidação Cancelada")</f>
        <v>#N/A</v>
      </c>
      <c r="AC1784" s="3" t="e">
        <f>IF(X1784&lt;&gt;"Liquidação Cancelada",(AA1784-AB1784)+(U1784-Z1784-AB1784),"Liquidação Cancelada")</f>
        <v>#N/A</v>
      </c>
      <c r="AD1784" s="29"/>
    </row>
    <row r="1785" spans="1:30" ht="24.95" customHeight="1" x14ac:dyDescent="0.2">
      <c r="A1785" s="23" t="str">
        <f>D1785&amp;"|"&amp;E1785&amp;"|"&amp;G1785&amp;"|"&amp;H1785&amp;"|"&amp;L1785&amp;"|"&amp;N1785&amp;"|"&amp;U1785</f>
        <v>||||||0</v>
      </c>
      <c r="B1785" s="23" t="str">
        <f>D1785&amp;"|"&amp;E1785&amp;"|"&amp;G1785&amp;"|"&amp;H1785&amp;"|"&amp;X1785</f>
        <v>||||0</v>
      </c>
      <c r="C1785" s="28" t="str">
        <f>E1785&amp;"|"&amp;X1785</f>
        <v>|0</v>
      </c>
      <c r="D1785" s="10"/>
      <c r="E1785" s="10"/>
      <c r="F1785" s="36" t="str">
        <f>G1785&amp;"/"&amp;H1785</f>
        <v>/</v>
      </c>
      <c r="G1785" s="10"/>
      <c r="H1785" s="10"/>
      <c r="I1785" s="36" t="str">
        <f>J1785&amp;"."&amp;K1785</f>
        <v>.</v>
      </c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>
        <f>R1785-S1785-T1785</f>
        <v>0</v>
      </c>
      <c r="V1785" s="9" t="e">
        <f>IF(X1785&lt;&gt;"Liquidação Cancelada",VLOOKUP(B1785,'BASE DE DADOS OPS'!$B$4:$P$9650,10,FALSE),"Liquidação Cancelada")</f>
        <v>#N/A</v>
      </c>
      <c r="W1785" s="13" t="e">
        <f>IF(X1785&lt;&gt;"Liquidação Cancelada",IF(ISBLANK(V1785),"AGUARDANDO PAGAMENTO",NETWORKDAYS(P1785,V1785)-1),"Liquidação Cancelada")</f>
        <v>#N/A</v>
      </c>
      <c r="X1785" s="10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>IF(X1785&lt;&gt;"Liquidação Cancelada",Y1785-Z1785,"Liquidação Cancelada")</f>
        <v>#N/A</v>
      </c>
      <c r="AC1785" s="3" t="e">
        <f>IF(X1785&lt;&gt;"Liquidação Cancelada",(AA1785-AB1785)+(U1785-Z1785-AB1785),"Liquidação Cancelada")</f>
        <v>#N/A</v>
      </c>
      <c r="AD1785" s="29"/>
    </row>
    <row r="1786" spans="1:30" ht="24.95" customHeight="1" x14ac:dyDescent="0.2">
      <c r="A1786" s="23" t="str">
        <f>D1786&amp;"|"&amp;E1786&amp;"|"&amp;G1786&amp;"|"&amp;H1786&amp;"|"&amp;L1786&amp;"|"&amp;N1786&amp;"|"&amp;U1786</f>
        <v>||||||0</v>
      </c>
      <c r="B1786" s="23" t="str">
        <f>D1786&amp;"|"&amp;E1786&amp;"|"&amp;G1786&amp;"|"&amp;H1786&amp;"|"&amp;X1786</f>
        <v>||||0</v>
      </c>
      <c r="C1786" s="28" t="str">
        <f>E1786&amp;"|"&amp;X1786</f>
        <v>|0</v>
      </c>
      <c r="D1786" s="10"/>
      <c r="E1786" s="10"/>
      <c r="F1786" s="36" t="str">
        <f>G1786&amp;"/"&amp;H1786</f>
        <v>/</v>
      </c>
      <c r="G1786" s="10"/>
      <c r="H1786" s="10"/>
      <c r="I1786" s="36" t="str">
        <f>J1786&amp;"."&amp;K1786</f>
        <v>.</v>
      </c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>
        <f>R1786-S1786-T1786</f>
        <v>0</v>
      </c>
      <c r="V1786" s="9" t="e">
        <f>IF(X1786&lt;&gt;"Liquidação Cancelada",VLOOKUP(B1786,'BASE DE DADOS OPS'!$B$4:$P$9650,10,FALSE),"Liquidação Cancelada")</f>
        <v>#N/A</v>
      </c>
      <c r="W1786" s="13" t="e">
        <f>IF(X1786&lt;&gt;"Liquidação Cancelada",IF(ISBLANK(V1786),"AGUARDANDO PAGAMENTO",NETWORKDAYS(P1786,V1786)-1),"Liquidação Cancelada")</f>
        <v>#N/A</v>
      </c>
      <c r="X1786" s="10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>IF(X1786&lt;&gt;"Liquidação Cancelada",Y1786-Z1786,"Liquidação Cancelada")</f>
        <v>#N/A</v>
      </c>
      <c r="AC1786" s="3" t="e">
        <f>IF(X1786&lt;&gt;"Liquidação Cancelada",(AA1786-AB1786)+(U1786-Z1786-AB1786),"Liquidação Cancelada")</f>
        <v>#N/A</v>
      </c>
      <c r="AD1786" s="29"/>
    </row>
    <row r="1787" spans="1:30" ht="24.95" customHeight="1" x14ac:dyDescent="0.2">
      <c r="A1787" s="23" t="str">
        <f>D1787&amp;"|"&amp;E1787&amp;"|"&amp;G1787&amp;"|"&amp;H1787&amp;"|"&amp;L1787&amp;"|"&amp;N1787&amp;"|"&amp;U1787</f>
        <v>||||||0</v>
      </c>
      <c r="B1787" s="23" t="str">
        <f>D1787&amp;"|"&amp;E1787&amp;"|"&amp;G1787&amp;"|"&amp;H1787&amp;"|"&amp;X1787</f>
        <v>||||0</v>
      </c>
      <c r="C1787" s="28" t="str">
        <f>E1787&amp;"|"&amp;X1787</f>
        <v>|0</v>
      </c>
      <c r="D1787" s="10"/>
      <c r="E1787" s="10"/>
      <c r="F1787" s="36" t="str">
        <f>G1787&amp;"/"&amp;H1787</f>
        <v>/</v>
      </c>
      <c r="G1787" s="10"/>
      <c r="H1787" s="10"/>
      <c r="I1787" s="36" t="str">
        <f>J1787&amp;"."&amp;K1787</f>
        <v>.</v>
      </c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>
        <f>R1787-S1787-T1787</f>
        <v>0</v>
      </c>
      <c r="V1787" s="9" t="e">
        <f>IF(X1787&lt;&gt;"Liquidação Cancelada",VLOOKUP(B1787,'BASE DE DADOS OPS'!$B$4:$P$9650,10,FALSE),"Liquidação Cancelada")</f>
        <v>#N/A</v>
      </c>
      <c r="W1787" s="13" t="e">
        <f>IF(X1787&lt;&gt;"Liquidação Cancelada",IF(ISBLANK(V1787),"AGUARDANDO PAGAMENTO",NETWORKDAYS(P1787,V1787)-1),"Liquidação Cancelada")</f>
        <v>#N/A</v>
      </c>
      <c r="X1787" s="10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>IF(X1787&lt;&gt;"Liquidação Cancelada",Y1787-Z1787,"Liquidação Cancelada")</f>
        <v>#N/A</v>
      </c>
      <c r="AC1787" s="3" t="e">
        <f>IF(X1787&lt;&gt;"Liquidação Cancelada",(AA1787-AB1787)+(U1787-Z1787-AB1787),"Liquidação Cancelada")</f>
        <v>#N/A</v>
      </c>
      <c r="AD1787" s="29"/>
    </row>
    <row r="1788" spans="1:30" ht="24.95" customHeight="1" x14ac:dyDescent="0.2">
      <c r="A1788" s="23" t="str">
        <f>D1788&amp;"|"&amp;E1788&amp;"|"&amp;G1788&amp;"|"&amp;H1788&amp;"|"&amp;L1788&amp;"|"&amp;N1788&amp;"|"&amp;U1788</f>
        <v>||||||0</v>
      </c>
      <c r="B1788" s="23" t="str">
        <f>D1788&amp;"|"&amp;E1788&amp;"|"&amp;G1788&amp;"|"&amp;H1788&amp;"|"&amp;X1788</f>
        <v>||||0</v>
      </c>
      <c r="C1788" s="28" t="str">
        <f>E1788&amp;"|"&amp;X1788</f>
        <v>|0</v>
      </c>
      <c r="D1788" s="10"/>
      <c r="E1788" s="10"/>
      <c r="F1788" s="36" t="str">
        <f>G1788&amp;"/"&amp;H1788</f>
        <v>/</v>
      </c>
      <c r="G1788" s="10"/>
      <c r="H1788" s="10"/>
      <c r="I1788" s="36" t="str">
        <f>J1788&amp;"."&amp;K1788</f>
        <v>.</v>
      </c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>
        <f>R1788-S1788-T1788</f>
        <v>0</v>
      </c>
      <c r="V1788" s="9" t="e">
        <f>IF(X1788&lt;&gt;"Liquidação Cancelada",VLOOKUP(B1788,'BASE DE DADOS OPS'!$B$4:$P$9650,10,FALSE),"Liquidação Cancelada")</f>
        <v>#N/A</v>
      </c>
      <c r="W1788" s="13" t="e">
        <f>IF(X1788&lt;&gt;"Liquidação Cancelada",IF(ISBLANK(V1788),"AGUARDANDO PAGAMENTO",NETWORKDAYS(P1788,V1788)-1),"Liquidação Cancelada")</f>
        <v>#N/A</v>
      </c>
      <c r="X1788" s="10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>IF(X1788&lt;&gt;"Liquidação Cancelada",Y1788-Z1788,"Liquidação Cancelada")</f>
        <v>#N/A</v>
      </c>
      <c r="AC1788" s="3" t="e">
        <f>IF(X1788&lt;&gt;"Liquidação Cancelada",(AA1788-AB1788)+(U1788-Z1788-AB1788),"Liquidação Cancelada")</f>
        <v>#N/A</v>
      </c>
      <c r="AD1788" s="29"/>
    </row>
    <row r="1789" spans="1:30" ht="24.95" customHeight="1" x14ac:dyDescent="0.2">
      <c r="A1789" s="23" t="str">
        <f>D1789&amp;"|"&amp;E1789&amp;"|"&amp;G1789&amp;"|"&amp;H1789&amp;"|"&amp;L1789&amp;"|"&amp;N1789&amp;"|"&amp;U1789</f>
        <v>||||||0</v>
      </c>
      <c r="B1789" s="23" t="str">
        <f>D1789&amp;"|"&amp;E1789&amp;"|"&amp;G1789&amp;"|"&amp;H1789&amp;"|"&amp;X1789</f>
        <v>||||0</v>
      </c>
      <c r="C1789" s="28" t="str">
        <f>E1789&amp;"|"&amp;X1789</f>
        <v>|0</v>
      </c>
      <c r="D1789" s="10"/>
      <c r="E1789" s="10"/>
      <c r="F1789" s="36" t="str">
        <f>G1789&amp;"/"&amp;H1789</f>
        <v>/</v>
      </c>
      <c r="G1789" s="10"/>
      <c r="H1789" s="10"/>
      <c r="I1789" s="36" t="str">
        <f>J1789&amp;"."&amp;K1789</f>
        <v>.</v>
      </c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>
        <f>R1789-S1789-T1789</f>
        <v>0</v>
      </c>
      <c r="V1789" s="9" t="e">
        <f>IF(X1789&lt;&gt;"Liquidação Cancelada",VLOOKUP(B1789,'BASE DE DADOS OPS'!$B$4:$P$9650,10,FALSE),"Liquidação Cancelada")</f>
        <v>#N/A</v>
      </c>
      <c r="W1789" s="13" t="e">
        <f>IF(X1789&lt;&gt;"Liquidação Cancelada",IF(ISBLANK(V1789),"AGUARDANDO PAGAMENTO",NETWORKDAYS(P1789,V1789)-1),"Liquidação Cancelada")</f>
        <v>#N/A</v>
      </c>
      <c r="X1789" s="10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>IF(X1789&lt;&gt;"Liquidação Cancelada",Y1789-Z1789,"Liquidação Cancelada")</f>
        <v>#N/A</v>
      </c>
      <c r="AC1789" s="3" t="e">
        <f>IF(X1789&lt;&gt;"Liquidação Cancelada",(AA1789-AB1789)+(U1789-Z1789-AB1789),"Liquidação Cancelada")</f>
        <v>#N/A</v>
      </c>
      <c r="AD1789" s="29"/>
    </row>
    <row r="1790" spans="1:30" ht="24.95" customHeight="1" x14ac:dyDescent="0.2">
      <c r="A1790" s="23" t="str">
        <f>D1790&amp;"|"&amp;E1790&amp;"|"&amp;G1790&amp;"|"&amp;H1790&amp;"|"&amp;L1790&amp;"|"&amp;N1790&amp;"|"&amp;U1790</f>
        <v>||||||0</v>
      </c>
      <c r="B1790" s="23" t="str">
        <f>D1790&amp;"|"&amp;E1790&amp;"|"&amp;G1790&amp;"|"&amp;H1790&amp;"|"&amp;X1790</f>
        <v>||||0</v>
      </c>
      <c r="C1790" s="28" t="str">
        <f>E1790&amp;"|"&amp;X1790</f>
        <v>|0</v>
      </c>
      <c r="D1790" s="10"/>
      <c r="E1790" s="10"/>
      <c r="F1790" s="36" t="str">
        <f>G1790&amp;"/"&amp;H1790</f>
        <v>/</v>
      </c>
      <c r="G1790" s="10"/>
      <c r="H1790" s="10"/>
      <c r="I1790" s="36" t="str">
        <f>J1790&amp;"."&amp;K1790</f>
        <v>.</v>
      </c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>
        <f>R1790-S1790-T1790</f>
        <v>0</v>
      </c>
      <c r="V1790" s="9" t="e">
        <f>IF(X1790&lt;&gt;"Liquidação Cancelada",VLOOKUP(B1790,'BASE DE DADOS OPS'!$B$4:$P$9650,10,FALSE),"Liquidação Cancelada")</f>
        <v>#N/A</v>
      </c>
      <c r="W1790" s="13" t="e">
        <f>IF(X1790&lt;&gt;"Liquidação Cancelada",IF(ISBLANK(V1790),"AGUARDANDO PAGAMENTO",NETWORKDAYS(P1790,V1790)-1),"Liquidação Cancelada")</f>
        <v>#N/A</v>
      </c>
      <c r="X1790" s="10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>IF(X1790&lt;&gt;"Liquidação Cancelada",Y1790-Z1790,"Liquidação Cancelada")</f>
        <v>#N/A</v>
      </c>
      <c r="AC1790" s="3" t="e">
        <f>IF(X1790&lt;&gt;"Liquidação Cancelada",(AA1790-AB1790)+(U1790-Z1790-AB1790),"Liquidação Cancelada")</f>
        <v>#N/A</v>
      </c>
      <c r="AD1790" s="29"/>
    </row>
    <row r="1791" spans="1:30" ht="24.95" customHeight="1" x14ac:dyDescent="0.2">
      <c r="A1791" s="23" t="str">
        <f>D1791&amp;"|"&amp;E1791&amp;"|"&amp;G1791&amp;"|"&amp;H1791&amp;"|"&amp;L1791&amp;"|"&amp;N1791&amp;"|"&amp;U1791</f>
        <v>||||||0</v>
      </c>
      <c r="B1791" s="23" t="str">
        <f>D1791&amp;"|"&amp;E1791&amp;"|"&amp;G1791&amp;"|"&amp;H1791&amp;"|"&amp;X1791</f>
        <v>||||0</v>
      </c>
      <c r="C1791" s="28" t="str">
        <f>E1791&amp;"|"&amp;X1791</f>
        <v>|0</v>
      </c>
      <c r="D1791" s="10"/>
      <c r="E1791" s="10"/>
      <c r="F1791" s="36" t="str">
        <f>G1791&amp;"/"&amp;H1791</f>
        <v>/</v>
      </c>
      <c r="G1791" s="10"/>
      <c r="H1791" s="10"/>
      <c r="I1791" s="36" t="str">
        <f>J1791&amp;"."&amp;K1791</f>
        <v>.</v>
      </c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>
        <f>R1791-S1791-T1791</f>
        <v>0</v>
      </c>
      <c r="V1791" s="9" t="e">
        <f>IF(X1791&lt;&gt;"Liquidação Cancelada",VLOOKUP(B1791,'BASE DE DADOS OPS'!$B$4:$P$9650,10,FALSE),"Liquidação Cancelada")</f>
        <v>#N/A</v>
      </c>
      <c r="W1791" s="13" t="e">
        <f>IF(X1791&lt;&gt;"Liquidação Cancelada",IF(ISBLANK(V1791),"AGUARDANDO PAGAMENTO",NETWORKDAYS(P1791,V1791)-1),"Liquidação Cancelada")</f>
        <v>#N/A</v>
      </c>
      <c r="X1791" s="10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>IF(X1791&lt;&gt;"Liquidação Cancelada",Y1791-Z1791,"Liquidação Cancelada")</f>
        <v>#N/A</v>
      </c>
      <c r="AC1791" s="3" t="e">
        <f>IF(X1791&lt;&gt;"Liquidação Cancelada",(AA1791-AB1791)+(U1791-Z1791-AB1791),"Liquidação Cancelada")</f>
        <v>#N/A</v>
      </c>
      <c r="AD1791" s="29"/>
    </row>
    <row r="1792" spans="1:30" ht="24.95" customHeight="1" x14ac:dyDescent="0.2">
      <c r="A1792" s="23" t="str">
        <f>D1792&amp;"|"&amp;E1792&amp;"|"&amp;G1792&amp;"|"&amp;H1792&amp;"|"&amp;L1792&amp;"|"&amp;N1792&amp;"|"&amp;U1792</f>
        <v>||||||0</v>
      </c>
      <c r="B1792" s="23" t="str">
        <f>D1792&amp;"|"&amp;E1792&amp;"|"&amp;G1792&amp;"|"&amp;H1792&amp;"|"&amp;X1792</f>
        <v>||||0</v>
      </c>
      <c r="C1792" s="28" t="str">
        <f>E1792&amp;"|"&amp;X1792</f>
        <v>|0</v>
      </c>
      <c r="D1792" s="10"/>
      <c r="E1792" s="10"/>
      <c r="F1792" s="36" t="str">
        <f>G1792&amp;"/"&amp;H1792</f>
        <v>/</v>
      </c>
      <c r="G1792" s="10"/>
      <c r="H1792" s="10"/>
      <c r="I1792" s="36" t="str">
        <f>J1792&amp;"."&amp;K1792</f>
        <v>.</v>
      </c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>
        <f>R1792-S1792-T1792</f>
        <v>0</v>
      </c>
      <c r="V1792" s="9" t="e">
        <f>IF(X1792&lt;&gt;"Liquidação Cancelada",VLOOKUP(B1792,'BASE DE DADOS OPS'!$B$4:$P$9650,10,FALSE),"Liquidação Cancelada")</f>
        <v>#N/A</v>
      </c>
      <c r="W1792" s="13" t="e">
        <f>IF(X1792&lt;&gt;"Liquidação Cancelada",IF(ISBLANK(V1792),"AGUARDANDO PAGAMENTO",NETWORKDAYS(P1792,V1792)-1),"Liquidação Cancelada")</f>
        <v>#N/A</v>
      </c>
      <c r="X1792" s="10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>IF(X1792&lt;&gt;"Liquidação Cancelada",Y1792-Z1792,"Liquidação Cancelada")</f>
        <v>#N/A</v>
      </c>
      <c r="AC1792" s="3" t="e">
        <f>IF(X1792&lt;&gt;"Liquidação Cancelada",(AA1792-AB1792)+(U1792-Z1792-AB1792),"Liquidação Cancelada")</f>
        <v>#N/A</v>
      </c>
      <c r="AD1792" s="29"/>
    </row>
    <row r="1793" spans="1:30" ht="24.95" customHeight="1" x14ac:dyDescent="0.2">
      <c r="A1793" s="23" t="str">
        <f>D1793&amp;"|"&amp;E1793&amp;"|"&amp;G1793&amp;"|"&amp;H1793&amp;"|"&amp;L1793&amp;"|"&amp;N1793&amp;"|"&amp;U1793</f>
        <v>||||||0</v>
      </c>
      <c r="B1793" s="23" t="str">
        <f>D1793&amp;"|"&amp;E1793&amp;"|"&amp;G1793&amp;"|"&amp;H1793&amp;"|"&amp;X1793</f>
        <v>||||0</v>
      </c>
      <c r="C1793" s="28" t="str">
        <f>E1793&amp;"|"&amp;X1793</f>
        <v>|0</v>
      </c>
      <c r="D1793" s="10"/>
      <c r="E1793" s="10"/>
      <c r="F1793" s="36" t="str">
        <f>G1793&amp;"/"&amp;H1793</f>
        <v>/</v>
      </c>
      <c r="G1793" s="10"/>
      <c r="H1793" s="10"/>
      <c r="I1793" s="36" t="str">
        <f>J1793&amp;"."&amp;K1793</f>
        <v>.</v>
      </c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>
        <f>R1793-S1793-T1793</f>
        <v>0</v>
      </c>
      <c r="V1793" s="9" t="e">
        <f>IF(X1793&lt;&gt;"Liquidação Cancelada",VLOOKUP(B1793,'BASE DE DADOS OPS'!$B$4:$P$9650,10,FALSE),"Liquidação Cancelada")</f>
        <v>#N/A</v>
      </c>
      <c r="W1793" s="13" t="e">
        <f>IF(X1793&lt;&gt;"Liquidação Cancelada",IF(ISBLANK(V1793),"AGUARDANDO PAGAMENTO",NETWORKDAYS(P1793,V1793)-1),"Liquidação Cancelada")</f>
        <v>#N/A</v>
      </c>
      <c r="X1793" s="10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>IF(X1793&lt;&gt;"Liquidação Cancelada",Y1793-Z1793,"Liquidação Cancelada")</f>
        <v>#N/A</v>
      </c>
      <c r="AC1793" s="3" t="e">
        <f>IF(X1793&lt;&gt;"Liquidação Cancelada",(AA1793-AB1793)+(U1793-Z1793-AB1793),"Liquidação Cancelada")</f>
        <v>#N/A</v>
      </c>
      <c r="AD1793" s="29"/>
    </row>
    <row r="1794" spans="1:30" ht="24.95" customHeight="1" x14ac:dyDescent="0.2">
      <c r="A1794" s="23" t="str">
        <f>D1794&amp;"|"&amp;E1794&amp;"|"&amp;G1794&amp;"|"&amp;H1794&amp;"|"&amp;L1794&amp;"|"&amp;N1794&amp;"|"&amp;U1794</f>
        <v>||||||0</v>
      </c>
      <c r="B1794" s="23" t="str">
        <f>D1794&amp;"|"&amp;E1794&amp;"|"&amp;G1794&amp;"|"&amp;H1794&amp;"|"&amp;X1794</f>
        <v>||||0</v>
      </c>
      <c r="C1794" s="28" t="str">
        <f>E1794&amp;"|"&amp;X1794</f>
        <v>|0</v>
      </c>
      <c r="D1794" s="10"/>
      <c r="E1794" s="10"/>
      <c r="F1794" s="36" t="str">
        <f>G1794&amp;"/"&amp;H1794</f>
        <v>/</v>
      </c>
      <c r="G1794" s="10"/>
      <c r="H1794" s="10"/>
      <c r="I1794" s="36" t="str">
        <f>J1794&amp;"."&amp;K1794</f>
        <v>.</v>
      </c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>
        <f>R1794-S1794-T1794</f>
        <v>0</v>
      </c>
      <c r="V1794" s="9" t="e">
        <f>IF(X1794&lt;&gt;"Liquidação Cancelada",VLOOKUP(B1794,'BASE DE DADOS OPS'!$B$4:$P$9650,10,FALSE),"Liquidação Cancelada")</f>
        <v>#N/A</v>
      </c>
      <c r="W1794" s="13" t="e">
        <f>IF(X1794&lt;&gt;"Liquidação Cancelada",IF(ISBLANK(V1794),"AGUARDANDO PAGAMENTO",NETWORKDAYS(P1794,V1794)-1),"Liquidação Cancelada")</f>
        <v>#N/A</v>
      </c>
      <c r="X1794" s="10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>IF(X1794&lt;&gt;"Liquidação Cancelada",Y1794-Z1794,"Liquidação Cancelada")</f>
        <v>#N/A</v>
      </c>
      <c r="AC1794" s="3" t="e">
        <f>IF(X1794&lt;&gt;"Liquidação Cancelada",(AA1794-AB1794)+(U1794-Z1794-AB1794),"Liquidação Cancelada")</f>
        <v>#N/A</v>
      </c>
      <c r="AD1794" s="29"/>
    </row>
    <row r="1795" spans="1:30" ht="24.95" customHeight="1" x14ac:dyDescent="0.2">
      <c r="A1795" s="23" t="str">
        <f>D1795&amp;"|"&amp;E1795&amp;"|"&amp;G1795&amp;"|"&amp;H1795&amp;"|"&amp;L1795&amp;"|"&amp;N1795&amp;"|"&amp;U1795</f>
        <v>||||||0</v>
      </c>
      <c r="B1795" s="23" t="str">
        <f>D1795&amp;"|"&amp;E1795&amp;"|"&amp;G1795&amp;"|"&amp;H1795&amp;"|"&amp;X1795</f>
        <v>||||0</v>
      </c>
      <c r="C1795" s="28" t="str">
        <f>E1795&amp;"|"&amp;X1795</f>
        <v>|0</v>
      </c>
      <c r="D1795" s="10"/>
      <c r="E1795" s="10"/>
      <c r="F1795" s="36" t="str">
        <f>G1795&amp;"/"&amp;H1795</f>
        <v>/</v>
      </c>
      <c r="G1795" s="10"/>
      <c r="H1795" s="10"/>
      <c r="I1795" s="36" t="str">
        <f>J1795&amp;"."&amp;K1795</f>
        <v>.</v>
      </c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>
        <f>R1795-S1795-T1795</f>
        <v>0</v>
      </c>
      <c r="V1795" s="9" t="e">
        <f>IF(X1795&lt;&gt;"Liquidação Cancelada",VLOOKUP(B1795,'BASE DE DADOS OPS'!$B$4:$P$9650,10,FALSE),"Liquidação Cancelada")</f>
        <v>#N/A</v>
      </c>
      <c r="W1795" s="13" t="e">
        <f>IF(X1795&lt;&gt;"Liquidação Cancelada",IF(ISBLANK(V1795),"AGUARDANDO PAGAMENTO",NETWORKDAYS(P1795,V1795)-1),"Liquidação Cancelada")</f>
        <v>#N/A</v>
      </c>
      <c r="X1795" s="10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>IF(X1795&lt;&gt;"Liquidação Cancelada",Y1795-Z1795,"Liquidação Cancelada")</f>
        <v>#N/A</v>
      </c>
      <c r="AC1795" s="3" t="e">
        <f>IF(X1795&lt;&gt;"Liquidação Cancelada",(AA1795-AB1795)+(U1795-Z1795-AB1795),"Liquidação Cancelada")</f>
        <v>#N/A</v>
      </c>
      <c r="AD1795" s="29"/>
    </row>
    <row r="1796" spans="1:30" ht="24.95" customHeight="1" x14ac:dyDescent="0.2">
      <c r="A1796" s="23" t="str">
        <f>D1796&amp;"|"&amp;E1796&amp;"|"&amp;G1796&amp;"|"&amp;H1796&amp;"|"&amp;L1796&amp;"|"&amp;N1796&amp;"|"&amp;U1796</f>
        <v>||||||0</v>
      </c>
      <c r="B1796" s="23" t="str">
        <f>D1796&amp;"|"&amp;E1796&amp;"|"&amp;G1796&amp;"|"&amp;H1796&amp;"|"&amp;X1796</f>
        <v>||||0</v>
      </c>
      <c r="C1796" s="28" t="str">
        <f>E1796&amp;"|"&amp;X1796</f>
        <v>|0</v>
      </c>
      <c r="D1796" s="10"/>
      <c r="E1796" s="10"/>
      <c r="F1796" s="36" t="str">
        <f>G1796&amp;"/"&amp;H1796</f>
        <v>/</v>
      </c>
      <c r="G1796" s="10"/>
      <c r="H1796" s="10"/>
      <c r="I1796" s="36" t="str">
        <f>J1796&amp;"."&amp;K1796</f>
        <v>.</v>
      </c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>
        <f>R1796-S1796-T1796</f>
        <v>0</v>
      </c>
      <c r="V1796" s="9" t="e">
        <f>IF(X1796&lt;&gt;"Liquidação Cancelada",VLOOKUP(B1796,'BASE DE DADOS OPS'!$B$4:$P$9650,10,FALSE),"Liquidação Cancelada")</f>
        <v>#N/A</v>
      </c>
      <c r="W1796" s="13" t="e">
        <f>IF(X1796&lt;&gt;"Liquidação Cancelada",IF(ISBLANK(V1796),"AGUARDANDO PAGAMENTO",NETWORKDAYS(P1796,V1796)-1),"Liquidação Cancelada")</f>
        <v>#N/A</v>
      </c>
      <c r="X1796" s="10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>IF(X1796&lt;&gt;"Liquidação Cancelada",Y1796-Z1796,"Liquidação Cancelada")</f>
        <v>#N/A</v>
      </c>
      <c r="AC1796" s="3" t="e">
        <f>IF(X1796&lt;&gt;"Liquidação Cancelada",(AA1796-AB1796)+(U1796-Z1796-AB1796),"Liquidação Cancelada")</f>
        <v>#N/A</v>
      </c>
      <c r="AD1796" s="29"/>
    </row>
    <row r="1797" spans="1:30" ht="24.95" customHeight="1" x14ac:dyDescent="0.2">
      <c r="A1797" s="23" t="str">
        <f>D1797&amp;"|"&amp;E1797&amp;"|"&amp;G1797&amp;"|"&amp;H1797&amp;"|"&amp;L1797&amp;"|"&amp;N1797&amp;"|"&amp;U1797</f>
        <v>||||||0</v>
      </c>
      <c r="B1797" s="23" t="str">
        <f>D1797&amp;"|"&amp;E1797&amp;"|"&amp;G1797&amp;"|"&amp;H1797&amp;"|"&amp;X1797</f>
        <v>||||0</v>
      </c>
      <c r="C1797" s="28" t="str">
        <f>E1797&amp;"|"&amp;X1797</f>
        <v>|0</v>
      </c>
      <c r="D1797" s="10"/>
      <c r="E1797" s="10"/>
      <c r="F1797" s="36" t="str">
        <f>G1797&amp;"/"&amp;H1797</f>
        <v>/</v>
      </c>
      <c r="G1797" s="10"/>
      <c r="H1797" s="10"/>
      <c r="I1797" s="36" t="str">
        <f>J1797&amp;"."&amp;K1797</f>
        <v>.</v>
      </c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>
        <f>R1797-S1797-T1797</f>
        <v>0</v>
      </c>
      <c r="V1797" s="9" t="e">
        <f>IF(X1797&lt;&gt;"Liquidação Cancelada",VLOOKUP(B1797,'BASE DE DADOS OPS'!$B$4:$P$9650,10,FALSE),"Liquidação Cancelada")</f>
        <v>#N/A</v>
      </c>
      <c r="W1797" s="13" t="e">
        <f>IF(X1797&lt;&gt;"Liquidação Cancelada",IF(ISBLANK(V1797),"AGUARDANDO PAGAMENTO",NETWORKDAYS(P1797,V1797)-1),"Liquidação Cancelada")</f>
        <v>#N/A</v>
      </c>
      <c r="X1797" s="10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>IF(X1797&lt;&gt;"Liquidação Cancelada",Y1797-Z1797,"Liquidação Cancelada")</f>
        <v>#N/A</v>
      </c>
      <c r="AC1797" s="3" t="e">
        <f>IF(X1797&lt;&gt;"Liquidação Cancelada",(AA1797-AB1797)+(U1797-Z1797-AB1797),"Liquidação Cancelada")</f>
        <v>#N/A</v>
      </c>
      <c r="AD1797" s="29"/>
    </row>
    <row r="1798" spans="1:30" ht="24.95" customHeight="1" x14ac:dyDescent="0.2">
      <c r="A1798" s="23" t="str">
        <f>D1798&amp;"|"&amp;E1798&amp;"|"&amp;G1798&amp;"|"&amp;H1798&amp;"|"&amp;L1798&amp;"|"&amp;N1798&amp;"|"&amp;U1798</f>
        <v>||||||0</v>
      </c>
      <c r="B1798" s="23" t="str">
        <f>D1798&amp;"|"&amp;E1798&amp;"|"&amp;G1798&amp;"|"&amp;H1798&amp;"|"&amp;X1798</f>
        <v>||||0</v>
      </c>
      <c r="C1798" s="28" t="str">
        <f>E1798&amp;"|"&amp;X1798</f>
        <v>|0</v>
      </c>
      <c r="D1798" s="10"/>
      <c r="E1798" s="10"/>
      <c r="F1798" s="36" t="str">
        <f>G1798&amp;"/"&amp;H1798</f>
        <v>/</v>
      </c>
      <c r="G1798" s="10"/>
      <c r="H1798" s="10"/>
      <c r="I1798" s="36" t="str">
        <f>J1798&amp;"."&amp;K1798</f>
        <v>.</v>
      </c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>
        <f>R1798-S1798-T1798</f>
        <v>0</v>
      </c>
      <c r="V1798" s="9" t="e">
        <f>IF(X1798&lt;&gt;"Liquidação Cancelada",VLOOKUP(B1798,'BASE DE DADOS OPS'!$B$4:$P$9650,10,FALSE),"Liquidação Cancelada")</f>
        <v>#N/A</v>
      </c>
      <c r="W1798" s="13" t="e">
        <f>IF(X1798&lt;&gt;"Liquidação Cancelada",IF(ISBLANK(V1798),"AGUARDANDO PAGAMENTO",NETWORKDAYS(P1798,V1798)-1),"Liquidação Cancelada")</f>
        <v>#N/A</v>
      </c>
      <c r="X1798" s="10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>IF(X1798&lt;&gt;"Liquidação Cancelada",Y1798-Z1798,"Liquidação Cancelada")</f>
        <v>#N/A</v>
      </c>
      <c r="AC1798" s="3" t="e">
        <f>IF(X1798&lt;&gt;"Liquidação Cancelada",(AA1798-AB1798)+(U1798-Z1798-AB1798),"Liquidação Cancelada")</f>
        <v>#N/A</v>
      </c>
      <c r="AD1798" s="29"/>
    </row>
    <row r="1799" spans="1:30" ht="24.95" customHeight="1" x14ac:dyDescent="0.2">
      <c r="A1799" s="23" t="str">
        <f>D1799&amp;"|"&amp;E1799&amp;"|"&amp;G1799&amp;"|"&amp;H1799&amp;"|"&amp;L1799&amp;"|"&amp;N1799&amp;"|"&amp;U1799</f>
        <v>||||||0</v>
      </c>
      <c r="B1799" s="23" t="str">
        <f>D1799&amp;"|"&amp;E1799&amp;"|"&amp;G1799&amp;"|"&amp;H1799&amp;"|"&amp;X1799</f>
        <v>||||0</v>
      </c>
      <c r="C1799" s="28" t="str">
        <f>E1799&amp;"|"&amp;X1799</f>
        <v>|0</v>
      </c>
      <c r="D1799" s="10"/>
      <c r="E1799" s="10"/>
      <c r="F1799" s="36" t="str">
        <f>G1799&amp;"/"&amp;H1799</f>
        <v>/</v>
      </c>
      <c r="G1799" s="10"/>
      <c r="H1799" s="10"/>
      <c r="I1799" s="36" t="str">
        <f>J1799&amp;"."&amp;K1799</f>
        <v>.</v>
      </c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>
        <f>R1799-S1799-T1799</f>
        <v>0</v>
      </c>
      <c r="V1799" s="9" t="e">
        <f>IF(X1799&lt;&gt;"Liquidação Cancelada",VLOOKUP(B1799,'BASE DE DADOS OPS'!$B$4:$P$9650,10,FALSE),"Liquidação Cancelada")</f>
        <v>#N/A</v>
      </c>
      <c r="W1799" s="13" t="e">
        <f>IF(X1799&lt;&gt;"Liquidação Cancelada",IF(ISBLANK(V1799),"AGUARDANDO PAGAMENTO",NETWORKDAYS(P1799,V1799)-1),"Liquidação Cancelada")</f>
        <v>#N/A</v>
      </c>
      <c r="X1799" s="10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>IF(X1799&lt;&gt;"Liquidação Cancelada",Y1799-Z1799,"Liquidação Cancelada")</f>
        <v>#N/A</v>
      </c>
      <c r="AC1799" s="3" t="e">
        <f>IF(X1799&lt;&gt;"Liquidação Cancelada",(AA1799-AB1799)+(U1799-Z1799-AB1799),"Liquidação Cancelada")</f>
        <v>#N/A</v>
      </c>
      <c r="AD1799" s="29"/>
    </row>
    <row r="1800" spans="1:30" ht="24.95" customHeight="1" x14ac:dyDescent="0.2">
      <c r="A1800" s="23" t="str">
        <f>D1800&amp;"|"&amp;E1800&amp;"|"&amp;G1800&amp;"|"&amp;H1800&amp;"|"&amp;L1800&amp;"|"&amp;N1800&amp;"|"&amp;U1800</f>
        <v>||||||0</v>
      </c>
      <c r="B1800" s="23" t="str">
        <f>D1800&amp;"|"&amp;E1800&amp;"|"&amp;G1800&amp;"|"&amp;H1800&amp;"|"&amp;X1800</f>
        <v>||||0</v>
      </c>
      <c r="C1800" s="28" t="str">
        <f>E1800&amp;"|"&amp;X1800</f>
        <v>|0</v>
      </c>
      <c r="D1800" s="10"/>
      <c r="E1800" s="10"/>
      <c r="F1800" s="36" t="str">
        <f>G1800&amp;"/"&amp;H1800</f>
        <v>/</v>
      </c>
      <c r="G1800" s="10"/>
      <c r="H1800" s="10"/>
      <c r="I1800" s="36" t="str">
        <f>J1800&amp;"."&amp;K1800</f>
        <v>.</v>
      </c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>
        <f>R1800-S1800-T1800</f>
        <v>0</v>
      </c>
      <c r="V1800" s="9" t="e">
        <f>IF(X1800&lt;&gt;"Liquidação Cancelada",VLOOKUP(B1800,'BASE DE DADOS OPS'!$B$4:$P$9650,10,FALSE),"Liquidação Cancelada")</f>
        <v>#N/A</v>
      </c>
      <c r="W1800" s="13" t="e">
        <f>IF(X1800&lt;&gt;"Liquidação Cancelada",IF(ISBLANK(V1800),"AGUARDANDO PAGAMENTO",NETWORKDAYS(P1800,V1800)-1),"Liquidação Cancelada")</f>
        <v>#N/A</v>
      </c>
      <c r="X1800" s="10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>IF(X1800&lt;&gt;"Liquidação Cancelada",Y1800-Z1800,"Liquidação Cancelada")</f>
        <v>#N/A</v>
      </c>
      <c r="AC1800" s="3" t="e">
        <f>IF(X1800&lt;&gt;"Liquidação Cancelada",(AA1800-AB1800)+(U1800-Z1800-AB1800),"Liquidação Cancelada")</f>
        <v>#N/A</v>
      </c>
      <c r="AD1800" s="29"/>
    </row>
    <row r="1801" spans="1:30" ht="24.95" customHeight="1" x14ac:dyDescent="0.2">
      <c r="A1801" s="23" t="str">
        <f>D1801&amp;"|"&amp;E1801&amp;"|"&amp;G1801&amp;"|"&amp;H1801&amp;"|"&amp;L1801&amp;"|"&amp;N1801&amp;"|"&amp;U1801</f>
        <v>||||||0</v>
      </c>
      <c r="B1801" s="23" t="str">
        <f>D1801&amp;"|"&amp;E1801&amp;"|"&amp;G1801&amp;"|"&amp;H1801&amp;"|"&amp;X1801</f>
        <v>||||0</v>
      </c>
      <c r="C1801" s="28" t="str">
        <f>E1801&amp;"|"&amp;X1801</f>
        <v>|0</v>
      </c>
      <c r="D1801" s="10"/>
      <c r="E1801" s="10"/>
      <c r="F1801" s="36" t="str">
        <f>G1801&amp;"/"&amp;H1801</f>
        <v>/</v>
      </c>
      <c r="G1801" s="10"/>
      <c r="H1801" s="10"/>
      <c r="I1801" s="36" t="str">
        <f>J1801&amp;"."&amp;K1801</f>
        <v>.</v>
      </c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>
        <f>R1801-S1801-T1801</f>
        <v>0</v>
      </c>
      <c r="V1801" s="9" t="e">
        <f>IF(X1801&lt;&gt;"Liquidação Cancelada",VLOOKUP(B1801,'BASE DE DADOS OPS'!$B$4:$P$9650,10,FALSE),"Liquidação Cancelada")</f>
        <v>#N/A</v>
      </c>
      <c r="W1801" s="13" t="e">
        <f>IF(X1801&lt;&gt;"Liquidação Cancelada",IF(ISBLANK(V1801),"AGUARDANDO PAGAMENTO",NETWORKDAYS(P1801,V1801)-1),"Liquidação Cancelada")</f>
        <v>#N/A</v>
      </c>
      <c r="X1801" s="10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>IF(X1801&lt;&gt;"Liquidação Cancelada",Y1801-Z1801,"Liquidação Cancelada")</f>
        <v>#N/A</v>
      </c>
      <c r="AC1801" s="3" t="e">
        <f>IF(X1801&lt;&gt;"Liquidação Cancelada",(AA1801-AB1801)+(U1801-Z1801-AB1801),"Liquidação Cancelada")</f>
        <v>#N/A</v>
      </c>
      <c r="AD1801" s="29"/>
    </row>
    <row r="1802" spans="1:30" ht="24.95" customHeight="1" x14ac:dyDescent="0.2">
      <c r="A1802" s="23" t="str">
        <f>D1802&amp;"|"&amp;E1802&amp;"|"&amp;G1802&amp;"|"&amp;H1802&amp;"|"&amp;L1802&amp;"|"&amp;N1802&amp;"|"&amp;U1802</f>
        <v>||||||0</v>
      </c>
      <c r="B1802" s="23" t="str">
        <f>D1802&amp;"|"&amp;E1802&amp;"|"&amp;G1802&amp;"|"&amp;H1802&amp;"|"&amp;X1802</f>
        <v>||||0</v>
      </c>
      <c r="C1802" s="28" t="str">
        <f>E1802&amp;"|"&amp;X1802</f>
        <v>|0</v>
      </c>
      <c r="D1802" s="10"/>
      <c r="E1802" s="10"/>
      <c r="F1802" s="36" t="str">
        <f>G1802&amp;"/"&amp;H1802</f>
        <v>/</v>
      </c>
      <c r="G1802" s="10"/>
      <c r="H1802" s="10"/>
      <c r="I1802" s="36" t="str">
        <f>J1802&amp;"."&amp;K1802</f>
        <v>.</v>
      </c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>
        <f>R1802-S1802-T1802</f>
        <v>0</v>
      </c>
      <c r="V1802" s="9" t="e">
        <f>IF(X1802&lt;&gt;"Liquidação Cancelada",VLOOKUP(B1802,'BASE DE DADOS OPS'!$B$4:$P$9650,10,FALSE),"Liquidação Cancelada")</f>
        <v>#N/A</v>
      </c>
      <c r="W1802" s="13" t="e">
        <f>IF(X1802&lt;&gt;"Liquidação Cancelada",IF(ISBLANK(V1802),"AGUARDANDO PAGAMENTO",NETWORKDAYS(P1802,V1802)-1),"Liquidação Cancelada")</f>
        <v>#N/A</v>
      </c>
      <c r="X1802" s="10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>IF(X1802&lt;&gt;"Liquidação Cancelada",Y1802-Z1802,"Liquidação Cancelada")</f>
        <v>#N/A</v>
      </c>
      <c r="AC1802" s="3" t="e">
        <f>IF(X1802&lt;&gt;"Liquidação Cancelada",(AA1802-AB1802)+(U1802-Z1802-AB1802),"Liquidação Cancelada")</f>
        <v>#N/A</v>
      </c>
      <c r="AD1802" s="29"/>
    </row>
    <row r="1803" spans="1:30" ht="24.95" customHeight="1" x14ac:dyDescent="0.2">
      <c r="A1803" s="23" t="str">
        <f>D1803&amp;"|"&amp;E1803&amp;"|"&amp;G1803&amp;"|"&amp;H1803&amp;"|"&amp;L1803&amp;"|"&amp;N1803&amp;"|"&amp;U1803</f>
        <v>||||||0</v>
      </c>
      <c r="B1803" s="23" t="str">
        <f>D1803&amp;"|"&amp;E1803&amp;"|"&amp;G1803&amp;"|"&amp;H1803&amp;"|"&amp;X1803</f>
        <v>||||0</v>
      </c>
      <c r="C1803" s="28" t="str">
        <f>E1803&amp;"|"&amp;X1803</f>
        <v>|0</v>
      </c>
      <c r="D1803" s="10"/>
      <c r="E1803" s="10"/>
      <c r="F1803" s="36" t="str">
        <f>G1803&amp;"/"&amp;H1803</f>
        <v>/</v>
      </c>
      <c r="G1803" s="10"/>
      <c r="H1803" s="10"/>
      <c r="I1803" s="36" t="str">
        <f>J1803&amp;"."&amp;K1803</f>
        <v>.</v>
      </c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>
        <f>R1803-S1803-T1803</f>
        <v>0</v>
      </c>
      <c r="V1803" s="9" t="e">
        <f>IF(X1803&lt;&gt;"Liquidação Cancelada",VLOOKUP(B1803,'BASE DE DADOS OPS'!$B$4:$P$9650,10,FALSE),"Liquidação Cancelada")</f>
        <v>#N/A</v>
      </c>
      <c r="W1803" s="13" t="e">
        <f>IF(X1803&lt;&gt;"Liquidação Cancelada",IF(ISBLANK(V1803),"AGUARDANDO PAGAMENTO",NETWORKDAYS(P1803,V1803)-1),"Liquidação Cancelada")</f>
        <v>#N/A</v>
      </c>
      <c r="X1803" s="10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>IF(X1803&lt;&gt;"Liquidação Cancelada",Y1803-Z1803,"Liquidação Cancelada")</f>
        <v>#N/A</v>
      </c>
      <c r="AC1803" s="3" t="e">
        <f>IF(X1803&lt;&gt;"Liquidação Cancelada",(AA1803-AB1803)+(U1803-Z1803-AB1803),"Liquidação Cancelada")</f>
        <v>#N/A</v>
      </c>
      <c r="AD1803" s="29"/>
    </row>
    <row r="1804" spans="1:30" ht="24.95" customHeight="1" x14ac:dyDescent="0.2">
      <c r="A1804" s="23" t="str">
        <f>D1804&amp;"|"&amp;E1804&amp;"|"&amp;G1804&amp;"|"&amp;H1804&amp;"|"&amp;L1804&amp;"|"&amp;N1804&amp;"|"&amp;U1804</f>
        <v>||||||0</v>
      </c>
      <c r="B1804" s="23" t="str">
        <f>D1804&amp;"|"&amp;E1804&amp;"|"&amp;G1804&amp;"|"&amp;H1804&amp;"|"&amp;X1804</f>
        <v>||||0</v>
      </c>
      <c r="C1804" s="28" t="str">
        <f>E1804&amp;"|"&amp;X1804</f>
        <v>|0</v>
      </c>
      <c r="D1804" s="10"/>
      <c r="E1804" s="10"/>
      <c r="F1804" s="36" t="str">
        <f>G1804&amp;"/"&amp;H1804</f>
        <v>/</v>
      </c>
      <c r="G1804" s="10"/>
      <c r="H1804" s="10"/>
      <c r="I1804" s="36" t="str">
        <f>J1804&amp;"."&amp;K1804</f>
        <v>.</v>
      </c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>
        <f>R1804-S1804-T1804</f>
        <v>0</v>
      </c>
      <c r="V1804" s="9" t="e">
        <f>IF(X1804&lt;&gt;"Liquidação Cancelada",VLOOKUP(B1804,'BASE DE DADOS OPS'!$B$4:$P$9650,10,FALSE),"Liquidação Cancelada")</f>
        <v>#N/A</v>
      </c>
      <c r="W1804" s="13" t="e">
        <f>IF(X1804&lt;&gt;"Liquidação Cancelada",IF(ISBLANK(V1804),"AGUARDANDO PAGAMENTO",NETWORKDAYS(P1804,V1804)-1),"Liquidação Cancelada")</f>
        <v>#N/A</v>
      </c>
      <c r="X1804" s="10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>IF(X1804&lt;&gt;"Liquidação Cancelada",Y1804-Z1804,"Liquidação Cancelada")</f>
        <v>#N/A</v>
      </c>
      <c r="AC1804" s="3" t="e">
        <f>IF(X1804&lt;&gt;"Liquidação Cancelada",(AA1804-AB1804)+(U1804-Z1804-AB1804),"Liquidação Cancelada")</f>
        <v>#N/A</v>
      </c>
      <c r="AD1804" s="29"/>
    </row>
    <row r="1805" spans="1:30" ht="24.95" customHeight="1" x14ac:dyDescent="0.2">
      <c r="A1805" s="23" t="str">
        <f>D1805&amp;"|"&amp;E1805&amp;"|"&amp;G1805&amp;"|"&amp;H1805&amp;"|"&amp;L1805&amp;"|"&amp;N1805&amp;"|"&amp;U1805</f>
        <v>||||||0</v>
      </c>
      <c r="B1805" s="23" t="str">
        <f>D1805&amp;"|"&amp;E1805&amp;"|"&amp;G1805&amp;"|"&amp;H1805&amp;"|"&amp;X1805</f>
        <v>||||0</v>
      </c>
      <c r="C1805" s="28" t="str">
        <f>E1805&amp;"|"&amp;X1805</f>
        <v>|0</v>
      </c>
      <c r="D1805" s="10"/>
      <c r="E1805" s="10"/>
      <c r="F1805" s="36" t="str">
        <f>G1805&amp;"/"&amp;H1805</f>
        <v>/</v>
      </c>
      <c r="G1805" s="10"/>
      <c r="H1805" s="10"/>
      <c r="I1805" s="36" t="str">
        <f>J1805&amp;"."&amp;K1805</f>
        <v>.</v>
      </c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>
        <f>R1805-S1805-T1805</f>
        <v>0</v>
      </c>
      <c r="V1805" s="9" t="e">
        <f>IF(X1805&lt;&gt;"Liquidação Cancelada",VLOOKUP(B1805,'BASE DE DADOS OPS'!$B$4:$P$9650,10,FALSE),"Liquidação Cancelada")</f>
        <v>#N/A</v>
      </c>
      <c r="W1805" s="13" t="e">
        <f>IF(X1805&lt;&gt;"Liquidação Cancelada",IF(ISBLANK(V1805),"AGUARDANDO PAGAMENTO",NETWORKDAYS(P1805,V1805)-1),"Liquidação Cancelada")</f>
        <v>#N/A</v>
      </c>
      <c r="X1805" s="10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>IF(X1805&lt;&gt;"Liquidação Cancelada",Y1805-Z1805,"Liquidação Cancelada")</f>
        <v>#N/A</v>
      </c>
      <c r="AC1805" s="3" t="e">
        <f>IF(X1805&lt;&gt;"Liquidação Cancelada",(AA1805-AB1805)+(U1805-Z1805-AB1805),"Liquidação Cancelada")</f>
        <v>#N/A</v>
      </c>
      <c r="AD1805" s="29"/>
    </row>
    <row r="1806" spans="1:30" ht="24.95" customHeight="1" x14ac:dyDescent="0.2">
      <c r="A1806" s="23" t="str">
        <f>D1806&amp;"|"&amp;E1806&amp;"|"&amp;G1806&amp;"|"&amp;H1806&amp;"|"&amp;L1806&amp;"|"&amp;N1806&amp;"|"&amp;U1806</f>
        <v>||||||0</v>
      </c>
      <c r="B1806" s="23" t="str">
        <f>D1806&amp;"|"&amp;E1806&amp;"|"&amp;G1806&amp;"|"&amp;H1806&amp;"|"&amp;X1806</f>
        <v>||||0</v>
      </c>
      <c r="C1806" s="28" t="str">
        <f>E1806&amp;"|"&amp;X1806</f>
        <v>|0</v>
      </c>
      <c r="D1806" s="10"/>
      <c r="E1806" s="10"/>
      <c r="F1806" s="36" t="str">
        <f>G1806&amp;"/"&amp;H1806</f>
        <v>/</v>
      </c>
      <c r="G1806" s="10"/>
      <c r="H1806" s="10"/>
      <c r="I1806" s="36" t="str">
        <f>J1806&amp;"."&amp;K1806</f>
        <v>.</v>
      </c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>
        <f>R1806-S1806-T1806</f>
        <v>0</v>
      </c>
      <c r="V1806" s="9" t="e">
        <f>IF(X1806&lt;&gt;"Liquidação Cancelada",VLOOKUP(B1806,'BASE DE DADOS OPS'!$B$4:$P$9650,10,FALSE),"Liquidação Cancelada")</f>
        <v>#N/A</v>
      </c>
      <c r="W1806" s="13" t="e">
        <f>IF(X1806&lt;&gt;"Liquidação Cancelada",IF(ISBLANK(V1806),"AGUARDANDO PAGAMENTO",NETWORKDAYS(P1806,V1806)-1),"Liquidação Cancelada")</f>
        <v>#N/A</v>
      </c>
      <c r="X1806" s="10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>IF(X1806&lt;&gt;"Liquidação Cancelada",Y1806-Z1806,"Liquidação Cancelada")</f>
        <v>#N/A</v>
      </c>
      <c r="AC1806" s="3" t="e">
        <f>IF(X1806&lt;&gt;"Liquidação Cancelada",(AA1806-AB1806)+(U1806-Z1806-AB1806),"Liquidação Cancelada")</f>
        <v>#N/A</v>
      </c>
      <c r="AD1806" s="29"/>
    </row>
    <row r="1807" spans="1:30" ht="24.95" customHeight="1" x14ac:dyDescent="0.2">
      <c r="A1807" s="23" t="str">
        <f>D1807&amp;"|"&amp;E1807&amp;"|"&amp;G1807&amp;"|"&amp;H1807&amp;"|"&amp;L1807&amp;"|"&amp;N1807&amp;"|"&amp;U1807</f>
        <v>||||||0</v>
      </c>
      <c r="B1807" s="23" t="str">
        <f>D1807&amp;"|"&amp;E1807&amp;"|"&amp;G1807&amp;"|"&amp;H1807&amp;"|"&amp;X1807</f>
        <v>||||0</v>
      </c>
      <c r="C1807" s="28" t="str">
        <f>E1807&amp;"|"&amp;X1807</f>
        <v>|0</v>
      </c>
      <c r="D1807" s="10"/>
      <c r="E1807" s="10"/>
      <c r="F1807" s="36" t="str">
        <f>G1807&amp;"/"&amp;H1807</f>
        <v>/</v>
      </c>
      <c r="G1807" s="10"/>
      <c r="H1807" s="10"/>
      <c r="I1807" s="36" t="str">
        <f>J1807&amp;"."&amp;K1807</f>
        <v>.</v>
      </c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>
        <f>R1807-S1807-T1807</f>
        <v>0</v>
      </c>
      <c r="V1807" s="9" t="e">
        <f>IF(X1807&lt;&gt;"Liquidação Cancelada",VLOOKUP(B1807,'BASE DE DADOS OPS'!$B$4:$P$9650,10,FALSE),"Liquidação Cancelada")</f>
        <v>#N/A</v>
      </c>
      <c r="W1807" s="13" t="e">
        <f>IF(X1807&lt;&gt;"Liquidação Cancelada",IF(ISBLANK(V1807),"AGUARDANDO PAGAMENTO",NETWORKDAYS(P1807,V1807)-1),"Liquidação Cancelada")</f>
        <v>#N/A</v>
      </c>
      <c r="X1807" s="10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>IF(X1807&lt;&gt;"Liquidação Cancelada",Y1807-Z1807,"Liquidação Cancelada")</f>
        <v>#N/A</v>
      </c>
      <c r="AC1807" s="3" t="e">
        <f>IF(X1807&lt;&gt;"Liquidação Cancelada",(AA1807-AB1807)+(U1807-Z1807-AB1807),"Liquidação Cancelada")</f>
        <v>#N/A</v>
      </c>
      <c r="AD1807" s="29"/>
    </row>
    <row r="1808" spans="1:30" ht="24.95" customHeight="1" x14ac:dyDescent="0.2">
      <c r="A1808" s="23" t="str">
        <f>D1808&amp;"|"&amp;E1808&amp;"|"&amp;G1808&amp;"|"&amp;H1808&amp;"|"&amp;L1808&amp;"|"&amp;N1808&amp;"|"&amp;U1808</f>
        <v>||||||0</v>
      </c>
      <c r="B1808" s="23" t="str">
        <f>D1808&amp;"|"&amp;E1808&amp;"|"&amp;G1808&amp;"|"&amp;H1808&amp;"|"&amp;X1808</f>
        <v>||||0</v>
      </c>
      <c r="C1808" s="28" t="str">
        <f>E1808&amp;"|"&amp;X1808</f>
        <v>|0</v>
      </c>
      <c r="D1808" s="10"/>
      <c r="E1808" s="10"/>
      <c r="F1808" s="36" t="str">
        <f>G1808&amp;"/"&amp;H1808</f>
        <v>/</v>
      </c>
      <c r="G1808" s="10"/>
      <c r="H1808" s="10"/>
      <c r="I1808" s="36" t="str">
        <f>J1808&amp;"."&amp;K1808</f>
        <v>.</v>
      </c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>
        <f>R1808-S1808-T1808</f>
        <v>0</v>
      </c>
      <c r="V1808" s="9" t="e">
        <f>IF(X1808&lt;&gt;"Liquidação Cancelada",VLOOKUP(B1808,'BASE DE DADOS OPS'!$B$4:$P$9650,10,FALSE),"Liquidação Cancelada")</f>
        <v>#N/A</v>
      </c>
      <c r="W1808" s="13" t="e">
        <f>IF(X1808&lt;&gt;"Liquidação Cancelada",IF(ISBLANK(V1808),"AGUARDANDO PAGAMENTO",NETWORKDAYS(P1808,V1808)-1),"Liquidação Cancelada")</f>
        <v>#N/A</v>
      </c>
      <c r="X1808" s="10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>IF(X1808&lt;&gt;"Liquidação Cancelada",Y1808-Z1808,"Liquidação Cancelada")</f>
        <v>#N/A</v>
      </c>
      <c r="AC1808" s="3" t="e">
        <f>IF(X1808&lt;&gt;"Liquidação Cancelada",(AA1808-AB1808)+(U1808-Z1808-AB1808),"Liquidação Cancelada")</f>
        <v>#N/A</v>
      </c>
      <c r="AD1808" s="29"/>
    </row>
    <row r="1809" spans="1:30" ht="24.95" customHeight="1" x14ac:dyDescent="0.2">
      <c r="A1809" s="23" t="str">
        <f>D1809&amp;"|"&amp;E1809&amp;"|"&amp;G1809&amp;"|"&amp;H1809&amp;"|"&amp;L1809&amp;"|"&amp;N1809&amp;"|"&amp;U1809</f>
        <v>||||||0</v>
      </c>
      <c r="B1809" s="23" t="str">
        <f>D1809&amp;"|"&amp;E1809&amp;"|"&amp;G1809&amp;"|"&amp;H1809&amp;"|"&amp;X1809</f>
        <v>||||0</v>
      </c>
      <c r="C1809" s="28" t="str">
        <f>E1809&amp;"|"&amp;X1809</f>
        <v>|0</v>
      </c>
      <c r="D1809" s="10"/>
      <c r="E1809" s="10"/>
      <c r="F1809" s="36" t="str">
        <f>G1809&amp;"/"&amp;H1809</f>
        <v>/</v>
      </c>
      <c r="G1809" s="10"/>
      <c r="H1809" s="10"/>
      <c r="I1809" s="36" t="str">
        <f>J1809&amp;"."&amp;K1809</f>
        <v>.</v>
      </c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>
        <f>R1809-S1809-T1809</f>
        <v>0</v>
      </c>
      <c r="V1809" s="9" t="e">
        <f>IF(X1809&lt;&gt;"Liquidação Cancelada",VLOOKUP(B1809,'BASE DE DADOS OPS'!$B$4:$P$9650,10,FALSE),"Liquidação Cancelada")</f>
        <v>#N/A</v>
      </c>
      <c r="W1809" s="13" t="e">
        <f>IF(X1809&lt;&gt;"Liquidação Cancelada",IF(ISBLANK(V1809),"AGUARDANDO PAGAMENTO",NETWORKDAYS(P1809,V1809)-1),"Liquidação Cancelada")</f>
        <v>#N/A</v>
      </c>
      <c r="X1809" s="10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>IF(X1809&lt;&gt;"Liquidação Cancelada",Y1809-Z1809,"Liquidação Cancelada")</f>
        <v>#N/A</v>
      </c>
      <c r="AC1809" s="3" t="e">
        <f>IF(X1809&lt;&gt;"Liquidação Cancelada",(AA1809-AB1809)+(U1809-Z1809-AB1809),"Liquidação Cancelada")</f>
        <v>#N/A</v>
      </c>
      <c r="AD1809" s="29"/>
    </row>
    <row r="1810" spans="1:30" ht="24.95" customHeight="1" x14ac:dyDescent="0.2">
      <c r="A1810" s="23" t="str">
        <f>D1810&amp;"|"&amp;E1810&amp;"|"&amp;G1810&amp;"|"&amp;H1810&amp;"|"&amp;L1810&amp;"|"&amp;N1810&amp;"|"&amp;U1810</f>
        <v>||||||0</v>
      </c>
      <c r="B1810" s="23" t="str">
        <f>D1810&amp;"|"&amp;E1810&amp;"|"&amp;G1810&amp;"|"&amp;H1810&amp;"|"&amp;X1810</f>
        <v>||||0</v>
      </c>
      <c r="C1810" s="28" t="str">
        <f>E1810&amp;"|"&amp;X1810</f>
        <v>|0</v>
      </c>
      <c r="D1810" s="10"/>
      <c r="E1810" s="10"/>
      <c r="F1810" s="36" t="str">
        <f>G1810&amp;"/"&amp;H1810</f>
        <v>/</v>
      </c>
      <c r="G1810" s="10"/>
      <c r="H1810" s="10"/>
      <c r="I1810" s="36" t="str">
        <f>J1810&amp;"."&amp;K1810</f>
        <v>.</v>
      </c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>
        <f>R1810-S1810-T1810</f>
        <v>0</v>
      </c>
      <c r="V1810" s="9" t="e">
        <f>IF(X1810&lt;&gt;"Liquidação Cancelada",VLOOKUP(B1810,'BASE DE DADOS OPS'!$B$4:$P$9650,10,FALSE),"Liquidação Cancelada")</f>
        <v>#N/A</v>
      </c>
      <c r="W1810" s="13" t="e">
        <f>IF(X1810&lt;&gt;"Liquidação Cancelada",IF(ISBLANK(V1810),"AGUARDANDO PAGAMENTO",NETWORKDAYS(P1810,V1810)-1),"Liquidação Cancelada")</f>
        <v>#N/A</v>
      </c>
      <c r="X1810" s="10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>IF(X1810&lt;&gt;"Liquidação Cancelada",Y1810-Z1810,"Liquidação Cancelada")</f>
        <v>#N/A</v>
      </c>
      <c r="AC1810" s="3" t="e">
        <f>IF(X1810&lt;&gt;"Liquidação Cancelada",(AA1810-AB1810)+(U1810-Z1810-AB1810),"Liquidação Cancelada")</f>
        <v>#N/A</v>
      </c>
      <c r="AD1810" s="29"/>
    </row>
    <row r="1811" spans="1:30" ht="24.95" customHeight="1" x14ac:dyDescent="0.2">
      <c r="A1811" s="23" t="str">
        <f>D1811&amp;"|"&amp;E1811&amp;"|"&amp;G1811&amp;"|"&amp;H1811&amp;"|"&amp;L1811&amp;"|"&amp;N1811&amp;"|"&amp;U1811</f>
        <v>||||||0</v>
      </c>
      <c r="B1811" s="23" t="str">
        <f>D1811&amp;"|"&amp;E1811&amp;"|"&amp;G1811&amp;"|"&amp;H1811&amp;"|"&amp;X1811</f>
        <v>||||0</v>
      </c>
      <c r="C1811" s="28" t="str">
        <f>E1811&amp;"|"&amp;X1811</f>
        <v>|0</v>
      </c>
      <c r="D1811" s="10"/>
      <c r="E1811" s="10"/>
      <c r="F1811" s="36" t="str">
        <f>G1811&amp;"/"&amp;H1811</f>
        <v>/</v>
      </c>
      <c r="G1811" s="10"/>
      <c r="H1811" s="10"/>
      <c r="I1811" s="36" t="str">
        <f>J1811&amp;"."&amp;K1811</f>
        <v>.</v>
      </c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>
        <f>R1811-S1811-T1811</f>
        <v>0</v>
      </c>
      <c r="V1811" s="9" t="e">
        <f>IF(X1811&lt;&gt;"Liquidação Cancelada",VLOOKUP(B1811,'BASE DE DADOS OPS'!$B$4:$P$9650,10,FALSE),"Liquidação Cancelada")</f>
        <v>#N/A</v>
      </c>
      <c r="W1811" s="13" t="e">
        <f>IF(X1811&lt;&gt;"Liquidação Cancelada",IF(ISBLANK(V1811),"AGUARDANDO PAGAMENTO",NETWORKDAYS(P1811,V1811)-1),"Liquidação Cancelada")</f>
        <v>#N/A</v>
      </c>
      <c r="X1811" s="10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>IF(X1811&lt;&gt;"Liquidação Cancelada",Y1811-Z1811,"Liquidação Cancelada")</f>
        <v>#N/A</v>
      </c>
      <c r="AC1811" s="3" t="e">
        <f>IF(X1811&lt;&gt;"Liquidação Cancelada",(AA1811-AB1811)+(U1811-Z1811-AB1811),"Liquidação Cancelada")</f>
        <v>#N/A</v>
      </c>
      <c r="AD1811" s="29"/>
    </row>
    <row r="1812" spans="1:30" ht="24.95" customHeight="1" x14ac:dyDescent="0.2">
      <c r="A1812" s="23" t="str">
        <f>D1812&amp;"|"&amp;E1812&amp;"|"&amp;G1812&amp;"|"&amp;H1812&amp;"|"&amp;L1812&amp;"|"&amp;N1812&amp;"|"&amp;U1812</f>
        <v>||||||0</v>
      </c>
      <c r="B1812" s="23" t="str">
        <f>D1812&amp;"|"&amp;E1812&amp;"|"&amp;G1812&amp;"|"&amp;H1812&amp;"|"&amp;X1812</f>
        <v>||||0</v>
      </c>
      <c r="C1812" s="28" t="str">
        <f>E1812&amp;"|"&amp;X1812</f>
        <v>|0</v>
      </c>
      <c r="D1812" s="10"/>
      <c r="E1812" s="10"/>
      <c r="F1812" s="36" t="str">
        <f>G1812&amp;"/"&amp;H1812</f>
        <v>/</v>
      </c>
      <c r="G1812" s="10"/>
      <c r="H1812" s="10"/>
      <c r="I1812" s="36" t="str">
        <f>J1812&amp;"."&amp;K1812</f>
        <v>.</v>
      </c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>
        <f>R1812-S1812-T1812</f>
        <v>0</v>
      </c>
      <c r="V1812" s="9" t="e">
        <f>IF(X1812&lt;&gt;"Liquidação Cancelada",VLOOKUP(B1812,'BASE DE DADOS OPS'!$B$4:$P$9650,10,FALSE),"Liquidação Cancelada")</f>
        <v>#N/A</v>
      </c>
      <c r="W1812" s="13" t="e">
        <f>IF(X1812&lt;&gt;"Liquidação Cancelada",IF(ISBLANK(V1812),"AGUARDANDO PAGAMENTO",NETWORKDAYS(P1812,V1812)-1),"Liquidação Cancelada")</f>
        <v>#N/A</v>
      </c>
      <c r="X1812" s="10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>IF(X1812&lt;&gt;"Liquidação Cancelada",Y1812-Z1812,"Liquidação Cancelada")</f>
        <v>#N/A</v>
      </c>
      <c r="AC1812" s="3" t="e">
        <f>IF(X1812&lt;&gt;"Liquidação Cancelada",(AA1812-AB1812)+(U1812-Z1812-AB1812),"Liquidação Cancelada")</f>
        <v>#N/A</v>
      </c>
      <c r="AD1812" s="29"/>
    </row>
    <row r="1813" spans="1:30" ht="24.95" customHeight="1" x14ac:dyDescent="0.2">
      <c r="A1813" s="23" t="str">
        <f>D1813&amp;"|"&amp;E1813&amp;"|"&amp;G1813&amp;"|"&amp;H1813&amp;"|"&amp;L1813&amp;"|"&amp;N1813&amp;"|"&amp;U1813</f>
        <v>||||||0</v>
      </c>
      <c r="B1813" s="23" t="str">
        <f>D1813&amp;"|"&amp;E1813&amp;"|"&amp;G1813&amp;"|"&amp;H1813&amp;"|"&amp;X1813</f>
        <v>||||0</v>
      </c>
      <c r="C1813" s="28" t="str">
        <f>E1813&amp;"|"&amp;X1813</f>
        <v>|0</v>
      </c>
      <c r="D1813" s="10"/>
      <c r="E1813" s="10"/>
      <c r="F1813" s="36" t="str">
        <f>G1813&amp;"/"&amp;H1813</f>
        <v>/</v>
      </c>
      <c r="G1813" s="10"/>
      <c r="H1813" s="10"/>
      <c r="I1813" s="36" t="str">
        <f>J1813&amp;"."&amp;K1813</f>
        <v>.</v>
      </c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>
        <f>R1813-S1813-T1813</f>
        <v>0</v>
      </c>
      <c r="V1813" s="9" t="e">
        <f>IF(X1813&lt;&gt;"Liquidação Cancelada",VLOOKUP(B1813,'BASE DE DADOS OPS'!$B$4:$P$9650,10,FALSE),"Liquidação Cancelada")</f>
        <v>#N/A</v>
      </c>
      <c r="W1813" s="13" t="e">
        <f>IF(X1813&lt;&gt;"Liquidação Cancelada",IF(ISBLANK(V1813),"AGUARDANDO PAGAMENTO",NETWORKDAYS(P1813,V1813)-1),"Liquidação Cancelada")</f>
        <v>#N/A</v>
      </c>
      <c r="X1813" s="10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>IF(X1813&lt;&gt;"Liquidação Cancelada",Y1813-Z1813,"Liquidação Cancelada")</f>
        <v>#N/A</v>
      </c>
      <c r="AC1813" s="3" t="e">
        <f>IF(X1813&lt;&gt;"Liquidação Cancelada",(AA1813-AB1813)+(U1813-Z1813-AB1813),"Liquidação Cancelada")</f>
        <v>#N/A</v>
      </c>
      <c r="AD1813" s="29"/>
    </row>
    <row r="1814" spans="1:30" ht="24.95" customHeight="1" x14ac:dyDescent="0.2">
      <c r="A1814" s="23" t="str">
        <f>D1814&amp;"|"&amp;E1814&amp;"|"&amp;G1814&amp;"|"&amp;H1814&amp;"|"&amp;L1814&amp;"|"&amp;N1814&amp;"|"&amp;U1814</f>
        <v>||||||0</v>
      </c>
      <c r="B1814" s="23" t="str">
        <f>D1814&amp;"|"&amp;E1814&amp;"|"&amp;G1814&amp;"|"&amp;H1814&amp;"|"&amp;X1814</f>
        <v>||||0</v>
      </c>
      <c r="C1814" s="28" t="str">
        <f>E1814&amp;"|"&amp;X1814</f>
        <v>|0</v>
      </c>
      <c r="D1814" s="10"/>
      <c r="E1814" s="10"/>
      <c r="F1814" s="36" t="str">
        <f>G1814&amp;"/"&amp;H1814</f>
        <v>/</v>
      </c>
      <c r="G1814" s="10"/>
      <c r="H1814" s="10"/>
      <c r="I1814" s="36" t="str">
        <f>J1814&amp;"."&amp;K1814</f>
        <v>.</v>
      </c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>
        <f>R1814-S1814-T1814</f>
        <v>0</v>
      </c>
      <c r="V1814" s="9" t="e">
        <f>IF(X1814&lt;&gt;"Liquidação Cancelada",VLOOKUP(B1814,'BASE DE DADOS OPS'!$B$4:$P$9650,10,FALSE),"Liquidação Cancelada")</f>
        <v>#N/A</v>
      </c>
      <c r="W1814" s="13" t="e">
        <f>IF(X1814&lt;&gt;"Liquidação Cancelada",IF(ISBLANK(V1814),"AGUARDANDO PAGAMENTO",NETWORKDAYS(P1814,V1814)-1),"Liquidação Cancelada")</f>
        <v>#N/A</v>
      </c>
      <c r="X1814" s="10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>IF(X1814&lt;&gt;"Liquidação Cancelada",Y1814-Z1814,"Liquidação Cancelada")</f>
        <v>#N/A</v>
      </c>
      <c r="AC1814" s="3" t="e">
        <f>IF(X1814&lt;&gt;"Liquidação Cancelada",(AA1814-AB1814)+(U1814-Z1814-AB1814),"Liquidação Cancelada")</f>
        <v>#N/A</v>
      </c>
      <c r="AD1814" s="29"/>
    </row>
    <row r="1815" spans="1:30" ht="24.95" customHeight="1" x14ac:dyDescent="0.2">
      <c r="A1815" s="23" t="str">
        <f>D1815&amp;"|"&amp;E1815&amp;"|"&amp;G1815&amp;"|"&amp;H1815&amp;"|"&amp;L1815&amp;"|"&amp;N1815&amp;"|"&amp;U1815</f>
        <v>||||||0</v>
      </c>
      <c r="B1815" s="23" t="str">
        <f>D1815&amp;"|"&amp;E1815&amp;"|"&amp;G1815&amp;"|"&amp;H1815&amp;"|"&amp;X1815</f>
        <v>||||0</v>
      </c>
      <c r="C1815" s="28" t="str">
        <f>E1815&amp;"|"&amp;X1815</f>
        <v>|0</v>
      </c>
      <c r="D1815" s="10"/>
      <c r="E1815" s="10"/>
      <c r="F1815" s="36" t="str">
        <f>G1815&amp;"/"&amp;H1815</f>
        <v>/</v>
      </c>
      <c r="G1815" s="10"/>
      <c r="H1815" s="10"/>
      <c r="I1815" s="36" t="str">
        <f>J1815&amp;"."&amp;K1815</f>
        <v>.</v>
      </c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>
        <f>R1815-S1815-T1815</f>
        <v>0</v>
      </c>
      <c r="V1815" s="9" t="e">
        <f>IF(X1815&lt;&gt;"Liquidação Cancelada",VLOOKUP(B1815,'BASE DE DADOS OPS'!$B$4:$P$9650,10,FALSE),"Liquidação Cancelada")</f>
        <v>#N/A</v>
      </c>
      <c r="W1815" s="13" t="e">
        <f>IF(X1815&lt;&gt;"Liquidação Cancelada",IF(ISBLANK(V1815),"AGUARDANDO PAGAMENTO",NETWORKDAYS(P1815,V1815)-1),"Liquidação Cancelada")</f>
        <v>#N/A</v>
      </c>
      <c r="X1815" s="10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>IF(X1815&lt;&gt;"Liquidação Cancelada",Y1815-Z1815,"Liquidação Cancelada")</f>
        <v>#N/A</v>
      </c>
      <c r="AC1815" s="3" t="e">
        <f>IF(X1815&lt;&gt;"Liquidação Cancelada",(AA1815-AB1815)+(U1815-Z1815-AB1815),"Liquidação Cancelada")</f>
        <v>#N/A</v>
      </c>
      <c r="AD1815" s="29"/>
    </row>
    <row r="1816" spans="1:30" ht="24.95" customHeight="1" x14ac:dyDescent="0.2">
      <c r="A1816" s="23" t="str">
        <f>D1816&amp;"|"&amp;E1816&amp;"|"&amp;G1816&amp;"|"&amp;H1816&amp;"|"&amp;L1816&amp;"|"&amp;N1816&amp;"|"&amp;U1816</f>
        <v>||||||0</v>
      </c>
      <c r="B1816" s="23" t="str">
        <f>D1816&amp;"|"&amp;E1816&amp;"|"&amp;G1816&amp;"|"&amp;H1816&amp;"|"&amp;X1816</f>
        <v>||||0</v>
      </c>
      <c r="C1816" s="28" t="str">
        <f>E1816&amp;"|"&amp;X1816</f>
        <v>|0</v>
      </c>
      <c r="D1816" s="10"/>
      <c r="E1816" s="10"/>
      <c r="F1816" s="36" t="str">
        <f>G1816&amp;"/"&amp;H1816</f>
        <v>/</v>
      </c>
      <c r="G1816" s="10"/>
      <c r="H1816" s="10"/>
      <c r="I1816" s="36" t="str">
        <f>J1816&amp;"."&amp;K1816</f>
        <v>.</v>
      </c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>
        <f>R1816-S1816-T1816</f>
        <v>0</v>
      </c>
      <c r="V1816" s="9" t="e">
        <f>IF(X1816&lt;&gt;"Liquidação Cancelada",VLOOKUP(B1816,'BASE DE DADOS OPS'!$B$4:$P$9650,10,FALSE),"Liquidação Cancelada")</f>
        <v>#N/A</v>
      </c>
      <c r="W1816" s="13" t="e">
        <f>IF(X1816&lt;&gt;"Liquidação Cancelada",IF(ISBLANK(V1816),"AGUARDANDO PAGAMENTO",NETWORKDAYS(P1816,V1816)-1),"Liquidação Cancelada")</f>
        <v>#N/A</v>
      </c>
      <c r="X1816" s="10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>IF(X1816&lt;&gt;"Liquidação Cancelada",Y1816-Z1816,"Liquidação Cancelada")</f>
        <v>#N/A</v>
      </c>
      <c r="AC1816" s="3" t="e">
        <f>IF(X1816&lt;&gt;"Liquidação Cancelada",(AA1816-AB1816)+(U1816-Z1816-AB1816),"Liquidação Cancelada")</f>
        <v>#N/A</v>
      </c>
      <c r="AD1816" s="29"/>
    </row>
    <row r="1817" spans="1:30" ht="24.95" customHeight="1" x14ac:dyDescent="0.2">
      <c r="A1817" s="23" t="str">
        <f>D1817&amp;"|"&amp;E1817&amp;"|"&amp;G1817&amp;"|"&amp;H1817&amp;"|"&amp;L1817&amp;"|"&amp;N1817&amp;"|"&amp;U1817</f>
        <v>||||||0</v>
      </c>
      <c r="B1817" s="23" t="str">
        <f>D1817&amp;"|"&amp;E1817&amp;"|"&amp;G1817&amp;"|"&amp;H1817&amp;"|"&amp;X1817</f>
        <v>||||0</v>
      </c>
      <c r="C1817" s="28" t="str">
        <f>E1817&amp;"|"&amp;X1817</f>
        <v>|0</v>
      </c>
      <c r="D1817" s="10"/>
      <c r="E1817" s="10"/>
      <c r="F1817" s="36" t="str">
        <f>G1817&amp;"/"&amp;H1817</f>
        <v>/</v>
      </c>
      <c r="G1817" s="10"/>
      <c r="H1817" s="10"/>
      <c r="I1817" s="36" t="str">
        <f>J1817&amp;"."&amp;K1817</f>
        <v>.</v>
      </c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>
        <f>R1817-S1817-T1817</f>
        <v>0</v>
      </c>
      <c r="V1817" s="9" t="e">
        <f>IF(X1817&lt;&gt;"Liquidação Cancelada",VLOOKUP(B1817,'BASE DE DADOS OPS'!$B$4:$P$9650,10,FALSE),"Liquidação Cancelada")</f>
        <v>#N/A</v>
      </c>
      <c r="W1817" s="13" t="e">
        <f>IF(X1817&lt;&gt;"Liquidação Cancelada",IF(ISBLANK(V1817),"AGUARDANDO PAGAMENTO",NETWORKDAYS(P1817,V1817)-1),"Liquidação Cancelada")</f>
        <v>#N/A</v>
      </c>
      <c r="X1817" s="10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>IF(X1817&lt;&gt;"Liquidação Cancelada",Y1817-Z1817,"Liquidação Cancelada")</f>
        <v>#N/A</v>
      </c>
      <c r="AC1817" s="3" t="e">
        <f>IF(X1817&lt;&gt;"Liquidação Cancelada",(AA1817-AB1817)+(U1817-Z1817-AB1817),"Liquidação Cancelada")</f>
        <v>#N/A</v>
      </c>
      <c r="AD1817" s="29"/>
    </row>
    <row r="1818" spans="1:30" ht="24.95" customHeight="1" x14ac:dyDescent="0.2">
      <c r="A1818" s="23" t="str">
        <f>D1818&amp;"|"&amp;E1818&amp;"|"&amp;G1818&amp;"|"&amp;H1818&amp;"|"&amp;L1818&amp;"|"&amp;N1818&amp;"|"&amp;U1818</f>
        <v>||||||0</v>
      </c>
      <c r="B1818" s="23" t="str">
        <f>D1818&amp;"|"&amp;E1818&amp;"|"&amp;G1818&amp;"|"&amp;H1818&amp;"|"&amp;X1818</f>
        <v>||||0</v>
      </c>
      <c r="C1818" s="28" t="str">
        <f>E1818&amp;"|"&amp;X1818</f>
        <v>|0</v>
      </c>
      <c r="D1818" s="10"/>
      <c r="E1818" s="10"/>
      <c r="F1818" s="36" t="str">
        <f>G1818&amp;"/"&amp;H1818</f>
        <v>/</v>
      </c>
      <c r="G1818" s="10"/>
      <c r="H1818" s="10"/>
      <c r="I1818" s="36" t="str">
        <f>J1818&amp;"."&amp;K1818</f>
        <v>.</v>
      </c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>
        <f>R1818-S1818-T1818</f>
        <v>0</v>
      </c>
      <c r="V1818" s="9" t="e">
        <f>IF(X1818&lt;&gt;"Liquidação Cancelada",VLOOKUP(B1818,'BASE DE DADOS OPS'!$B$4:$P$9650,10,FALSE),"Liquidação Cancelada")</f>
        <v>#N/A</v>
      </c>
      <c r="W1818" s="13" t="e">
        <f>IF(X1818&lt;&gt;"Liquidação Cancelada",IF(ISBLANK(V1818),"AGUARDANDO PAGAMENTO",NETWORKDAYS(P1818,V1818)-1),"Liquidação Cancelada")</f>
        <v>#N/A</v>
      </c>
      <c r="X1818" s="10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>IF(X1818&lt;&gt;"Liquidação Cancelada",Y1818-Z1818,"Liquidação Cancelada")</f>
        <v>#N/A</v>
      </c>
      <c r="AC1818" s="3" t="e">
        <f>IF(X1818&lt;&gt;"Liquidação Cancelada",(AA1818-AB1818)+(U1818-Z1818-AB1818),"Liquidação Cancelada")</f>
        <v>#N/A</v>
      </c>
      <c r="AD1818" s="29"/>
    </row>
    <row r="1819" spans="1:30" ht="24.95" customHeight="1" x14ac:dyDescent="0.2">
      <c r="A1819" s="23" t="str">
        <f>D1819&amp;"|"&amp;E1819&amp;"|"&amp;G1819&amp;"|"&amp;H1819&amp;"|"&amp;L1819&amp;"|"&amp;N1819&amp;"|"&amp;U1819</f>
        <v>||||||0</v>
      </c>
      <c r="B1819" s="23" t="str">
        <f>D1819&amp;"|"&amp;E1819&amp;"|"&amp;G1819&amp;"|"&amp;H1819&amp;"|"&amp;X1819</f>
        <v>||||0</v>
      </c>
      <c r="C1819" s="28" t="str">
        <f>E1819&amp;"|"&amp;X1819</f>
        <v>|0</v>
      </c>
      <c r="D1819" s="10"/>
      <c r="E1819" s="10"/>
      <c r="F1819" s="36" t="str">
        <f>G1819&amp;"/"&amp;H1819</f>
        <v>/</v>
      </c>
      <c r="G1819" s="10"/>
      <c r="H1819" s="10"/>
      <c r="I1819" s="36" t="str">
        <f>J1819&amp;"."&amp;K1819</f>
        <v>.</v>
      </c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>
        <f>R1819-S1819-T1819</f>
        <v>0</v>
      </c>
      <c r="V1819" s="9" t="e">
        <f>IF(X1819&lt;&gt;"Liquidação Cancelada",VLOOKUP(B1819,'BASE DE DADOS OPS'!$B$4:$P$9650,10,FALSE),"Liquidação Cancelada")</f>
        <v>#N/A</v>
      </c>
      <c r="W1819" s="13" t="e">
        <f>IF(X1819&lt;&gt;"Liquidação Cancelada",IF(ISBLANK(V1819),"AGUARDANDO PAGAMENTO",NETWORKDAYS(P1819,V1819)-1),"Liquidação Cancelada")</f>
        <v>#N/A</v>
      </c>
      <c r="X1819" s="10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>IF(X1819&lt;&gt;"Liquidação Cancelada",Y1819-Z1819,"Liquidação Cancelada")</f>
        <v>#N/A</v>
      </c>
      <c r="AC1819" s="3" t="e">
        <f>IF(X1819&lt;&gt;"Liquidação Cancelada",(AA1819-AB1819)+(U1819-Z1819-AB1819),"Liquidação Cancelada")</f>
        <v>#N/A</v>
      </c>
      <c r="AD1819" s="29"/>
    </row>
    <row r="1820" spans="1:30" ht="24.95" customHeight="1" x14ac:dyDescent="0.2">
      <c r="A1820" s="23" t="str">
        <f>D1820&amp;"|"&amp;E1820&amp;"|"&amp;G1820&amp;"|"&amp;H1820&amp;"|"&amp;L1820&amp;"|"&amp;N1820&amp;"|"&amp;U1820</f>
        <v>||||||0</v>
      </c>
      <c r="B1820" s="23" t="str">
        <f>D1820&amp;"|"&amp;E1820&amp;"|"&amp;G1820&amp;"|"&amp;H1820&amp;"|"&amp;X1820</f>
        <v>||||0</v>
      </c>
      <c r="C1820" s="28" t="str">
        <f>E1820&amp;"|"&amp;X1820</f>
        <v>|0</v>
      </c>
      <c r="D1820" s="10"/>
      <c r="E1820" s="10"/>
      <c r="F1820" s="36" t="str">
        <f>G1820&amp;"/"&amp;H1820</f>
        <v>/</v>
      </c>
      <c r="G1820" s="10"/>
      <c r="H1820" s="10"/>
      <c r="I1820" s="36" t="str">
        <f>J1820&amp;"."&amp;K1820</f>
        <v>.</v>
      </c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>
        <f>R1820-S1820-T1820</f>
        <v>0</v>
      </c>
      <c r="V1820" s="9" t="e">
        <f>IF(X1820&lt;&gt;"Liquidação Cancelada",VLOOKUP(B1820,'BASE DE DADOS OPS'!$B$4:$P$9650,10,FALSE),"Liquidação Cancelada")</f>
        <v>#N/A</v>
      </c>
      <c r="W1820" s="13" t="e">
        <f>IF(X1820&lt;&gt;"Liquidação Cancelada",IF(ISBLANK(V1820),"AGUARDANDO PAGAMENTO",NETWORKDAYS(P1820,V1820)-1),"Liquidação Cancelada")</f>
        <v>#N/A</v>
      </c>
      <c r="X1820" s="10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>IF(X1820&lt;&gt;"Liquidação Cancelada",Y1820-Z1820,"Liquidação Cancelada")</f>
        <v>#N/A</v>
      </c>
      <c r="AC1820" s="3" t="e">
        <f>IF(X1820&lt;&gt;"Liquidação Cancelada",(AA1820-AB1820)+(U1820-Z1820-AB1820),"Liquidação Cancelada")</f>
        <v>#N/A</v>
      </c>
      <c r="AD1820" s="29"/>
    </row>
    <row r="1821" spans="1:30" ht="24.95" customHeight="1" x14ac:dyDescent="0.2">
      <c r="A1821" s="23" t="str">
        <f>D1821&amp;"|"&amp;E1821&amp;"|"&amp;G1821&amp;"|"&amp;H1821&amp;"|"&amp;L1821&amp;"|"&amp;N1821&amp;"|"&amp;U1821</f>
        <v>||||||0</v>
      </c>
      <c r="B1821" s="23" t="str">
        <f>D1821&amp;"|"&amp;E1821&amp;"|"&amp;G1821&amp;"|"&amp;H1821&amp;"|"&amp;X1821</f>
        <v>||||0</v>
      </c>
      <c r="C1821" s="28" t="str">
        <f>E1821&amp;"|"&amp;X1821</f>
        <v>|0</v>
      </c>
      <c r="D1821" s="10"/>
      <c r="E1821" s="10"/>
      <c r="F1821" s="36" t="str">
        <f>G1821&amp;"/"&amp;H1821</f>
        <v>/</v>
      </c>
      <c r="G1821" s="10"/>
      <c r="H1821" s="10"/>
      <c r="I1821" s="36" t="str">
        <f>J1821&amp;"."&amp;K1821</f>
        <v>.</v>
      </c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>
        <f>R1821-S1821-T1821</f>
        <v>0</v>
      </c>
      <c r="V1821" s="9" t="e">
        <f>IF(X1821&lt;&gt;"Liquidação Cancelada",VLOOKUP(B1821,'BASE DE DADOS OPS'!$B$4:$P$9650,10,FALSE),"Liquidação Cancelada")</f>
        <v>#N/A</v>
      </c>
      <c r="W1821" s="13" t="e">
        <f>IF(X1821&lt;&gt;"Liquidação Cancelada",IF(ISBLANK(V1821),"AGUARDANDO PAGAMENTO",NETWORKDAYS(P1821,V1821)-1),"Liquidação Cancelada")</f>
        <v>#N/A</v>
      </c>
      <c r="X1821" s="10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>IF(X1821&lt;&gt;"Liquidação Cancelada",Y1821-Z1821,"Liquidação Cancelada")</f>
        <v>#N/A</v>
      </c>
      <c r="AC1821" s="3" t="e">
        <f>IF(X1821&lt;&gt;"Liquidação Cancelada",(AA1821-AB1821)+(U1821-Z1821-AB1821),"Liquidação Cancelada")</f>
        <v>#N/A</v>
      </c>
      <c r="AD1821" s="29"/>
    </row>
    <row r="1822" spans="1:30" ht="24.95" customHeight="1" x14ac:dyDescent="0.2">
      <c r="A1822" s="23" t="str">
        <f>D1822&amp;"|"&amp;E1822&amp;"|"&amp;G1822&amp;"|"&amp;H1822&amp;"|"&amp;L1822&amp;"|"&amp;N1822&amp;"|"&amp;U1822</f>
        <v>||||||0</v>
      </c>
      <c r="B1822" s="23" t="str">
        <f>D1822&amp;"|"&amp;E1822&amp;"|"&amp;G1822&amp;"|"&amp;H1822&amp;"|"&amp;X1822</f>
        <v>||||0</v>
      </c>
      <c r="C1822" s="28" t="str">
        <f>E1822&amp;"|"&amp;X1822</f>
        <v>|0</v>
      </c>
      <c r="D1822" s="10"/>
      <c r="E1822" s="10"/>
      <c r="F1822" s="36" t="str">
        <f>G1822&amp;"/"&amp;H1822</f>
        <v>/</v>
      </c>
      <c r="G1822" s="10"/>
      <c r="H1822" s="10"/>
      <c r="I1822" s="36" t="str">
        <f>J1822&amp;"."&amp;K1822</f>
        <v>.</v>
      </c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>
        <f>R1822-S1822-T1822</f>
        <v>0</v>
      </c>
      <c r="V1822" s="9" t="e">
        <f>IF(X1822&lt;&gt;"Liquidação Cancelada",VLOOKUP(B1822,'BASE DE DADOS OPS'!$B$4:$P$9650,10,FALSE),"Liquidação Cancelada")</f>
        <v>#N/A</v>
      </c>
      <c r="W1822" s="13" t="e">
        <f>IF(X1822&lt;&gt;"Liquidação Cancelada",IF(ISBLANK(V1822),"AGUARDANDO PAGAMENTO",NETWORKDAYS(P1822,V1822)-1),"Liquidação Cancelada")</f>
        <v>#N/A</v>
      </c>
      <c r="X1822" s="10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>IF(X1822&lt;&gt;"Liquidação Cancelada",Y1822-Z1822,"Liquidação Cancelada")</f>
        <v>#N/A</v>
      </c>
      <c r="AC1822" s="3" t="e">
        <f>IF(X1822&lt;&gt;"Liquidação Cancelada",(AA1822-AB1822)+(U1822-Z1822-AB1822),"Liquidação Cancelada")</f>
        <v>#N/A</v>
      </c>
      <c r="AD1822" s="29"/>
    </row>
    <row r="1823" spans="1:30" ht="24.95" customHeight="1" x14ac:dyDescent="0.2">
      <c r="A1823" s="23" t="str">
        <f>D1823&amp;"|"&amp;E1823&amp;"|"&amp;G1823&amp;"|"&amp;H1823&amp;"|"&amp;L1823&amp;"|"&amp;N1823&amp;"|"&amp;U1823</f>
        <v>||||||0</v>
      </c>
      <c r="B1823" s="23" t="str">
        <f>D1823&amp;"|"&amp;E1823&amp;"|"&amp;G1823&amp;"|"&amp;H1823&amp;"|"&amp;X1823</f>
        <v>||||0</v>
      </c>
      <c r="C1823" s="28" t="str">
        <f>E1823&amp;"|"&amp;X1823</f>
        <v>|0</v>
      </c>
      <c r="D1823" s="10"/>
      <c r="E1823" s="10"/>
      <c r="F1823" s="36" t="str">
        <f>G1823&amp;"/"&amp;H1823</f>
        <v>/</v>
      </c>
      <c r="G1823" s="10"/>
      <c r="H1823" s="10"/>
      <c r="I1823" s="36" t="str">
        <f>J1823&amp;"."&amp;K1823</f>
        <v>.</v>
      </c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>
        <f>R1823-S1823-T1823</f>
        <v>0</v>
      </c>
      <c r="V1823" s="9" t="e">
        <f>IF(X1823&lt;&gt;"Liquidação Cancelada",VLOOKUP(B1823,'BASE DE DADOS OPS'!$B$4:$P$9650,10,FALSE),"Liquidação Cancelada")</f>
        <v>#N/A</v>
      </c>
      <c r="W1823" s="13" t="e">
        <f>IF(X1823&lt;&gt;"Liquidação Cancelada",IF(ISBLANK(V1823),"AGUARDANDO PAGAMENTO",NETWORKDAYS(P1823,V1823)-1),"Liquidação Cancelada")</f>
        <v>#N/A</v>
      </c>
      <c r="X1823" s="10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>IF(X1823&lt;&gt;"Liquidação Cancelada",Y1823-Z1823,"Liquidação Cancelada")</f>
        <v>#N/A</v>
      </c>
      <c r="AC1823" s="3" t="e">
        <f>IF(X1823&lt;&gt;"Liquidação Cancelada",(AA1823-AB1823)+(U1823-Z1823-AB1823),"Liquidação Cancelada")</f>
        <v>#N/A</v>
      </c>
      <c r="AD1823" s="29"/>
    </row>
    <row r="1824" spans="1:30" ht="24.95" customHeight="1" x14ac:dyDescent="0.2">
      <c r="A1824" s="23" t="str">
        <f>D1824&amp;"|"&amp;E1824&amp;"|"&amp;G1824&amp;"|"&amp;H1824&amp;"|"&amp;L1824&amp;"|"&amp;N1824&amp;"|"&amp;U1824</f>
        <v>||||||0</v>
      </c>
      <c r="B1824" s="23" t="str">
        <f>D1824&amp;"|"&amp;E1824&amp;"|"&amp;G1824&amp;"|"&amp;H1824&amp;"|"&amp;X1824</f>
        <v>||||0</v>
      </c>
      <c r="C1824" s="28" t="str">
        <f>E1824&amp;"|"&amp;X1824</f>
        <v>|0</v>
      </c>
      <c r="D1824" s="10"/>
      <c r="E1824" s="10"/>
      <c r="F1824" s="36" t="str">
        <f>G1824&amp;"/"&amp;H1824</f>
        <v>/</v>
      </c>
      <c r="G1824" s="10"/>
      <c r="H1824" s="10"/>
      <c r="I1824" s="36" t="str">
        <f>J1824&amp;"."&amp;K1824</f>
        <v>.</v>
      </c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>
        <f>R1824-S1824-T1824</f>
        <v>0</v>
      </c>
      <c r="V1824" s="9" t="e">
        <f>IF(X1824&lt;&gt;"Liquidação Cancelada",VLOOKUP(B1824,'BASE DE DADOS OPS'!$B$4:$P$9650,10,FALSE),"Liquidação Cancelada")</f>
        <v>#N/A</v>
      </c>
      <c r="W1824" s="13" t="e">
        <f>IF(X1824&lt;&gt;"Liquidação Cancelada",IF(ISBLANK(V1824),"AGUARDANDO PAGAMENTO",NETWORKDAYS(P1824,V1824)-1),"Liquidação Cancelada")</f>
        <v>#N/A</v>
      </c>
      <c r="X1824" s="10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>IF(X1824&lt;&gt;"Liquidação Cancelada",Y1824-Z1824,"Liquidação Cancelada")</f>
        <v>#N/A</v>
      </c>
      <c r="AC1824" s="3" t="e">
        <f>IF(X1824&lt;&gt;"Liquidação Cancelada",(AA1824-AB1824)+(U1824-Z1824-AB1824),"Liquidação Cancelada")</f>
        <v>#N/A</v>
      </c>
      <c r="AD1824" s="29"/>
    </row>
    <row r="1825" spans="1:30" ht="24.95" customHeight="1" x14ac:dyDescent="0.2">
      <c r="A1825" s="23" t="str">
        <f>D1825&amp;"|"&amp;E1825&amp;"|"&amp;G1825&amp;"|"&amp;H1825&amp;"|"&amp;L1825&amp;"|"&amp;N1825&amp;"|"&amp;U1825</f>
        <v>||||||0</v>
      </c>
      <c r="B1825" s="23" t="str">
        <f>D1825&amp;"|"&amp;E1825&amp;"|"&amp;G1825&amp;"|"&amp;H1825&amp;"|"&amp;X1825</f>
        <v>||||0</v>
      </c>
      <c r="C1825" s="28" t="str">
        <f>E1825&amp;"|"&amp;X1825</f>
        <v>|0</v>
      </c>
      <c r="D1825" s="10"/>
      <c r="E1825" s="10"/>
      <c r="F1825" s="36" t="str">
        <f>G1825&amp;"/"&amp;H1825</f>
        <v>/</v>
      </c>
      <c r="G1825" s="10"/>
      <c r="H1825" s="10"/>
      <c r="I1825" s="36" t="str">
        <f>J1825&amp;"."&amp;K1825</f>
        <v>.</v>
      </c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>
        <f>R1825-S1825-T1825</f>
        <v>0</v>
      </c>
      <c r="V1825" s="9" t="e">
        <f>IF(X1825&lt;&gt;"Liquidação Cancelada",VLOOKUP(B1825,'BASE DE DADOS OPS'!$B$4:$P$9650,10,FALSE),"Liquidação Cancelada")</f>
        <v>#N/A</v>
      </c>
      <c r="W1825" s="13" t="e">
        <f>IF(X1825&lt;&gt;"Liquidação Cancelada",IF(ISBLANK(V1825),"AGUARDANDO PAGAMENTO",NETWORKDAYS(P1825,V1825)-1),"Liquidação Cancelada")</f>
        <v>#N/A</v>
      </c>
      <c r="X1825" s="10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>IF(X1825&lt;&gt;"Liquidação Cancelada",Y1825-Z1825,"Liquidação Cancelada")</f>
        <v>#N/A</v>
      </c>
      <c r="AC1825" s="3" t="e">
        <f>IF(X1825&lt;&gt;"Liquidação Cancelada",(AA1825-AB1825)+(U1825-Z1825-AB1825),"Liquidação Cancelada")</f>
        <v>#N/A</v>
      </c>
      <c r="AD1825" s="29"/>
    </row>
    <row r="1826" spans="1:30" ht="24.95" customHeight="1" x14ac:dyDescent="0.2">
      <c r="A1826" s="23" t="str">
        <f>D1826&amp;"|"&amp;E1826&amp;"|"&amp;G1826&amp;"|"&amp;H1826&amp;"|"&amp;L1826&amp;"|"&amp;N1826&amp;"|"&amp;U1826</f>
        <v>||||||0</v>
      </c>
      <c r="B1826" s="23" t="str">
        <f>D1826&amp;"|"&amp;E1826&amp;"|"&amp;G1826&amp;"|"&amp;H1826&amp;"|"&amp;X1826</f>
        <v>||||0</v>
      </c>
      <c r="C1826" s="28" t="str">
        <f>E1826&amp;"|"&amp;X1826</f>
        <v>|0</v>
      </c>
      <c r="D1826" s="10"/>
      <c r="E1826" s="10"/>
      <c r="F1826" s="36" t="str">
        <f>G1826&amp;"/"&amp;H1826</f>
        <v>/</v>
      </c>
      <c r="G1826" s="10"/>
      <c r="H1826" s="10"/>
      <c r="I1826" s="36" t="str">
        <f>J1826&amp;"."&amp;K1826</f>
        <v>.</v>
      </c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>
        <f>R1826-S1826-T1826</f>
        <v>0</v>
      </c>
      <c r="V1826" s="9" t="e">
        <f>IF(X1826&lt;&gt;"Liquidação Cancelada",VLOOKUP(B1826,'BASE DE DADOS OPS'!$B$4:$P$9650,10,FALSE),"Liquidação Cancelada")</f>
        <v>#N/A</v>
      </c>
      <c r="W1826" s="13" t="e">
        <f>IF(X1826&lt;&gt;"Liquidação Cancelada",IF(ISBLANK(V1826),"AGUARDANDO PAGAMENTO",NETWORKDAYS(P1826,V1826)-1),"Liquidação Cancelada")</f>
        <v>#N/A</v>
      </c>
      <c r="X1826" s="10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>IF(X1826&lt;&gt;"Liquidação Cancelada",Y1826-Z1826,"Liquidação Cancelada")</f>
        <v>#N/A</v>
      </c>
      <c r="AC1826" s="3" t="e">
        <f>IF(X1826&lt;&gt;"Liquidação Cancelada",(AA1826-AB1826)+(U1826-Z1826-AB1826),"Liquidação Cancelada")</f>
        <v>#N/A</v>
      </c>
      <c r="AD1826" s="29"/>
    </row>
    <row r="1827" spans="1:30" ht="24.95" customHeight="1" x14ac:dyDescent="0.2">
      <c r="A1827" s="23" t="str">
        <f>D1827&amp;"|"&amp;E1827&amp;"|"&amp;G1827&amp;"|"&amp;H1827&amp;"|"&amp;L1827&amp;"|"&amp;N1827&amp;"|"&amp;U1827</f>
        <v>||||||0</v>
      </c>
      <c r="B1827" s="23" t="str">
        <f>D1827&amp;"|"&amp;E1827&amp;"|"&amp;G1827&amp;"|"&amp;H1827&amp;"|"&amp;X1827</f>
        <v>||||0</v>
      </c>
      <c r="C1827" s="28" t="str">
        <f>E1827&amp;"|"&amp;X1827</f>
        <v>|0</v>
      </c>
      <c r="D1827" s="10"/>
      <c r="E1827" s="10"/>
      <c r="F1827" s="36" t="str">
        <f>G1827&amp;"/"&amp;H1827</f>
        <v>/</v>
      </c>
      <c r="G1827" s="10"/>
      <c r="H1827" s="10"/>
      <c r="I1827" s="36" t="str">
        <f>J1827&amp;"."&amp;K1827</f>
        <v>.</v>
      </c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>
        <f>R1827-S1827-T1827</f>
        <v>0</v>
      </c>
      <c r="V1827" s="9" t="e">
        <f>IF(X1827&lt;&gt;"Liquidação Cancelada",VLOOKUP(B1827,'BASE DE DADOS OPS'!$B$4:$P$9650,10,FALSE),"Liquidação Cancelada")</f>
        <v>#N/A</v>
      </c>
      <c r="W1827" s="13" t="e">
        <f>IF(X1827&lt;&gt;"Liquidação Cancelada",IF(ISBLANK(V1827),"AGUARDANDO PAGAMENTO",NETWORKDAYS(P1827,V1827)-1),"Liquidação Cancelada")</f>
        <v>#N/A</v>
      </c>
      <c r="X1827" s="10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>IF(X1827&lt;&gt;"Liquidação Cancelada",Y1827-Z1827,"Liquidação Cancelada")</f>
        <v>#N/A</v>
      </c>
      <c r="AC1827" s="3" t="e">
        <f>IF(X1827&lt;&gt;"Liquidação Cancelada",(AA1827-AB1827)+(U1827-Z1827-AB1827),"Liquidação Cancelada")</f>
        <v>#N/A</v>
      </c>
      <c r="AD1827" s="29"/>
    </row>
    <row r="1828" spans="1:30" ht="24.95" customHeight="1" x14ac:dyDescent="0.2">
      <c r="A1828" s="23" t="str">
        <f>D1828&amp;"|"&amp;E1828&amp;"|"&amp;G1828&amp;"|"&amp;H1828&amp;"|"&amp;L1828&amp;"|"&amp;N1828&amp;"|"&amp;U1828</f>
        <v>||||||0</v>
      </c>
      <c r="B1828" s="23" t="str">
        <f>D1828&amp;"|"&amp;E1828&amp;"|"&amp;G1828&amp;"|"&amp;H1828&amp;"|"&amp;X1828</f>
        <v>||||0</v>
      </c>
      <c r="C1828" s="28" t="str">
        <f>E1828&amp;"|"&amp;X1828</f>
        <v>|0</v>
      </c>
      <c r="D1828" s="10"/>
      <c r="E1828" s="10"/>
      <c r="F1828" s="36" t="str">
        <f>G1828&amp;"/"&amp;H1828</f>
        <v>/</v>
      </c>
      <c r="G1828" s="10"/>
      <c r="H1828" s="10"/>
      <c r="I1828" s="36" t="str">
        <f>J1828&amp;"."&amp;K1828</f>
        <v>.</v>
      </c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>
        <f>R1828-S1828-T1828</f>
        <v>0</v>
      </c>
      <c r="V1828" s="9" t="e">
        <f>IF(X1828&lt;&gt;"Liquidação Cancelada",VLOOKUP(B1828,'BASE DE DADOS OPS'!$B$4:$P$9650,10,FALSE),"Liquidação Cancelada")</f>
        <v>#N/A</v>
      </c>
      <c r="W1828" s="13" t="e">
        <f>IF(X1828&lt;&gt;"Liquidação Cancelada",IF(ISBLANK(V1828),"AGUARDANDO PAGAMENTO",NETWORKDAYS(P1828,V1828)-1),"Liquidação Cancelada")</f>
        <v>#N/A</v>
      </c>
      <c r="X1828" s="10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>IF(X1828&lt;&gt;"Liquidação Cancelada",Y1828-Z1828,"Liquidação Cancelada")</f>
        <v>#N/A</v>
      </c>
      <c r="AC1828" s="3" t="e">
        <f>IF(X1828&lt;&gt;"Liquidação Cancelada",(AA1828-AB1828)+(U1828-Z1828-AB1828),"Liquidação Cancelada")</f>
        <v>#N/A</v>
      </c>
      <c r="AD1828" s="29"/>
    </row>
    <row r="1829" spans="1:30" ht="24.95" customHeight="1" x14ac:dyDescent="0.2">
      <c r="A1829" s="23" t="str">
        <f>D1829&amp;"|"&amp;E1829&amp;"|"&amp;G1829&amp;"|"&amp;H1829&amp;"|"&amp;L1829&amp;"|"&amp;N1829&amp;"|"&amp;U1829</f>
        <v>||||||0</v>
      </c>
      <c r="B1829" s="23" t="str">
        <f>D1829&amp;"|"&amp;E1829&amp;"|"&amp;G1829&amp;"|"&amp;H1829&amp;"|"&amp;X1829</f>
        <v>||||0</v>
      </c>
      <c r="C1829" s="28" t="str">
        <f>E1829&amp;"|"&amp;X1829</f>
        <v>|0</v>
      </c>
      <c r="D1829" s="10"/>
      <c r="E1829" s="10"/>
      <c r="F1829" s="36" t="str">
        <f>G1829&amp;"/"&amp;H1829</f>
        <v>/</v>
      </c>
      <c r="G1829" s="10"/>
      <c r="H1829" s="10"/>
      <c r="I1829" s="36" t="str">
        <f>J1829&amp;"."&amp;K1829</f>
        <v>.</v>
      </c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>
        <f>R1829-S1829-T1829</f>
        <v>0</v>
      </c>
      <c r="V1829" s="9" t="e">
        <f>IF(X1829&lt;&gt;"Liquidação Cancelada",VLOOKUP(B1829,'BASE DE DADOS OPS'!$B$4:$P$9650,10,FALSE),"Liquidação Cancelada")</f>
        <v>#N/A</v>
      </c>
      <c r="W1829" s="13" t="e">
        <f>IF(X1829&lt;&gt;"Liquidação Cancelada",IF(ISBLANK(V1829),"AGUARDANDO PAGAMENTO",NETWORKDAYS(P1829,V1829)-1),"Liquidação Cancelada")</f>
        <v>#N/A</v>
      </c>
      <c r="X1829" s="10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>IF(X1829&lt;&gt;"Liquidação Cancelada",Y1829-Z1829,"Liquidação Cancelada")</f>
        <v>#N/A</v>
      </c>
      <c r="AC1829" s="3" t="e">
        <f>IF(X1829&lt;&gt;"Liquidação Cancelada",(AA1829-AB1829)+(U1829-Z1829-AB1829),"Liquidação Cancelada")</f>
        <v>#N/A</v>
      </c>
      <c r="AD1829" s="29"/>
    </row>
    <row r="1830" spans="1:30" ht="24.95" customHeight="1" x14ac:dyDescent="0.2">
      <c r="A1830" s="23" t="str">
        <f>D1830&amp;"|"&amp;E1830&amp;"|"&amp;G1830&amp;"|"&amp;H1830&amp;"|"&amp;L1830&amp;"|"&amp;N1830&amp;"|"&amp;U1830</f>
        <v>||||||0</v>
      </c>
      <c r="B1830" s="23" t="str">
        <f>D1830&amp;"|"&amp;E1830&amp;"|"&amp;G1830&amp;"|"&amp;H1830&amp;"|"&amp;X1830</f>
        <v>||||0</v>
      </c>
      <c r="C1830" s="28" t="str">
        <f>E1830&amp;"|"&amp;X1830</f>
        <v>|0</v>
      </c>
      <c r="D1830" s="10"/>
      <c r="E1830" s="10"/>
      <c r="F1830" s="36" t="str">
        <f>G1830&amp;"/"&amp;H1830</f>
        <v>/</v>
      </c>
      <c r="G1830" s="10"/>
      <c r="H1830" s="10"/>
      <c r="I1830" s="36" t="str">
        <f>J1830&amp;"."&amp;K1830</f>
        <v>.</v>
      </c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>
        <f>R1830-S1830-T1830</f>
        <v>0</v>
      </c>
      <c r="V1830" s="9" t="e">
        <f>IF(X1830&lt;&gt;"Liquidação Cancelada",VLOOKUP(B1830,'BASE DE DADOS OPS'!$B$4:$P$9650,10,FALSE),"Liquidação Cancelada")</f>
        <v>#N/A</v>
      </c>
      <c r="W1830" s="13" t="e">
        <f>IF(X1830&lt;&gt;"Liquidação Cancelada",IF(ISBLANK(V1830),"AGUARDANDO PAGAMENTO",NETWORKDAYS(P1830,V1830)-1),"Liquidação Cancelada")</f>
        <v>#N/A</v>
      </c>
      <c r="X1830" s="10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>IF(X1830&lt;&gt;"Liquidação Cancelada",Y1830-Z1830,"Liquidação Cancelada")</f>
        <v>#N/A</v>
      </c>
      <c r="AC1830" s="3" t="e">
        <f>IF(X1830&lt;&gt;"Liquidação Cancelada",(AA1830-AB1830)+(U1830-Z1830-AB1830),"Liquidação Cancelada")</f>
        <v>#N/A</v>
      </c>
      <c r="AD1830" s="29"/>
    </row>
    <row r="1831" spans="1:30" ht="24.95" customHeight="1" x14ac:dyDescent="0.2">
      <c r="A1831" s="23" t="str">
        <f>D1831&amp;"|"&amp;E1831&amp;"|"&amp;G1831&amp;"|"&amp;H1831&amp;"|"&amp;L1831&amp;"|"&amp;N1831&amp;"|"&amp;U1831</f>
        <v>||||||0</v>
      </c>
      <c r="B1831" s="23" t="str">
        <f>D1831&amp;"|"&amp;E1831&amp;"|"&amp;G1831&amp;"|"&amp;H1831&amp;"|"&amp;X1831</f>
        <v>||||0</v>
      </c>
      <c r="C1831" s="28" t="str">
        <f>E1831&amp;"|"&amp;X1831</f>
        <v>|0</v>
      </c>
      <c r="D1831" s="10"/>
      <c r="E1831" s="10"/>
      <c r="F1831" s="36" t="str">
        <f>G1831&amp;"/"&amp;H1831</f>
        <v>/</v>
      </c>
      <c r="G1831" s="10"/>
      <c r="H1831" s="10"/>
      <c r="I1831" s="36" t="str">
        <f>J1831&amp;"."&amp;K1831</f>
        <v>.</v>
      </c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>
        <f>R1831-S1831-T1831</f>
        <v>0</v>
      </c>
      <c r="V1831" s="9" t="e">
        <f>IF(X1831&lt;&gt;"Liquidação Cancelada",VLOOKUP(B1831,'BASE DE DADOS OPS'!$B$4:$P$9650,10,FALSE),"Liquidação Cancelada")</f>
        <v>#N/A</v>
      </c>
      <c r="W1831" s="13" t="e">
        <f>IF(X1831&lt;&gt;"Liquidação Cancelada",IF(ISBLANK(V1831),"AGUARDANDO PAGAMENTO",NETWORKDAYS(P1831,V1831)-1),"Liquidação Cancelada")</f>
        <v>#N/A</v>
      </c>
      <c r="X1831" s="10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>IF(X1831&lt;&gt;"Liquidação Cancelada",Y1831-Z1831,"Liquidação Cancelada")</f>
        <v>#N/A</v>
      </c>
      <c r="AC1831" s="3" t="e">
        <f>IF(X1831&lt;&gt;"Liquidação Cancelada",(AA1831-AB1831)+(U1831-Z1831-AB1831),"Liquidação Cancelada")</f>
        <v>#N/A</v>
      </c>
      <c r="AD1831" s="29"/>
    </row>
    <row r="1832" spans="1:30" ht="24.95" customHeight="1" x14ac:dyDescent="0.2">
      <c r="A1832" s="23" t="str">
        <f>D1832&amp;"|"&amp;E1832&amp;"|"&amp;G1832&amp;"|"&amp;H1832&amp;"|"&amp;L1832&amp;"|"&amp;N1832&amp;"|"&amp;U1832</f>
        <v>||||||0</v>
      </c>
      <c r="B1832" s="23" t="str">
        <f>D1832&amp;"|"&amp;E1832&amp;"|"&amp;G1832&amp;"|"&amp;H1832&amp;"|"&amp;X1832</f>
        <v>||||0</v>
      </c>
      <c r="C1832" s="28" t="str">
        <f>E1832&amp;"|"&amp;X1832</f>
        <v>|0</v>
      </c>
      <c r="D1832" s="10"/>
      <c r="E1832" s="10"/>
      <c r="F1832" s="36" t="str">
        <f>G1832&amp;"/"&amp;H1832</f>
        <v>/</v>
      </c>
      <c r="G1832" s="10"/>
      <c r="H1832" s="10"/>
      <c r="I1832" s="36" t="str">
        <f>J1832&amp;"."&amp;K1832</f>
        <v>.</v>
      </c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>
        <f>R1832-S1832-T1832</f>
        <v>0</v>
      </c>
      <c r="V1832" s="9" t="e">
        <f>IF(X1832&lt;&gt;"Liquidação Cancelada",VLOOKUP(B1832,'BASE DE DADOS OPS'!$B$4:$P$9650,10,FALSE),"Liquidação Cancelada")</f>
        <v>#N/A</v>
      </c>
      <c r="W1832" s="13" t="e">
        <f>IF(X1832&lt;&gt;"Liquidação Cancelada",IF(ISBLANK(V1832),"AGUARDANDO PAGAMENTO",NETWORKDAYS(P1832,V1832)-1),"Liquidação Cancelada")</f>
        <v>#N/A</v>
      </c>
      <c r="X1832" s="10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>IF(X1832&lt;&gt;"Liquidação Cancelada",Y1832-Z1832,"Liquidação Cancelada")</f>
        <v>#N/A</v>
      </c>
      <c r="AC1832" s="3" t="e">
        <f>IF(X1832&lt;&gt;"Liquidação Cancelada",(AA1832-AB1832)+(U1832-Z1832-AB1832),"Liquidação Cancelada")</f>
        <v>#N/A</v>
      </c>
      <c r="AD1832" s="29"/>
    </row>
    <row r="1833" spans="1:30" ht="24.95" customHeight="1" x14ac:dyDescent="0.2">
      <c r="A1833" s="23" t="str">
        <f>D1833&amp;"|"&amp;E1833&amp;"|"&amp;G1833&amp;"|"&amp;H1833&amp;"|"&amp;L1833&amp;"|"&amp;N1833&amp;"|"&amp;U1833</f>
        <v>||||||0</v>
      </c>
      <c r="B1833" s="23" t="str">
        <f>D1833&amp;"|"&amp;E1833&amp;"|"&amp;G1833&amp;"|"&amp;H1833&amp;"|"&amp;X1833</f>
        <v>||||0</v>
      </c>
      <c r="C1833" s="28" t="str">
        <f>E1833&amp;"|"&amp;X1833</f>
        <v>|0</v>
      </c>
      <c r="D1833" s="10"/>
      <c r="E1833" s="10"/>
      <c r="F1833" s="36" t="str">
        <f>G1833&amp;"/"&amp;H1833</f>
        <v>/</v>
      </c>
      <c r="G1833" s="10"/>
      <c r="H1833" s="10"/>
      <c r="I1833" s="36" t="str">
        <f>J1833&amp;"."&amp;K1833</f>
        <v>.</v>
      </c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>
        <f>R1833-S1833-T1833</f>
        <v>0</v>
      </c>
      <c r="V1833" s="9" t="e">
        <f>IF(X1833&lt;&gt;"Liquidação Cancelada",VLOOKUP(B1833,'BASE DE DADOS OPS'!$B$4:$P$9650,10,FALSE),"Liquidação Cancelada")</f>
        <v>#N/A</v>
      </c>
      <c r="W1833" s="13" t="e">
        <f>IF(X1833&lt;&gt;"Liquidação Cancelada",IF(ISBLANK(V1833),"AGUARDANDO PAGAMENTO",NETWORKDAYS(P1833,V1833)-1),"Liquidação Cancelada")</f>
        <v>#N/A</v>
      </c>
      <c r="X1833" s="10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>IF(X1833&lt;&gt;"Liquidação Cancelada",Y1833-Z1833,"Liquidação Cancelada")</f>
        <v>#N/A</v>
      </c>
      <c r="AC1833" s="3" t="e">
        <f>IF(X1833&lt;&gt;"Liquidação Cancelada",(AA1833-AB1833)+(U1833-Z1833-AB1833),"Liquidação Cancelada")</f>
        <v>#N/A</v>
      </c>
      <c r="AD1833" s="29"/>
    </row>
    <row r="1834" spans="1:30" ht="24.95" customHeight="1" x14ac:dyDescent="0.2">
      <c r="A1834" s="23" t="str">
        <f>D1834&amp;"|"&amp;E1834&amp;"|"&amp;G1834&amp;"|"&amp;H1834&amp;"|"&amp;L1834&amp;"|"&amp;N1834&amp;"|"&amp;U1834</f>
        <v>||||||0</v>
      </c>
      <c r="B1834" s="23" t="str">
        <f>D1834&amp;"|"&amp;E1834&amp;"|"&amp;G1834&amp;"|"&amp;H1834&amp;"|"&amp;X1834</f>
        <v>||||0</v>
      </c>
      <c r="C1834" s="28" t="str">
        <f>E1834&amp;"|"&amp;X1834</f>
        <v>|0</v>
      </c>
      <c r="D1834" s="10"/>
      <c r="E1834" s="10"/>
      <c r="F1834" s="36" t="str">
        <f>G1834&amp;"/"&amp;H1834</f>
        <v>/</v>
      </c>
      <c r="G1834" s="10"/>
      <c r="H1834" s="10"/>
      <c r="I1834" s="36" t="str">
        <f>J1834&amp;"."&amp;K1834</f>
        <v>.</v>
      </c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>
        <f>R1834-S1834-T1834</f>
        <v>0</v>
      </c>
      <c r="V1834" s="9" t="e">
        <f>IF(X1834&lt;&gt;"Liquidação Cancelada",VLOOKUP(B1834,'BASE DE DADOS OPS'!$B$4:$P$9650,10,FALSE),"Liquidação Cancelada")</f>
        <v>#N/A</v>
      </c>
      <c r="W1834" s="13" t="e">
        <f>IF(X1834&lt;&gt;"Liquidação Cancelada",IF(ISBLANK(V1834),"AGUARDANDO PAGAMENTO",NETWORKDAYS(P1834,V1834)-1),"Liquidação Cancelada")</f>
        <v>#N/A</v>
      </c>
      <c r="X1834" s="10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>IF(X1834&lt;&gt;"Liquidação Cancelada",Y1834-Z1834,"Liquidação Cancelada")</f>
        <v>#N/A</v>
      </c>
      <c r="AC1834" s="3" t="e">
        <f>IF(X1834&lt;&gt;"Liquidação Cancelada",(AA1834-AB1834)+(U1834-Z1834-AB1834),"Liquidação Cancelada")</f>
        <v>#N/A</v>
      </c>
      <c r="AD1834" s="29"/>
    </row>
    <row r="1835" spans="1:30" ht="24.95" customHeight="1" x14ac:dyDescent="0.2">
      <c r="A1835" s="23" t="str">
        <f>D1835&amp;"|"&amp;E1835&amp;"|"&amp;G1835&amp;"|"&amp;H1835&amp;"|"&amp;L1835&amp;"|"&amp;N1835&amp;"|"&amp;U1835</f>
        <v>||||||0</v>
      </c>
      <c r="B1835" s="23" t="str">
        <f>D1835&amp;"|"&amp;E1835&amp;"|"&amp;G1835&amp;"|"&amp;H1835&amp;"|"&amp;X1835</f>
        <v>||||0</v>
      </c>
      <c r="C1835" s="28" t="str">
        <f>E1835&amp;"|"&amp;X1835</f>
        <v>|0</v>
      </c>
      <c r="D1835" s="10"/>
      <c r="E1835" s="10"/>
      <c r="F1835" s="36" t="str">
        <f>G1835&amp;"/"&amp;H1835</f>
        <v>/</v>
      </c>
      <c r="G1835" s="10"/>
      <c r="H1835" s="10"/>
      <c r="I1835" s="36" t="str">
        <f>J1835&amp;"."&amp;K1835</f>
        <v>.</v>
      </c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>
        <f>R1835-S1835-T1835</f>
        <v>0</v>
      </c>
      <c r="V1835" s="9" t="e">
        <f>IF(X1835&lt;&gt;"Liquidação Cancelada",VLOOKUP(B1835,'BASE DE DADOS OPS'!$B$4:$P$9650,10,FALSE),"Liquidação Cancelada")</f>
        <v>#N/A</v>
      </c>
      <c r="W1835" s="13" t="e">
        <f>IF(X1835&lt;&gt;"Liquidação Cancelada",IF(ISBLANK(V1835),"AGUARDANDO PAGAMENTO",NETWORKDAYS(P1835,V1835)-1),"Liquidação Cancelada")</f>
        <v>#N/A</v>
      </c>
      <c r="X1835" s="10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>IF(X1835&lt;&gt;"Liquidação Cancelada",Y1835-Z1835,"Liquidação Cancelada")</f>
        <v>#N/A</v>
      </c>
      <c r="AC1835" s="3" t="e">
        <f>IF(X1835&lt;&gt;"Liquidação Cancelada",(AA1835-AB1835)+(U1835-Z1835-AB1835),"Liquidação Cancelada")</f>
        <v>#N/A</v>
      </c>
      <c r="AD1835" s="29"/>
    </row>
    <row r="1836" spans="1:30" ht="24.95" customHeight="1" x14ac:dyDescent="0.2">
      <c r="A1836" s="23" t="str">
        <f>D1836&amp;"|"&amp;E1836&amp;"|"&amp;G1836&amp;"|"&amp;H1836&amp;"|"&amp;L1836&amp;"|"&amp;N1836&amp;"|"&amp;U1836</f>
        <v>||||||0</v>
      </c>
      <c r="B1836" s="23" t="str">
        <f>D1836&amp;"|"&amp;E1836&amp;"|"&amp;G1836&amp;"|"&amp;H1836&amp;"|"&amp;X1836</f>
        <v>||||0</v>
      </c>
      <c r="C1836" s="28" t="str">
        <f>E1836&amp;"|"&amp;X1836</f>
        <v>|0</v>
      </c>
      <c r="D1836" s="10"/>
      <c r="E1836" s="10"/>
      <c r="F1836" s="36" t="str">
        <f>G1836&amp;"/"&amp;H1836</f>
        <v>/</v>
      </c>
      <c r="G1836" s="10"/>
      <c r="H1836" s="10"/>
      <c r="I1836" s="36" t="str">
        <f>J1836&amp;"."&amp;K1836</f>
        <v>.</v>
      </c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>
        <f>R1836-S1836-T1836</f>
        <v>0</v>
      </c>
      <c r="V1836" s="9" t="e">
        <f>IF(X1836&lt;&gt;"Liquidação Cancelada",VLOOKUP(B1836,'BASE DE DADOS OPS'!$B$4:$P$9650,10,FALSE),"Liquidação Cancelada")</f>
        <v>#N/A</v>
      </c>
      <c r="W1836" s="13" t="e">
        <f>IF(X1836&lt;&gt;"Liquidação Cancelada",IF(ISBLANK(V1836),"AGUARDANDO PAGAMENTO",NETWORKDAYS(P1836,V1836)-1),"Liquidação Cancelada")</f>
        <v>#N/A</v>
      </c>
      <c r="X1836" s="10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>IF(X1836&lt;&gt;"Liquidação Cancelada",Y1836-Z1836,"Liquidação Cancelada")</f>
        <v>#N/A</v>
      </c>
      <c r="AC1836" s="3" t="e">
        <f>IF(X1836&lt;&gt;"Liquidação Cancelada",(AA1836-AB1836)+(U1836-Z1836-AB1836),"Liquidação Cancelada")</f>
        <v>#N/A</v>
      </c>
      <c r="AD1836" s="29"/>
    </row>
    <row r="1837" spans="1:30" ht="24.95" customHeight="1" x14ac:dyDescent="0.2">
      <c r="A1837" s="23" t="str">
        <f>D1837&amp;"|"&amp;E1837&amp;"|"&amp;G1837&amp;"|"&amp;H1837&amp;"|"&amp;L1837&amp;"|"&amp;N1837&amp;"|"&amp;U1837</f>
        <v>||||||0</v>
      </c>
      <c r="B1837" s="23" t="str">
        <f>D1837&amp;"|"&amp;E1837&amp;"|"&amp;G1837&amp;"|"&amp;H1837&amp;"|"&amp;X1837</f>
        <v>||||0</v>
      </c>
      <c r="C1837" s="28" t="str">
        <f>E1837&amp;"|"&amp;X1837</f>
        <v>|0</v>
      </c>
      <c r="D1837" s="10"/>
      <c r="E1837" s="10"/>
      <c r="F1837" s="36" t="str">
        <f>G1837&amp;"/"&amp;H1837</f>
        <v>/</v>
      </c>
      <c r="G1837" s="10"/>
      <c r="H1837" s="10"/>
      <c r="I1837" s="36" t="str">
        <f>J1837&amp;"."&amp;K1837</f>
        <v>.</v>
      </c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>
        <f>R1837-S1837-T1837</f>
        <v>0</v>
      </c>
      <c r="V1837" s="9" t="e">
        <f>IF(X1837&lt;&gt;"Liquidação Cancelada",VLOOKUP(B1837,'BASE DE DADOS OPS'!$B$4:$P$9650,10,FALSE),"Liquidação Cancelada")</f>
        <v>#N/A</v>
      </c>
      <c r="W1837" s="13" t="e">
        <f>IF(X1837&lt;&gt;"Liquidação Cancelada",IF(ISBLANK(V1837),"AGUARDANDO PAGAMENTO",NETWORKDAYS(P1837,V1837)-1),"Liquidação Cancelada")</f>
        <v>#N/A</v>
      </c>
      <c r="X1837" s="10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>IF(X1837&lt;&gt;"Liquidação Cancelada",Y1837-Z1837,"Liquidação Cancelada")</f>
        <v>#N/A</v>
      </c>
      <c r="AC1837" s="3" t="e">
        <f>IF(X1837&lt;&gt;"Liquidação Cancelada",(AA1837-AB1837)+(U1837-Z1837-AB1837),"Liquidação Cancelada")</f>
        <v>#N/A</v>
      </c>
      <c r="AD1837" s="29"/>
    </row>
    <row r="1838" spans="1:30" ht="24.95" customHeight="1" x14ac:dyDescent="0.2">
      <c r="A1838" s="23" t="str">
        <f>D1838&amp;"|"&amp;E1838&amp;"|"&amp;G1838&amp;"|"&amp;H1838&amp;"|"&amp;L1838&amp;"|"&amp;N1838&amp;"|"&amp;U1838</f>
        <v>||||||0</v>
      </c>
      <c r="B1838" s="23" t="str">
        <f>D1838&amp;"|"&amp;E1838&amp;"|"&amp;G1838&amp;"|"&amp;H1838&amp;"|"&amp;X1838</f>
        <v>||||0</v>
      </c>
      <c r="C1838" s="28" t="str">
        <f>E1838&amp;"|"&amp;X1838</f>
        <v>|0</v>
      </c>
      <c r="D1838" s="10"/>
      <c r="E1838" s="10"/>
      <c r="F1838" s="36" t="str">
        <f>G1838&amp;"/"&amp;H1838</f>
        <v>/</v>
      </c>
      <c r="G1838" s="10"/>
      <c r="H1838" s="10"/>
      <c r="I1838" s="36" t="str">
        <f>J1838&amp;"."&amp;K1838</f>
        <v>.</v>
      </c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>
        <f>R1838-S1838-T1838</f>
        <v>0</v>
      </c>
      <c r="V1838" s="9" t="e">
        <f>IF(X1838&lt;&gt;"Liquidação Cancelada",VLOOKUP(B1838,'BASE DE DADOS OPS'!$B$4:$P$9650,10,FALSE),"Liquidação Cancelada")</f>
        <v>#N/A</v>
      </c>
      <c r="W1838" s="13" t="e">
        <f>IF(X1838&lt;&gt;"Liquidação Cancelada",IF(ISBLANK(V1838),"AGUARDANDO PAGAMENTO",NETWORKDAYS(P1838,V1838)-1),"Liquidação Cancelada")</f>
        <v>#N/A</v>
      </c>
      <c r="X1838" s="10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>IF(X1838&lt;&gt;"Liquidação Cancelada",Y1838-Z1838,"Liquidação Cancelada")</f>
        <v>#N/A</v>
      </c>
      <c r="AC1838" s="3" t="e">
        <f>IF(X1838&lt;&gt;"Liquidação Cancelada",(AA1838-AB1838)+(U1838-Z1838-AB1838),"Liquidação Cancelada")</f>
        <v>#N/A</v>
      </c>
      <c r="AD1838" s="29"/>
    </row>
    <row r="1839" spans="1:30" ht="24.95" customHeight="1" x14ac:dyDescent="0.2">
      <c r="A1839" s="23" t="str">
        <f>D1839&amp;"|"&amp;E1839&amp;"|"&amp;G1839&amp;"|"&amp;H1839&amp;"|"&amp;L1839&amp;"|"&amp;N1839&amp;"|"&amp;U1839</f>
        <v>||||||0</v>
      </c>
      <c r="B1839" s="23" t="str">
        <f>D1839&amp;"|"&amp;E1839&amp;"|"&amp;G1839&amp;"|"&amp;H1839&amp;"|"&amp;X1839</f>
        <v>||||0</v>
      </c>
      <c r="C1839" s="28" t="str">
        <f>E1839&amp;"|"&amp;X1839</f>
        <v>|0</v>
      </c>
      <c r="D1839" s="10"/>
      <c r="E1839" s="10"/>
      <c r="F1839" s="36" t="str">
        <f>G1839&amp;"/"&amp;H1839</f>
        <v>/</v>
      </c>
      <c r="G1839" s="10"/>
      <c r="H1839" s="10"/>
      <c r="I1839" s="36" t="str">
        <f>J1839&amp;"."&amp;K1839</f>
        <v>.</v>
      </c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>
        <f>R1839-S1839-T1839</f>
        <v>0</v>
      </c>
      <c r="V1839" s="9" t="e">
        <f>IF(X1839&lt;&gt;"Liquidação Cancelada",VLOOKUP(B1839,'BASE DE DADOS OPS'!$B$4:$P$9650,10,FALSE),"Liquidação Cancelada")</f>
        <v>#N/A</v>
      </c>
      <c r="W1839" s="13" t="e">
        <f>IF(X1839&lt;&gt;"Liquidação Cancelada",IF(ISBLANK(V1839),"AGUARDANDO PAGAMENTO",NETWORKDAYS(P1839,V1839)-1),"Liquidação Cancelada")</f>
        <v>#N/A</v>
      </c>
      <c r="X1839" s="10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>IF(X1839&lt;&gt;"Liquidação Cancelada",Y1839-Z1839,"Liquidação Cancelada")</f>
        <v>#N/A</v>
      </c>
      <c r="AC1839" s="3" t="e">
        <f>IF(X1839&lt;&gt;"Liquidação Cancelada",(AA1839-AB1839)+(U1839-Z1839-AB1839),"Liquidação Cancelada")</f>
        <v>#N/A</v>
      </c>
      <c r="AD1839" s="29"/>
    </row>
    <row r="1840" spans="1:30" ht="24.95" customHeight="1" x14ac:dyDescent="0.2">
      <c r="A1840" s="23" t="str">
        <f>D1840&amp;"|"&amp;E1840&amp;"|"&amp;G1840&amp;"|"&amp;H1840&amp;"|"&amp;L1840&amp;"|"&amp;N1840&amp;"|"&amp;U1840</f>
        <v>||||||0</v>
      </c>
      <c r="B1840" s="23" t="str">
        <f>D1840&amp;"|"&amp;E1840&amp;"|"&amp;G1840&amp;"|"&amp;H1840&amp;"|"&amp;X1840</f>
        <v>||||0</v>
      </c>
      <c r="C1840" s="28" t="str">
        <f>E1840&amp;"|"&amp;X1840</f>
        <v>|0</v>
      </c>
      <c r="D1840" s="10"/>
      <c r="E1840" s="10"/>
      <c r="F1840" s="36" t="str">
        <f>G1840&amp;"/"&amp;H1840</f>
        <v>/</v>
      </c>
      <c r="G1840" s="10"/>
      <c r="H1840" s="10"/>
      <c r="I1840" s="36" t="str">
        <f>J1840&amp;"."&amp;K1840</f>
        <v>.</v>
      </c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>
        <f>R1840-S1840-T1840</f>
        <v>0</v>
      </c>
      <c r="V1840" s="9" t="e">
        <f>IF(X1840&lt;&gt;"Liquidação Cancelada",VLOOKUP(B1840,'BASE DE DADOS OPS'!$B$4:$P$9650,10,FALSE),"Liquidação Cancelada")</f>
        <v>#N/A</v>
      </c>
      <c r="W1840" s="13" t="e">
        <f>IF(X1840&lt;&gt;"Liquidação Cancelada",IF(ISBLANK(V1840),"AGUARDANDO PAGAMENTO",NETWORKDAYS(P1840,V1840)-1),"Liquidação Cancelada")</f>
        <v>#N/A</v>
      </c>
      <c r="X1840" s="10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>IF(X1840&lt;&gt;"Liquidação Cancelada",Y1840-Z1840,"Liquidação Cancelada")</f>
        <v>#N/A</v>
      </c>
      <c r="AC1840" s="3" t="e">
        <f>IF(X1840&lt;&gt;"Liquidação Cancelada",(AA1840-AB1840)+(U1840-Z1840-AB1840),"Liquidação Cancelada")</f>
        <v>#N/A</v>
      </c>
      <c r="AD1840" s="29"/>
    </row>
    <row r="1841" spans="1:30" ht="24.95" customHeight="1" x14ac:dyDescent="0.2">
      <c r="A1841" s="23" t="str">
        <f>D1841&amp;"|"&amp;E1841&amp;"|"&amp;G1841&amp;"|"&amp;H1841&amp;"|"&amp;L1841&amp;"|"&amp;N1841&amp;"|"&amp;U1841</f>
        <v>||||||0</v>
      </c>
      <c r="B1841" s="23" t="str">
        <f>D1841&amp;"|"&amp;E1841&amp;"|"&amp;G1841&amp;"|"&amp;H1841&amp;"|"&amp;X1841</f>
        <v>||||0</v>
      </c>
      <c r="C1841" s="28" t="str">
        <f>E1841&amp;"|"&amp;X1841</f>
        <v>|0</v>
      </c>
      <c r="D1841" s="10"/>
      <c r="E1841" s="10"/>
      <c r="F1841" s="36" t="str">
        <f>G1841&amp;"/"&amp;H1841</f>
        <v>/</v>
      </c>
      <c r="G1841" s="10"/>
      <c r="H1841" s="10"/>
      <c r="I1841" s="36" t="str">
        <f>J1841&amp;"."&amp;K1841</f>
        <v>.</v>
      </c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>
        <f>R1841-S1841-T1841</f>
        <v>0</v>
      </c>
      <c r="V1841" s="9" t="e">
        <f>IF(X1841&lt;&gt;"Liquidação Cancelada",VLOOKUP(B1841,'BASE DE DADOS OPS'!$B$4:$P$9650,10,FALSE),"Liquidação Cancelada")</f>
        <v>#N/A</v>
      </c>
      <c r="W1841" s="13" t="e">
        <f>IF(X1841&lt;&gt;"Liquidação Cancelada",IF(ISBLANK(V1841),"AGUARDANDO PAGAMENTO",NETWORKDAYS(P1841,V1841)-1),"Liquidação Cancelada")</f>
        <v>#N/A</v>
      </c>
      <c r="X1841" s="10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>IF(X1841&lt;&gt;"Liquidação Cancelada",Y1841-Z1841,"Liquidação Cancelada")</f>
        <v>#N/A</v>
      </c>
      <c r="AC1841" s="3" t="e">
        <f>IF(X1841&lt;&gt;"Liquidação Cancelada",(AA1841-AB1841)+(U1841-Z1841-AB1841),"Liquidação Cancelada")</f>
        <v>#N/A</v>
      </c>
      <c r="AD1841" s="29"/>
    </row>
    <row r="1842" spans="1:30" ht="24.95" customHeight="1" x14ac:dyDescent="0.2">
      <c r="A1842" s="23" t="str">
        <f>D1842&amp;"|"&amp;E1842&amp;"|"&amp;G1842&amp;"|"&amp;H1842&amp;"|"&amp;L1842&amp;"|"&amp;N1842&amp;"|"&amp;U1842</f>
        <v>||||||0</v>
      </c>
      <c r="B1842" s="23" t="str">
        <f>D1842&amp;"|"&amp;E1842&amp;"|"&amp;G1842&amp;"|"&amp;H1842&amp;"|"&amp;X1842</f>
        <v>||||0</v>
      </c>
      <c r="C1842" s="28" t="str">
        <f>E1842&amp;"|"&amp;X1842</f>
        <v>|0</v>
      </c>
      <c r="D1842" s="10"/>
      <c r="E1842" s="10"/>
      <c r="F1842" s="36" t="str">
        <f>G1842&amp;"/"&amp;H1842</f>
        <v>/</v>
      </c>
      <c r="G1842" s="10"/>
      <c r="H1842" s="10"/>
      <c r="I1842" s="36" t="str">
        <f>J1842&amp;"."&amp;K1842</f>
        <v>.</v>
      </c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>
        <f>R1842-S1842-T1842</f>
        <v>0</v>
      </c>
      <c r="V1842" s="9" t="e">
        <f>IF(X1842&lt;&gt;"Liquidação Cancelada",VLOOKUP(B1842,'BASE DE DADOS OPS'!$B$4:$P$9650,10,FALSE),"Liquidação Cancelada")</f>
        <v>#N/A</v>
      </c>
      <c r="W1842" s="13" t="e">
        <f>IF(X1842&lt;&gt;"Liquidação Cancelada",IF(ISBLANK(V1842),"AGUARDANDO PAGAMENTO",NETWORKDAYS(P1842,V1842)-1),"Liquidação Cancelada")</f>
        <v>#N/A</v>
      </c>
      <c r="X1842" s="10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>IF(X1842&lt;&gt;"Liquidação Cancelada",Y1842-Z1842,"Liquidação Cancelada")</f>
        <v>#N/A</v>
      </c>
      <c r="AC1842" s="3" t="e">
        <f>IF(X1842&lt;&gt;"Liquidação Cancelada",(AA1842-AB1842)+(U1842-Z1842-AB1842),"Liquidação Cancelada")</f>
        <v>#N/A</v>
      </c>
      <c r="AD1842" s="29"/>
    </row>
    <row r="1843" spans="1:30" ht="24.95" customHeight="1" x14ac:dyDescent="0.2">
      <c r="A1843" s="23" t="str">
        <f>D1843&amp;"|"&amp;E1843&amp;"|"&amp;G1843&amp;"|"&amp;H1843&amp;"|"&amp;L1843&amp;"|"&amp;N1843&amp;"|"&amp;U1843</f>
        <v>||||||0</v>
      </c>
      <c r="B1843" s="23" t="str">
        <f>D1843&amp;"|"&amp;E1843&amp;"|"&amp;G1843&amp;"|"&amp;H1843&amp;"|"&amp;X1843</f>
        <v>||||0</v>
      </c>
      <c r="C1843" s="28" t="str">
        <f>E1843&amp;"|"&amp;X1843</f>
        <v>|0</v>
      </c>
      <c r="D1843" s="10"/>
      <c r="E1843" s="10"/>
      <c r="F1843" s="36" t="str">
        <f>G1843&amp;"/"&amp;H1843</f>
        <v>/</v>
      </c>
      <c r="G1843" s="10"/>
      <c r="H1843" s="10"/>
      <c r="I1843" s="36" t="str">
        <f>J1843&amp;"."&amp;K1843</f>
        <v>.</v>
      </c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>
        <f>R1843-S1843-T1843</f>
        <v>0</v>
      </c>
      <c r="V1843" s="9" t="e">
        <f>IF(X1843&lt;&gt;"Liquidação Cancelada",VLOOKUP(B1843,'BASE DE DADOS OPS'!$B$4:$P$9650,10,FALSE),"Liquidação Cancelada")</f>
        <v>#N/A</v>
      </c>
      <c r="W1843" s="13" t="e">
        <f>IF(X1843&lt;&gt;"Liquidação Cancelada",IF(ISBLANK(V1843),"AGUARDANDO PAGAMENTO",NETWORKDAYS(P1843,V1843)-1),"Liquidação Cancelada")</f>
        <v>#N/A</v>
      </c>
      <c r="X1843" s="10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>IF(X1843&lt;&gt;"Liquidação Cancelada",Y1843-Z1843,"Liquidação Cancelada")</f>
        <v>#N/A</v>
      </c>
      <c r="AC1843" s="3" t="e">
        <f>IF(X1843&lt;&gt;"Liquidação Cancelada",(AA1843-AB1843)+(U1843-Z1843-AB1843),"Liquidação Cancelada")</f>
        <v>#N/A</v>
      </c>
      <c r="AD1843" s="29"/>
    </row>
    <row r="1844" spans="1:30" ht="24.95" customHeight="1" x14ac:dyDescent="0.2">
      <c r="A1844" s="23" t="str">
        <f>D1844&amp;"|"&amp;E1844&amp;"|"&amp;G1844&amp;"|"&amp;H1844&amp;"|"&amp;L1844&amp;"|"&amp;N1844&amp;"|"&amp;U1844</f>
        <v>||||||0</v>
      </c>
      <c r="B1844" s="23" t="str">
        <f>D1844&amp;"|"&amp;E1844&amp;"|"&amp;G1844&amp;"|"&amp;H1844&amp;"|"&amp;X1844</f>
        <v>||||0</v>
      </c>
      <c r="C1844" s="28" t="str">
        <f>E1844&amp;"|"&amp;X1844</f>
        <v>|0</v>
      </c>
      <c r="D1844" s="10"/>
      <c r="E1844" s="10"/>
      <c r="F1844" s="36" t="str">
        <f>G1844&amp;"/"&amp;H1844</f>
        <v>/</v>
      </c>
      <c r="G1844" s="10"/>
      <c r="H1844" s="10"/>
      <c r="I1844" s="36" t="str">
        <f>J1844&amp;"."&amp;K1844</f>
        <v>.</v>
      </c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>
        <f>R1844-S1844-T1844</f>
        <v>0</v>
      </c>
      <c r="V1844" s="9" t="e">
        <f>IF(X1844&lt;&gt;"Liquidação Cancelada",VLOOKUP(B1844,'BASE DE DADOS OPS'!$B$4:$P$9650,10,FALSE),"Liquidação Cancelada")</f>
        <v>#N/A</v>
      </c>
      <c r="W1844" s="13" t="e">
        <f>IF(X1844&lt;&gt;"Liquidação Cancelada",IF(ISBLANK(V1844),"AGUARDANDO PAGAMENTO",NETWORKDAYS(P1844,V1844)-1),"Liquidação Cancelada")</f>
        <v>#N/A</v>
      </c>
      <c r="X1844" s="10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>IF(X1844&lt;&gt;"Liquidação Cancelada",Y1844-Z1844,"Liquidação Cancelada")</f>
        <v>#N/A</v>
      </c>
      <c r="AC1844" s="3" t="e">
        <f>IF(X1844&lt;&gt;"Liquidação Cancelada",(AA1844-AB1844)+(U1844-Z1844-AB1844),"Liquidação Cancelada")</f>
        <v>#N/A</v>
      </c>
      <c r="AD1844" s="29"/>
    </row>
    <row r="1845" spans="1:30" ht="24.95" customHeight="1" x14ac:dyDescent="0.2">
      <c r="A1845" s="23" t="str">
        <f>D1845&amp;"|"&amp;E1845&amp;"|"&amp;G1845&amp;"|"&amp;H1845&amp;"|"&amp;L1845&amp;"|"&amp;N1845&amp;"|"&amp;U1845</f>
        <v>||||||0</v>
      </c>
      <c r="B1845" s="23" t="str">
        <f>D1845&amp;"|"&amp;E1845&amp;"|"&amp;G1845&amp;"|"&amp;H1845&amp;"|"&amp;X1845</f>
        <v>||||0</v>
      </c>
      <c r="C1845" s="28" t="str">
        <f>E1845&amp;"|"&amp;X1845</f>
        <v>|0</v>
      </c>
      <c r="D1845" s="10"/>
      <c r="E1845" s="10"/>
      <c r="F1845" s="36" t="str">
        <f>G1845&amp;"/"&amp;H1845</f>
        <v>/</v>
      </c>
      <c r="G1845" s="10"/>
      <c r="H1845" s="10"/>
      <c r="I1845" s="36" t="str">
        <f>J1845&amp;"."&amp;K1845</f>
        <v>.</v>
      </c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>
        <f>R1845-S1845-T1845</f>
        <v>0</v>
      </c>
      <c r="V1845" s="9" t="e">
        <f>IF(X1845&lt;&gt;"Liquidação Cancelada",VLOOKUP(B1845,'BASE DE DADOS OPS'!$B$4:$P$9650,10,FALSE),"Liquidação Cancelada")</f>
        <v>#N/A</v>
      </c>
      <c r="W1845" s="13" t="e">
        <f>IF(X1845&lt;&gt;"Liquidação Cancelada",IF(ISBLANK(V1845),"AGUARDANDO PAGAMENTO",NETWORKDAYS(P1845,V1845)-1),"Liquidação Cancelada")</f>
        <v>#N/A</v>
      </c>
      <c r="X1845" s="10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>IF(X1845&lt;&gt;"Liquidação Cancelada",Y1845-Z1845,"Liquidação Cancelada")</f>
        <v>#N/A</v>
      </c>
      <c r="AC1845" s="3" t="e">
        <f>IF(X1845&lt;&gt;"Liquidação Cancelada",(AA1845-AB1845)+(U1845-Z1845-AB1845),"Liquidação Cancelada")</f>
        <v>#N/A</v>
      </c>
      <c r="AD1845" s="29"/>
    </row>
    <row r="1846" spans="1:30" ht="24.95" customHeight="1" x14ac:dyDescent="0.2">
      <c r="A1846" s="23" t="str">
        <f>D1846&amp;"|"&amp;E1846&amp;"|"&amp;G1846&amp;"|"&amp;H1846&amp;"|"&amp;L1846&amp;"|"&amp;N1846&amp;"|"&amp;U1846</f>
        <v>||||||0</v>
      </c>
      <c r="B1846" s="23" t="str">
        <f>D1846&amp;"|"&amp;E1846&amp;"|"&amp;G1846&amp;"|"&amp;H1846&amp;"|"&amp;X1846</f>
        <v>||||0</v>
      </c>
      <c r="C1846" s="28" t="str">
        <f>E1846&amp;"|"&amp;X1846</f>
        <v>|0</v>
      </c>
      <c r="D1846" s="10"/>
      <c r="E1846" s="10"/>
      <c r="F1846" s="36" t="str">
        <f>G1846&amp;"/"&amp;H1846</f>
        <v>/</v>
      </c>
      <c r="G1846" s="10"/>
      <c r="H1846" s="10"/>
      <c r="I1846" s="36" t="str">
        <f>J1846&amp;"."&amp;K1846</f>
        <v>.</v>
      </c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>
        <f>R1846-S1846-T1846</f>
        <v>0</v>
      </c>
      <c r="V1846" s="9" t="e">
        <f>IF(X1846&lt;&gt;"Liquidação Cancelada",VLOOKUP(B1846,'BASE DE DADOS OPS'!$B$4:$P$9650,10,FALSE),"Liquidação Cancelada")</f>
        <v>#N/A</v>
      </c>
      <c r="W1846" s="13" t="e">
        <f>IF(X1846&lt;&gt;"Liquidação Cancelada",IF(ISBLANK(V1846),"AGUARDANDO PAGAMENTO",NETWORKDAYS(P1846,V1846)-1),"Liquidação Cancelada")</f>
        <v>#N/A</v>
      </c>
      <c r="X1846" s="10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>IF(X1846&lt;&gt;"Liquidação Cancelada",Y1846-Z1846,"Liquidação Cancelada")</f>
        <v>#N/A</v>
      </c>
      <c r="AC1846" s="3" t="e">
        <f>IF(X1846&lt;&gt;"Liquidação Cancelada",(AA1846-AB1846)+(U1846-Z1846-AB1846),"Liquidação Cancelada")</f>
        <v>#N/A</v>
      </c>
      <c r="AD1846" s="29"/>
    </row>
    <row r="1847" spans="1:30" ht="24.95" customHeight="1" x14ac:dyDescent="0.2">
      <c r="A1847" s="23" t="str">
        <f>D1847&amp;"|"&amp;E1847&amp;"|"&amp;G1847&amp;"|"&amp;H1847&amp;"|"&amp;L1847&amp;"|"&amp;N1847&amp;"|"&amp;U1847</f>
        <v>||||||0</v>
      </c>
      <c r="B1847" s="23" t="str">
        <f>D1847&amp;"|"&amp;E1847&amp;"|"&amp;G1847&amp;"|"&amp;H1847&amp;"|"&amp;X1847</f>
        <v>||||0</v>
      </c>
      <c r="C1847" s="28" t="str">
        <f>E1847&amp;"|"&amp;X1847</f>
        <v>|0</v>
      </c>
      <c r="D1847" s="10"/>
      <c r="E1847" s="10"/>
      <c r="F1847" s="36" t="str">
        <f>G1847&amp;"/"&amp;H1847</f>
        <v>/</v>
      </c>
      <c r="G1847" s="10"/>
      <c r="H1847" s="10"/>
      <c r="I1847" s="36" t="str">
        <f>J1847&amp;"."&amp;K1847</f>
        <v>.</v>
      </c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>
        <f>R1847-S1847-T1847</f>
        <v>0</v>
      </c>
      <c r="V1847" s="9" t="e">
        <f>IF(X1847&lt;&gt;"Liquidação Cancelada",VLOOKUP(B1847,'BASE DE DADOS OPS'!$B$4:$P$9650,10,FALSE),"Liquidação Cancelada")</f>
        <v>#N/A</v>
      </c>
      <c r="W1847" s="13" t="e">
        <f>IF(X1847&lt;&gt;"Liquidação Cancelada",IF(ISBLANK(V1847),"AGUARDANDO PAGAMENTO",NETWORKDAYS(P1847,V1847)-1),"Liquidação Cancelada")</f>
        <v>#N/A</v>
      </c>
      <c r="X1847" s="10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>IF(X1847&lt;&gt;"Liquidação Cancelada",Y1847-Z1847,"Liquidação Cancelada")</f>
        <v>#N/A</v>
      </c>
      <c r="AC1847" s="3" t="e">
        <f>IF(X1847&lt;&gt;"Liquidação Cancelada",(AA1847-AB1847)+(U1847-Z1847-AB1847),"Liquidação Cancelada")</f>
        <v>#N/A</v>
      </c>
      <c r="AD1847" s="29"/>
    </row>
    <row r="1848" spans="1:30" ht="24.95" customHeight="1" x14ac:dyDescent="0.2">
      <c r="A1848" s="23" t="str">
        <f>D1848&amp;"|"&amp;E1848&amp;"|"&amp;G1848&amp;"|"&amp;H1848&amp;"|"&amp;L1848&amp;"|"&amp;N1848&amp;"|"&amp;U1848</f>
        <v>||||||0</v>
      </c>
      <c r="B1848" s="23" t="str">
        <f>D1848&amp;"|"&amp;E1848&amp;"|"&amp;G1848&amp;"|"&amp;H1848&amp;"|"&amp;X1848</f>
        <v>||||0</v>
      </c>
      <c r="C1848" s="28" t="str">
        <f>E1848&amp;"|"&amp;X1848</f>
        <v>|0</v>
      </c>
      <c r="D1848" s="10"/>
      <c r="E1848" s="10"/>
      <c r="F1848" s="36" t="str">
        <f>G1848&amp;"/"&amp;H1848</f>
        <v>/</v>
      </c>
      <c r="G1848" s="10"/>
      <c r="H1848" s="10"/>
      <c r="I1848" s="36" t="str">
        <f>J1848&amp;"."&amp;K1848</f>
        <v>.</v>
      </c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>
        <f>R1848-S1848-T1848</f>
        <v>0</v>
      </c>
      <c r="V1848" s="9" t="e">
        <f>IF(X1848&lt;&gt;"Liquidação Cancelada",VLOOKUP(B1848,'BASE DE DADOS OPS'!$B$4:$P$9650,10,FALSE),"Liquidação Cancelada")</f>
        <v>#N/A</v>
      </c>
      <c r="W1848" s="13" t="e">
        <f>IF(X1848&lt;&gt;"Liquidação Cancelada",IF(ISBLANK(V1848),"AGUARDANDO PAGAMENTO",NETWORKDAYS(P1848,V1848)-1),"Liquidação Cancelada")</f>
        <v>#N/A</v>
      </c>
      <c r="X1848" s="10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>IF(X1848&lt;&gt;"Liquidação Cancelada",Y1848-Z1848,"Liquidação Cancelada")</f>
        <v>#N/A</v>
      </c>
      <c r="AC1848" s="3" t="e">
        <f>IF(X1848&lt;&gt;"Liquidação Cancelada",(AA1848-AB1848)+(U1848-Z1848-AB1848),"Liquidação Cancelada")</f>
        <v>#N/A</v>
      </c>
      <c r="AD1848" s="29"/>
    </row>
    <row r="1849" spans="1:30" ht="24.95" customHeight="1" x14ac:dyDescent="0.2">
      <c r="A1849" s="23" t="str">
        <f>D1849&amp;"|"&amp;E1849&amp;"|"&amp;G1849&amp;"|"&amp;H1849&amp;"|"&amp;L1849&amp;"|"&amp;N1849&amp;"|"&amp;U1849</f>
        <v>||||||0</v>
      </c>
      <c r="B1849" s="23" t="str">
        <f>D1849&amp;"|"&amp;E1849&amp;"|"&amp;G1849&amp;"|"&amp;H1849&amp;"|"&amp;X1849</f>
        <v>||||0</v>
      </c>
      <c r="C1849" s="28" t="str">
        <f>E1849&amp;"|"&amp;X1849</f>
        <v>|0</v>
      </c>
      <c r="D1849" s="10"/>
      <c r="E1849" s="10"/>
      <c r="F1849" s="36" t="str">
        <f>G1849&amp;"/"&amp;H1849</f>
        <v>/</v>
      </c>
      <c r="G1849" s="10"/>
      <c r="H1849" s="10"/>
      <c r="I1849" s="36" t="str">
        <f>J1849&amp;"."&amp;K1849</f>
        <v>.</v>
      </c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>
        <f>R1849-S1849-T1849</f>
        <v>0</v>
      </c>
      <c r="V1849" s="9" t="e">
        <f>IF(X1849&lt;&gt;"Liquidação Cancelada",VLOOKUP(B1849,'BASE DE DADOS OPS'!$B$4:$P$9650,10,FALSE),"Liquidação Cancelada")</f>
        <v>#N/A</v>
      </c>
      <c r="W1849" s="13" t="e">
        <f>IF(X1849&lt;&gt;"Liquidação Cancelada",IF(ISBLANK(V1849),"AGUARDANDO PAGAMENTO",NETWORKDAYS(P1849,V1849)-1),"Liquidação Cancelada")</f>
        <v>#N/A</v>
      </c>
      <c r="X1849" s="10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>IF(X1849&lt;&gt;"Liquidação Cancelada",Y1849-Z1849,"Liquidação Cancelada")</f>
        <v>#N/A</v>
      </c>
      <c r="AC1849" s="3" t="e">
        <f>IF(X1849&lt;&gt;"Liquidação Cancelada",(AA1849-AB1849)+(U1849-Z1849-AB1849),"Liquidação Cancelada")</f>
        <v>#N/A</v>
      </c>
      <c r="AD1849" s="29"/>
    </row>
    <row r="1850" spans="1:30" ht="24.95" customHeight="1" x14ac:dyDescent="0.2">
      <c r="A1850" s="23" t="str">
        <f>D1850&amp;"|"&amp;E1850&amp;"|"&amp;G1850&amp;"|"&amp;H1850&amp;"|"&amp;L1850&amp;"|"&amp;N1850&amp;"|"&amp;U1850</f>
        <v>||||||0</v>
      </c>
      <c r="B1850" s="23" t="str">
        <f>D1850&amp;"|"&amp;E1850&amp;"|"&amp;G1850&amp;"|"&amp;H1850&amp;"|"&amp;X1850</f>
        <v>||||0</v>
      </c>
      <c r="C1850" s="28" t="str">
        <f>E1850&amp;"|"&amp;X1850</f>
        <v>|0</v>
      </c>
      <c r="D1850" s="10"/>
      <c r="E1850" s="10"/>
      <c r="F1850" s="36" t="str">
        <f>G1850&amp;"/"&amp;H1850</f>
        <v>/</v>
      </c>
      <c r="G1850" s="10"/>
      <c r="H1850" s="10"/>
      <c r="I1850" s="36" t="str">
        <f>J1850&amp;"."&amp;K1850</f>
        <v>.</v>
      </c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>
        <f>R1850-S1850-T1850</f>
        <v>0</v>
      </c>
      <c r="V1850" s="9" t="e">
        <f>IF(X1850&lt;&gt;"Liquidação Cancelada",VLOOKUP(B1850,'BASE DE DADOS OPS'!$B$4:$P$9650,10,FALSE),"Liquidação Cancelada")</f>
        <v>#N/A</v>
      </c>
      <c r="W1850" s="13" t="e">
        <f>IF(X1850&lt;&gt;"Liquidação Cancelada",IF(ISBLANK(V1850),"AGUARDANDO PAGAMENTO",NETWORKDAYS(P1850,V1850)-1),"Liquidação Cancelada")</f>
        <v>#N/A</v>
      </c>
      <c r="X1850" s="10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>IF(X1850&lt;&gt;"Liquidação Cancelada",Y1850-Z1850,"Liquidação Cancelada")</f>
        <v>#N/A</v>
      </c>
      <c r="AC1850" s="3" t="e">
        <f>IF(X1850&lt;&gt;"Liquidação Cancelada",(AA1850-AB1850)+(U1850-Z1850-AB1850),"Liquidação Cancelada")</f>
        <v>#N/A</v>
      </c>
      <c r="AD1850" s="29"/>
    </row>
    <row r="1851" spans="1:30" ht="24.95" customHeight="1" x14ac:dyDescent="0.2">
      <c r="A1851" s="23" t="str">
        <f>D1851&amp;"|"&amp;E1851&amp;"|"&amp;G1851&amp;"|"&amp;H1851&amp;"|"&amp;L1851&amp;"|"&amp;N1851&amp;"|"&amp;U1851</f>
        <v>||||||0</v>
      </c>
      <c r="B1851" s="23" t="str">
        <f>D1851&amp;"|"&amp;E1851&amp;"|"&amp;G1851&amp;"|"&amp;H1851&amp;"|"&amp;X1851</f>
        <v>||||0</v>
      </c>
      <c r="C1851" s="28" t="str">
        <f>E1851&amp;"|"&amp;X1851</f>
        <v>|0</v>
      </c>
      <c r="D1851" s="10"/>
      <c r="E1851" s="10"/>
      <c r="F1851" s="36" t="str">
        <f>G1851&amp;"/"&amp;H1851</f>
        <v>/</v>
      </c>
      <c r="G1851" s="10"/>
      <c r="H1851" s="10"/>
      <c r="I1851" s="36" t="str">
        <f>J1851&amp;"."&amp;K1851</f>
        <v>.</v>
      </c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>
        <f>R1851-S1851-T1851</f>
        <v>0</v>
      </c>
      <c r="V1851" s="9" t="e">
        <f>IF(X1851&lt;&gt;"Liquidação Cancelada",VLOOKUP(B1851,'BASE DE DADOS OPS'!$B$4:$P$9650,10,FALSE),"Liquidação Cancelada")</f>
        <v>#N/A</v>
      </c>
      <c r="W1851" s="13" t="e">
        <f>IF(X1851&lt;&gt;"Liquidação Cancelada",IF(ISBLANK(V1851),"AGUARDANDO PAGAMENTO",NETWORKDAYS(P1851,V1851)-1),"Liquidação Cancelada")</f>
        <v>#N/A</v>
      </c>
      <c r="X1851" s="10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>IF(X1851&lt;&gt;"Liquidação Cancelada",Y1851-Z1851,"Liquidação Cancelada")</f>
        <v>#N/A</v>
      </c>
      <c r="AC1851" s="3" t="e">
        <f>IF(X1851&lt;&gt;"Liquidação Cancelada",(AA1851-AB1851)+(U1851-Z1851-AB1851),"Liquidação Cancelada")</f>
        <v>#N/A</v>
      </c>
      <c r="AD1851" s="29"/>
    </row>
    <row r="1852" spans="1:30" ht="24.95" customHeight="1" x14ac:dyDescent="0.2">
      <c r="A1852" s="23" t="str">
        <f>D1852&amp;"|"&amp;E1852&amp;"|"&amp;G1852&amp;"|"&amp;H1852&amp;"|"&amp;L1852&amp;"|"&amp;N1852&amp;"|"&amp;U1852</f>
        <v>||||||0</v>
      </c>
      <c r="B1852" s="23" t="str">
        <f>D1852&amp;"|"&amp;E1852&amp;"|"&amp;G1852&amp;"|"&amp;H1852&amp;"|"&amp;X1852</f>
        <v>||||0</v>
      </c>
      <c r="C1852" s="28" t="str">
        <f>E1852&amp;"|"&amp;X1852</f>
        <v>|0</v>
      </c>
      <c r="D1852" s="10"/>
      <c r="E1852" s="10"/>
      <c r="F1852" s="36" t="str">
        <f>G1852&amp;"/"&amp;H1852</f>
        <v>/</v>
      </c>
      <c r="G1852" s="10"/>
      <c r="H1852" s="10"/>
      <c r="I1852" s="36" t="str">
        <f>J1852&amp;"."&amp;K1852</f>
        <v>.</v>
      </c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>
        <f>R1852-S1852-T1852</f>
        <v>0</v>
      </c>
      <c r="V1852" s="9" t="e">
        <f>IF(X1852&lt;&gt;"Liquidação Cancelada",VLOOKUP(B1852,'BASE DE DADOS OPS'!$B$4:$P$9650,10,FALSE),"Liquidação Cancelada")</f>
        <v>#N/A</v>
      </c>
      <c r="W1852" s="13" t="e">
        <f>IF(X1852&lt;&gt;"Liquidação Cancelada",IF(ISBLANK(V1852),"AGUARDANDO PAGAMENTO",NETWORKDAYS(P1852,V1852)-1),"Liquidação Cancelada")</f>
        <v>#N/A</v>
      </c>
      <c r="X1852" s="10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>IF(X1852&lt;&gt;"Liquidação Cancelada",Y1852-Z1852,"Liquidação Cancelada")</f>
        <v>#N/A</v>
      </c>
      <c r="AC1852" s="3" t="e">
        <f>IF(X1852&lt;&gt;"Liquidação Cancelada",(AA1852-AB1852)+(U1852-Z1852-AB1852),"Liquidação Cancelada")</f>
        <v>#N/A</v>
      </c>
      <c r="AD1852" s="29"/>
    </row>
    <row r="1853" spans="1:30" ht="24.95" customHeight="1" x14ac:dyDescent="0.2">
      <c r="A1853" s="23" t="str">
        <f>D1853&amp;"|"&amp;E1853&amp;"|"&amp;G1853&amp;"|"&amp;H1853&amp;"|"&amp;L1853&amp;"|"&amp;N1853&amp;"|"&amp;U1853</f>
        <v>||||||0</v>
      </c>
      <c r="B1853" s="23" t="str">
        <f>D1853&amp;"|"&amp;E1853&amp;"|"&amp;G1853&amp;"|"&amp;H1853&amp;"|"&amp;X1853</f>
        <v>||||0</v>
      </c>
      <c r="C1853" s="28" t="str">
        <f>E1853&amp;"|"&amp;X1853</f>
        <v>|0</v>
      </c>
      <c r="D1853" s="10"/>
      <c r="E1853" s="10"/>
      <c r="F1853" s="36" t="str">
        <f>G1853&amp;"/"&amp;H1853</f>
        <v>/</v>
      </c>
      <c r="G1853" s="10"/>
      <c r="H1853" s="10"/>
      <c r="I1853" s="36" t="str">
        <f>J1853&amp;"."&amp;K1853</f>
        <v>.</v>
      </c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>
        <f>R1853-S1853-T1853</f>
        <v>0</v>
      </c>
      <c r="V1853" s="9" t="e">
        <f>IF(X1853&lt;&gt;"Liquidação Cancelada",VLOOKUP(B1853,'BASE DE DADOS OPS'!$B$4:$P$9650,10,FALSE),"Liquidação Cancelada")</f>
        <v>#N/A</v>
      </c>
      <c r="W1853" s="13" t="e">
        <f>IF(X1853&lt;&gt;"Liquidação Cancelada",IF(ISBLANK(V1853),"AGUARDANDO PAGAMENTO",NETWORKDAYS(P1853,V1853)-1),"Liquidação Cancelada")</f>
        <v>#N/A</v>
      </c>
      <c r="X1853" s="10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>IF(X1853&lt;&gt;"Liquidação Cancelada",Y1853-Z1853,"Liquidação Cancelada")</f>
        <v>#N/A</v>
      </c>
      <c r="AC1853" s="3" t="e">
        <f>IF(X1853&lt;&gt;"Liquidação Cancelada",(AA1853-AB1853)+(U1853-Z1853-AB1853),"Liquidação Cancelada")</f>
        <v>#N/A</v>
      </c>
      <c r="AD1853" s="29"/>
    </row>
    <row r="1854" spans="1:30" ht="24.95" customHeight="1" x14ac:dyDescent="0.2">
      <c r="A1854" s="23" t="str">
        <f>D1854&amp;"|"&amp;E1854&amp;"|"&amp;G1854&amp;"|"&amp;H1854&amp;"|"&amp;L1854&amp;"|"&amp;N1854&amp;"|"&amp;U1854</f>
        <v>||||||0</v>
      </c>
      <c r="B1854" s="23" t="str">
        <f>D1854&amp;"|"&amp;E1854&amp;"|"&amp;G1854&amp;"|"&amp;H1854&amp;"|"&amp;X1854</f>
        <v>||||0</v>
      </c>
      <c r="C1854" s="28" t="str">
        <f>E1854&amp;"|"&amp;X1854</f>
        <v>|0</v>
      </c>
      <c r="D1854" s="10"/>
      <c r="E1854" s="10"/>
      <c r="F1854" s="36" t="str">
        <f>G1854&amp;"/"&amp;H1854</f>
        <v>/</v>
      </c>
      <c r="G1854" s="10"/>
      <c r="H1854" s="10"/>
      <c r="I1854" s="36" t="str">
        <f>J1854&amp;"."&amp;K1854</f>
        <v>.</v>
      </c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>
        <f>R1854-S1854-T1854</f>
        <v>0</v>
      </c>
      <c r="V1854" s="9" t="e">
        <f>IF(X1854&lt;&gt;"Liquidação Cancelada",VLOOKUP(B1854,'BASE DE DADOS OPS'!$B$4:$P$9650,10,FALSE),"Liquidação Cancelada")</f>
        <v>#N/A</v>
      </c>
      <c r="W1854" s="13" t="e">
        <f>IF(X1854&lt;&gt;"Liquidação Cancelada",IF(ISBLANK(V1854),"AGUARDANDO PAGAMENTO",NETWORKDAYS(P1854,V1854)-1),"Liquidação Cancelada")</f>
        <v>#N/A</v>
      </c>
      <c r="X1854" s="10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>IF(X1854&lt;&gt;"Liquidação Cancelada",Y1854-Z1854,"Liquidação Cancelada")</f>
        <v>#N/A</v>
      </c>
      <c r="AC1854" s="3" t="e">
        <f>IF(X1854&lt;&gt;"Liquidação Cancelada",(AA1854-AB1854)+(U1854-Z1854-AB1854),"Liquidação Cancelada")</f>
        <v>#N/A</v>
      </c>
      <c r="AD1854" s="29"/>
    </row>
    <row r="1855" spans="1:30" ht="24.95" customHeight="1" x14ac:dyDescent="0.2">
      <c r="A1855" s="23" t="str">
        <f>D1855&amp;"|"&amp;E1855&amp;"|"&amp;G1855&amp;"|"&amp;H1855&amp;"|"&amp;L1855&amp;"|"&amp;N1855&amp;"|"&amp;U1855</f>
        <v>||||||0</v>
      </c>
      <c r="B1855" s="23" t="str">
        <f>D1855&amp;"|"&amp;E1855&amp;"|"&amp;G1855&amp;"|"&amp;H1855&amp;"|"&amp;X1855</f>
        <v>||||0</v>
      </c>
      <c r="C1855" s="28" t="str">
        <f>E1855&amp;"|"&amp;X1855</f>
        <v>|0</v>
      </c>
      <c r="D1855" s="10"/>
      <c r="E1855" s="10"/>
      <c r="F1855" s="36" t="str">
        <f>G1855&amp;"/"&amp;H1855</f>
        <v>/</v>
      </c>
      <c r="G1855" s="10"/>
      <c r="H1855" s="10"/>
      <c r="I1855" s="36" t="str">
        <f>J1855&amp;"."&amp;K1855</f>
        <v>.</v>
      </c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>
        <f>R1855-S1855-T1855</f>
        <v>0</v>
      </c>
      <c r="V1855" s="9" t="e">
        <f>IF(X1855&lt;&gt;"Liquidação Cancelada",VLOOKUP(B1855,'BASE DE DADOS OPS'!$B$4:$P$9650,10,FALSE),"Liquidação Cancelada")</f>
        <v>#N/A</v>
      </c>
      <c r="W1855" s="13" t="e">
        <f>IF(X1855&lt;&gt;"Liquidação Cancelada",IF(ISBLANK(V1855),"AGUARDANDO PAGAMENTO",NETWORKDAYS(P1855,V1855)-1),"Liquidação Cancelada")</f>
        <v>#N/A</v>
      </c>
      <c r="X1855" s="10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>IF(X1855&lt;&gt;"Liquidação Cancelada",Y1855-Z1855,"Liquidação Cancelada")</f>
        <v>#N/A</v>
      </c>
      <c r="AC1855" s="3" t="e">
        <f>IF(X1855&lt;&gt;"Liquidação Cancelada",(AA1855-AB1855)+(U1855-Z1855-AB1855),"Liquidação Cancelada")</f>
        <v>#N/A</v>
      </c>
      <c r="AD1855" s="29"/>
    </row>
    <row r="1856" spans="1:30" ht="24.95" customHeight="1" x14ac:dyDescent="0.2">
      <c r="A1856" s="23" t="str">
        <f>D1856&amp;"|"&amp;E1856&amp;"|"&amp;G1856&amp;"|"&amp;H1856&amp;"|"&amp;L1856&amp;"|"&amp;N1856&amp;"|"&amp;U1856</f>
        <v>||||||0</v>
      </c>
      <c r="B1856" s="23" t="str">
        <f>D1856&amp;"|"&amp;E1856&amp;"|"&amp;G1856&amp;"|"&amp;H1856&amp;"|"&amp;X1856</f>
        <v>||||0</v>
      </c>
      <c r="C1856" s="28" t="str">
        <f>E1856&amp;"|"&amp;X1856</f>
        <v>|0</v>
      </c>
      <c r="D1856" s="10"/>
      <c r="E1856" s="10"/>
      <c r="F1856" s="36" t="str">
        <f>G1856&amp;"/"&amp;H1856</f>
        <v>/</v>
      </c>
      <c r="G1856" s="10"/>
      <c r="H1856" s="10"/>
      <c r="I1856" s="36" t="str">
        <f>J1856&amp;"."&amp;K1856</f>
        <v>.</v>
      </c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>
        <f>R1856-S1856-T1856</f>
        <v>0</v>
      </c>
      <c r="V1856" s="9" t="e">
        <f>IF(X1856&lt;&gt;"Liquidação Cancelada",VLOOKUP(B1856,'BASE DE DADOS OPS'!$B$4:$P$9650,10,FALSE),"Liquidação Cancelada")</f>
        <v>#N/A</v>
      </c>
      <c r="W1856" s="13" t="e">
        <f>IF(X1856&lt;&gt;"Liquidação Cancelada",IF(ISBLANK(V1856),"AGUARDANDO PAGAMENTO",NETWORKDAYS(P1856,V1856)-1),"Liquidação Cancelada")</f>
        <v>#N/A</v>
      </c>
      <c r="X1856" s="10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>IF(X1856&lt;&gt;"Liquidação Cancelada",Y1856-Z1856,"Liquidação Cancelada")</f>
        <v>#N/A</v>
      </c>
      <c r="AC1856" s="3" t="e">
        <f>IF(X1856&lt;&gt;"Liquidação Cancelada",(AA1856-AB1856)+(U1856-Z1856-AB1856),"Liquidação Cancelada")</f>
        <v>#N/A</v>
      </c>
      <c r="AD1856" s="29"/>
    </row>
    <row r="1857" spans="1:30" ht="24.95" customHeight="1" x14ac:dyDescent="0.2">
      <c r="A1857" s="23" t="str">
        <f>D1857&amp;"|"&amp;E1857&amp;"|"&amp;G1857&amp;"|"&amp;H1857&amp;"|"&amp;L1857&amp;"|"&amp;N1857&amp;"|"&amp;U1857</f>
        <v>||||||0</v>
      </c>
      <c r="B1857" s="23" t="str">
        <f>D1857&amp;"|"&amp;E1857&amp;"|"&amp;G1857&amp;"|"&amp;H1857&amp;"|"&amp;X1857</f>
        <v>||||0</v>
      </c>
      <c r="C1857" s="28" t="str">
        <f>E1857&amp;"|"&amp;X1857</f>
        <v>|0</v>
      </c>
      <c r="D1857" s="10"/>
      <c r="E1857" s="10"/>
      <c r="F1857" s="36" t="str">
        <f>G1857&amp;"/"&amp;H1857</f>
        <v>/</v>
      </c>
      <c r="G1857" s="10"/>
      <c r="H1857" s="10"/>
      <c r="I1857" s="36" t="str">
        <f>J1857&amp;"."&amp;K1857</f>
        <v>.</v>
      </c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>
        <f>R1857-S1857-T1857</f>
        <v>0</v>
      </c>
      <c r="V1857" s="9" t="e">
        <f>IF(X1857&lt;&gt;"Liquidação Cancelada",VLOOKUP(B1857,'BASE DE DADOS OPS'!$B$4:$P$9650,10,FALSE),"Liquidação Cancelada")</f>
        <v>#N/A</v>
      </c>
      <c r="W1857" s="13" t="e">
        <f>IF(X1857&lt;&gt;"Liquidação Cancelada",IF(ISBLANK(V1857),"AGUARDANDO PAGAMENTO",NETWORKDAYS(P1857,V1857)-1),"Liquidação Cancelada")</f>
        <v>#N/A</v>
      </c>
      <c r="X1857" s="10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>IF(X1857&lt;&gt;"Liquidação Cancelada",Y1857-Z1857,"Liquidação Cancelada")</f>
        <v>#N/A</v>
      </c>
      <c r="AC1857" s="3" t="e">
        <f>IF(X1857&lt;&gt;"Liquidação Cancelada",(AA1857-AB1857)+(U1857-Z1857-AB1857),"Liquidação Cancelada")</f>
        <v>#N/A</v>
      </c>
      <c r="AD1857" s="29"/>
    </row>
    <row r="1858" spans="1:30" ht="24.95" customHeight="1" x14ac:dyDescent="0.2">
      <c r="A1858" s="23" t="str">
        <f>D1858&amp;"|"&amp;E1858&amp;"|"&amp;G1858&amp;"|"&amp;H1858&amp;"|"&amp;L1858&amp;"|"&amp;N1858&amp;"|"&amp;U1858</f>
        <v>||||||0</v>
      </c>
      <c r="B1858" s="23" t="str">
        <f>D1858&amp;"|"&amp;E1858&amp;"|"&amp;G1858&amp;"|"&amp;H1858&amp;"|"&amp;X1858</f>
        <v>||||0</v>
      </c>
      <c r="C1858" s="28" t="str">
        <f>E1858&amp;"|"&amp;X1858</f>
        <v>|0</v>
      </c>
      <c r="D1858" s="10"/>
      <c r="E1858" s="10"/>
      <c r="F1858" s="36" t="str">
        <f>G1858&amp;"/"&amp;H1858</f>
        <v>/</v>
      </c>
      <c r="G1858" s="10"/>
      <c r="H1858" s="10"/>
      <c r="I1858" s="36" t="str">
        <f>J1858&amp;"."&amp;K1858</f>
        <v>.</v>
      </c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>
        <f>R1858-S1858-T1858</f>
        <v>0</v>
      </c>
      <c r="V1858" s="9" t="e">
        <f>IF(X1858&lt;&gt;"Liquidação Cancelada",VLOOKUP(B1858,'BASE DE DADOS OPS'!$B$4:$P$9650,10,FALSE),"Liquidação Cancelada")</f>
        <v>#N/A</v>
      </c>
      <c r="W1858" s="13" t="e">
        <f>IF(X1858&lt;&gt;"Liquidação Cancelada",IF(ISBLANK(V1858),"AGUARDANDO PAGAMENTO",NETWORKDAYS(P1858,V1858)-1),"Liquidação Cancelada")</f>
        <v>#N/A</v>
      </c>
      <c r="X1858" s="10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>IF(X1858&lt;&gt;"Liquidação Cancelada",Y1858-Z1858,"Liquidação Cancelada")</f>
        <v>#N/A</v>
      </c>
      <c r="AC1858" s="3" t="e">
        <f>IF(X1858&lt;&gt;"Liquidação Cancelada",(AA1858-AB1858)+(U1858-Z1858-AB1858),"Liquidação Cancelada")</f>
        <v>#N/A</v>
      </c>
      <c r="AD1858" s="29"/>
    </row>
    <row r="1859" spans="1:30" ht="24.95" customHeight="1" x14ac:dyDescent="0.2">
      <c r="A1859" s="23" t="str">
        <f>D1859&amp;"|"&amp;E1859&amp;"|"&amp;G1859&amp;"|"&amp;H1859&amp;"|"&amp;L1859&amp;"|"&amp;N1859&amp;"|"&amp;U1859</f>
        <v>||||||0</v>
      </c>
      <c r="B1859" s="23" t="str">
        <f>D1859&amp;"|"&amp;E1859&amp;"|"&amp;G1859&amp;"|"&amp;H1859&amp;"|"&amp;X1859</f>
        <v>||||0</v>
      </c>
      <c r="C1859" s="28" t="str">
        <f>E1859&amp;"|"&amp;X1859</f>
        <v>|0</v>
      </c>
      <c r="D1859" s="10"/>
      <c r="E1859" s="10"/>
      <c r="F1859" s="36" t="str">
        <f>G1859&amp;"/"&amp;H1859</f>
        <v>/</v>
      </c>
      <c r="G1859" s="10"/>
      <c r="H1859" s="10"/>
      <c r="I1859" s="36" t="str">
        <f>J1859&amp;"."&amp;K1859</f>
        <v>.</v>
      </c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>
        <f>R1859-S1859-T1859</f>
        <v>0</v>
      </c>
      <c r="V1859" s="9" t="e">
        <f>IF(X1859&lt;&gt;"Liquidação Cancelada",VLOOKUP(B1859,'BASE DE DADOS OPS'!$B$4:$P$9650,10,FALSE),"Liquidação Cancelada")</f>
        <v>#N/A</v>
      </c>
      <c r="W1859" s="13" t="e">
        <f>IF(X1859&lt;&gt;"Liquidação Cancelada",IF(ISBLANK(V1859),"AGUARDANDO PAGAMENTO",NETWORKDAYS(P1859,V1859)-1),"Liquidação Cancelada")</f>
        <v>#N/A</v>
      </c>
      <c r="X1859" s="10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>IF(X1859&lt;&gt;"Liquidação Cancelada",Y1859-Z1859,"Liquidação Cancelada")</f>
        <v>#N/A</v>
      </c>
      <c r="AC1859" s="3" t="e">
        <f>IF(X1859&lt;&gt;"Liquidação Cancelada",(AA1859-AB1859)+(U1859-Z1859-AB1859),"Liquidação Cancelada")</f>
        <v>#N/A</v>
      </c>
      <c r="AD1859" s="29"/>
    </row>
    <row r="1860" spans="1:30" ht="24.95" customHeight="1" x14ac:dyDescent="0.2">
      <c r="A1860" s="23" t="str">
        <f>D1860&amp;"|"&amp;E1860&amp;"|"&amp;G1860&amp;"|"&amp;H1860&amp;"|"&amp;L1860&amp;"|"&amp;N1860&amp;"|"&amp;U1860</f>
        <v>||||||0</v>
      </c>
      <c r="B1860" s="23" t="str">
        <f>D1860&amp;"|"&amp;E1860&amp;"|"&amp;G1860&amp;"|"&amp;H1860&amp;"|"&amp;X1860</f>
        <v>||||0</v>
      </c>
      <c r="C1860" s="28" t="str">
        <f>E1860&amp;"|"&amp;X1860</f>
        <v>|0</v>
      </c>
      <c r="D1860" s="10"/>
      <c r="E1860" s="10"/>
      <c r="F1860" s="36" t="str">
        <f>G1860&amp;"/"&amp;H1860</f>
        <v>/</v>
      </c>
      <c r="G1860" s="10"/>
      <c r="H1860" s="10"/>
      <c r="I1860" s="36" t="str">
        <f>J1860&amp;"."&amp;K1860</f>
        <v>.</v>
      </c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>
        <f>R1860-S1860-T1860</f>
        <v>0</v>
      </c>
      <c r="V1860" s="9" t="e">
        <f>IF(X1860&lt;&gt;"Liquidação Cancelada",VLOOKUP(B1860,'BASE DE DADOS OPS'!$B$4:$P$9650,10,FALSE),"Liquidação Cancelada")</f>
        <v>#N/A</v>
      </c>
      <c r="W1860" s="13" t="e">
        <f>IF(X1860&lt;&gt;"Liquidação Cancelada",IF(ISBLANK(V1860),"AGUARDANDO PAGAMENTO",NETWORKDAYS(P1860,V1860)-1),"Liquidação Cancelada")</f>
        <v>#N/A</v>
      </c>
      <c r="X1860" s="10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>IF(X1860&lt;&gt;"Liquidação Cancelada",Y1860-Z1860,"Liquidação Cancelada")</f>
        <v>#N/A</v>
      </c>
      <c r="AC1860" s="3" t="e">
        <f>IF(X1860&lt;&gt;"Liquidação Cancelada",(AA1860-AB1860)+(U1860-Z1860-AB1860),"Liquidação Cancelada")</f>
        <v>#N/A</v>
      </c>
      <c r="AD1860" s="29"/>
    </row>
    <row r="1861" spans="1:30" ht="24.95" customHeight="1" x14ac:dyDescent="0.2">
      <c r="A1861" s="23" t="str">
        <f>D1861&amp;"|"&amp;E1861&amp;"|"&amp;G1861&amp;"|"&amp;H1861&amp;"|"&amp;L1861&amp;"|"&amp;N1861&amp;"|"&amp;U1861</f>
        <v>||||||0</v>
      </c>
      <c r="B1861" s="23" t="str">
        <f>D1861&amp;"|"&amp;E1861&amp;"|"&amp;G1861&amp;"|"&amp;H1861&amp;"|"&amp;X1861</f>
        <v>||||0</v>
      </c>
      <c r="C1861" s="28" t="str">
        <f>E1861&amp;"|"&amp;X1861</f>
        <v>|0</v>
      </c>
      <c r="D1861" s="10"/>
      <c r="E1861" s="10"/>
      <c r="F1861" s="36" t="str">
        <f>G1861&amp;"/"&amp;H1861</f>
        <v>/</v>
      </c>
      <c r="G1861" s="10"/>
      <c r="H1861" s="10"/>
      <c r="I1861" s="36" t="str">
        <f>J1861&amp;"."&amp;K1861</f>
        <v>.</v>
      </c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>
        <f>R1861-S1861-T1861</f>
        <v>0</v>
      </c>
      <c r="V1861" s="9" t="e">
        <f>IF(X1861&lt;&gt;"Liquidação Cancelada",VLOOKUP(B1861,'BASE DE DADOS OPS'!$B$4:$P$9650,10,FALSE),"Liquidação Cancelada")</f>
        <v>#N/A</v>
      </c>
      <c r="W1861" s="13" t="e">
        <f>IF(X1861&lt;&gt;"Liquidação Cancelada",IF(ISBLANK(V1861),"AGUARDANDO PAGAMENTO",NETWORKDAYS(P1861,V1861)-1),"Liquidação Cancelada")</f>
        <v>#N/A</v>
      </c>
      <c r="X1861" s="10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>IF(X1861&lt;&gt;"Liquidação Cancelada",Y1861-Z1861,"Liquidação Cancelada")</f>
        <v>#N/A</v>
      </c>
      <c r="AC1861" s="3" t="e">
        <f>IF(X1861&lt;&gt;"Liquidação Cancelada",(AA1861-AB1861)+(U1861-Z1861-AB1861),"Liquidação Cancelada")</f>
        <v>#N/A</v>
      </c>
      <c r="AD1861" s="29"/>
    </row>
    <row r="1862" spans="1:30" ht="24.95" customHeight="1" x14ac:dyDescent="0.2">
      <c r="A1862" s="23" t="str">
        <f>D1862&amp;"|"&amp;E1862&amp;"|"&amp;G1862&amp;"|"&amp;H1862&amp;"|"&amp;L1862&amp;"|"&amp;N1862&amp;"|"&amp;U1862</f>
        <v>||||||0</v>
      </c>
      <c r="B1862" s="23" t="str">
        <f>D1862&amp;"|"&amp;E1862&amp;"|"&amp;G1862&amp;"|"&amp;H1862&amp;"|"&amp;X1862</f>
        <v>||||0</v>
      </c>
      <c r="C1862" s="28" t="str">
        <f>E1862&amp;"|"&amp;X1862</f>
        <v>|0</v>
      </c>
      <c r="D1862" s="10"/>
      <c r="E1862" s="10"/>
      <c r="F1862" s="36" t="str">
        <f>G1862&amp;"/"&amp;H1862</f>
        <v>/</v>
      </c>
      <c r="G1862" s="10"/>
      <c r="H1862" s="10"/>
      <c r="I1862" s="36" t="str">
        <f>J1862&amp;"."&amp;K1862</f>
        <v>.</v>
      </c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>
        <f>R1862-S1862-T1862</f>
        <v>0</v>
      </c>
      <c r="V1862" s="9" t="e">
        <f>IF(X1862&lt;&gt;"Liquidação Cancelada",VLOOKUP(B1862,'BASE DE DADOS OPS'!$B$4:$P$9650,10,FALSE),"Liquidação Cancelada")</f>
        <v>#N/A</v>
      </c>
      <c r="W1862" s="13" t="e">
        <f>IF(X1862&lt;&gt;"Liquidação Cancelada",IF(ISBLANK(V1862),"AGUARDANDO PAGAMENTO",NETWORKDAYS(P1862,V1862)-1),"Liquidação Cancelada")</f>
        <v>#N/A</v>
      </c>
      <c r="X1862" s="10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>IF(X1862&lt;&gt;"Liquidação Cancelada",Y1862-Z1862,"Liquidação Cancelada")</f>
        <v>#N/A</v>
      </c>
      <c r="AC1862" s="3" t="e">
        <f>IF(X1862&lt;&gt;"Liquidação Cancelada",(AA1862-AB1862)+(U1862-Z1862-AB1862),"Liquidação Cancelada")</f>
        <v>#N/A</v>
      </c>
      <c r="AD1862" s="29"/>
    </row>
    <row r="1863" spans="1:30" ht="24.95" customHeight="1" x14ac:dyDescent="0.2">
      <c r="A1863" s="23" t="str">
        <f>D1863&amp;"|"&amp;E1863&amp;"|"&amp;G1863&amp;"|"&amp;H1863&amp;"|"&amp;L1863&amp;"|"&amp;N1863&amp;"|"&amp;U1863</f>
        <v>||||||0</v>
      </c>
      <c r="B1863" s="23" t="str">
        <f>D1863&amp;"|"&amp;E1863&amp;"|"&amp;G1863&amp;"|"&amp;H1863&amp;"|"&amp;X1863</f>
        <v>||||0</v>
      </c>
      <c r="C1863" s="28" t="str">
        <f>E1863&amp;"|"&amp;X1863</f>
        <v>|0</v>
      </c>
      <c r="D1863" s="10"/>
      <c r="E1863" s="10"/>
      <c r="F1863" s="36" t="str">
        <f>G1863&amp;"/"&amp;H1863</f>
        <v>/</v>
      </c>
      <c r="G1863" s="10"/>
      <c r="H1863" s="10"/>
      <c r="I1863" s="36" t="str">
        <f>J1863&amp;"."&amp;K1863</f>
        <v>.</v>
      </c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>
        <f>R1863-S1863-T1863</f>
        <v>0</v>
      </c>
      <c r="V1863" s="9" t="e">
        <f>IF(X1863&lt;&gt;"Liquidação Cancelada",VLOOKUP(B1863,'BASE DE DADOS OPS'!$B$4:$P$9650,10,FALSE),"Liquidação Cancelada")</f>
        <v>#N/A</v>
      </c>
      <c r="W1863" s="13" t="e">
        <f>IF(X1863&lt;&gt;"Liquidação Cancelada",IF(ISBLANK(V1863),"AGUARDANDO PAGAMENTO",NETWORKDAYS(P1863,V1863)-1),"Liquidação Cancelada")</f>
        <v>#N/A</v>
      </c>
      <c r="X1863" s="10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>IF(X1863&lt;&gt;"Liquidação Cancelada",Y1863-Z1863,"Liquidação Cancelada")</f>
        <v>#N/A</v>
      </c>
      <c r="AC1863" s="3" t="e">
        <f>IF(X1863&lt;&gt;"Liquidação Cancelada",(AA1863-AB1863)+(U1863-Z1863-AB1863),"Liquidação Cancelada")</f>
        <v>#N/A</v>
      </c>
      <c r="AD1863" s="29"/>
    </row>
    <row r="1864" spans="1:30" ht="24.95" customHeight="1" x14ac:dyDescent="0.2">
      <c r="A1864" s="23" t="str">
        <f>D1864&amp;"|"&amp;E1864&amp;"|"&amp;G1864&amp;"|"&amp;H1864&amp;"|"&amp;L1864&amp;"|"&amp;N1864&amp;"|"&amp;U1864</f>
        <v>||||||0</v>
      </c>
      <c r="B1864" s="23" t="str">
        <f>D1864&amp;"|"&amp;E1864&amp;"|"&amp;G1864&amp;"|"&amp;H1864&amp;"|"&amp;X1864</f>
        <v>||||0</v>
      </c>
      <c r="C1864" s="28" t="str">
        <f>E1864&amp;"|"&amp;X1864</f>
        <v>|0</v>
      </c>
      <c r="D1864" s="10"/>
      <c r="E1864" s="10"/>
      <c r="F1864" s="36" t="str">
        <f>G1864&amp;"/"&amp;H1864</f>
        <v>/</v>
      </c>
      <c r="G1864" s="10"/>
      <c r="H1864" s="10"/>
      <c r="I1864" s="36" t="str">
        <f>J1864&amp;"."&amp;K1864</f>
        <v>.</v>
      </c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>
        <f>R1864-S1864-T1864</f>
        <v>0</v>
      </c>
      <c r="V1864" s="9" t="e">
        <f>IF(X1864&lt;&gt;"Liquidação Cancelada",VLOOKUP(B1864,'BASE DE DADOS OPS'!$B$4:$P$9650,10,FALSE),"Liquidação Cancelada")</f>
        <v>#N/A</v>
      </c>
      <c r="W1864" s="13" t="e">
        <f>IF(X1864&lt;&gt;"Liquidação Cancelada",IF(ISBLANK(V1864),"AGUARDANDO PAGAMENTO",NETWORKDAYS(P1864,V1864)-1),"Liquidação Cancelada")</f>
        <v>#N/A</v>
      </c>
      <c r="X1864" s="10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>IF(X1864&lt;&gt;"Liquidação Cancelada",Y1864-Z1864,"Liquidação Cancelada")</f>
        <v>#N/A</v>
      </c>
      <c r="AC1864" s="3" t="e">
        <f>IF(X1864&lt;&gt;"Liquidação Cancelada",(AA1864-AB1864)+(U1864-Z1864-AB1864),"Liquidação Cancelada")</f>
        <v>#N/A</v>
      </c>
      <c r="AD1864" s="29"/>
    </row>
    <row r="1865" spans="1:30" ht="24.95" customHeight="1" x14ac:dyDescent="0.2">
      <c r="A1865" s="23" t="str">
        <f>D1865&amp;"|"&amp;E1865&amp;"|"&amp;G1865&amp;"|"&amp;H1865&amp;"|"&amp;L1865&amp;"|"&amp;N1865&amp;"|"&amp;U1865</f>
        <v>||||||0</v>
      </c>
      <c r="B1865" s="23" t="str">
        <f>D1865&amp;"|"&amp;E1865&amp;"|"&amp;G1865&amp;"|"&amp;H1865&amp;"|"&amp;X1865</f>
        <v>||||0</v>
      </c>
      <c r="C1865" s="28" t="str">
        <f>E1865&amp;"|"&amp;X1865</f>
        <v>|0</v>
      </c>
      <c r="D1865" s="10"/>
      <c r="E1865" s="10"/>
      <c r="F1865" s="36" t="str">
        <f>G1865&amp;"/"&amp;H1865</f>
        <v>/</v>
      </c>
      <c r="G1865" s="10"/>
      <c r="H1865" s="10"/>
      <c r="I1865" s="36" t="str">
        <f>J1865&amp;"."&amp;K1865</f>
        <v>.</v>
      </c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>
        <f>R1865-S1865-T1865</f>
        <v>0</v>
      </c>
      <c r="V1865" s="9" t="e">
        <f>IF(X1865&lt;&gt;"Liquidação Cancelada",VLOOKUP(B1865,'BASE DE DADOS OPS'!$B$4:$P$9650,10,FALSE),"Liquidação Cancelada")</f>
        <v>#N/A</v>
      </c>
      <c r="W1865" s="13" t="e">
        <f>IF(X1865&lt;&gt;"Liquidação Cancelada",IF(ISBLANK(V1865),"AGUARDANDO PAGAMENTO",NETWORKDAYS(P1865,V1865)-1),"Liquidação Cancelada")</f>
        <v>#N/A</v>
      </c>
      <c r="X1865" s="10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>IF(X1865&lt;&gt;"Liquidação Cancelada",Y1865-Z1865,"Liquidação Cancelada")</f>
        <v>#N/A</v>
      </c>
      <c r="AC1865" s="3" t="e">
        <f>IF(X1865&lt;&gt;"Liquidação Cancelada",(AA1865-AB1865)+(U1865-Z1865-AB1865),"Liquidação Cancelada")</f>
        <v>#N/A</v>
      </c>
      <c r="AD1865" s="29"/>
    </row>
    <row r="1866" spans="1:30" ht="24.95" customHeight="1" x14ac:dyDescent="0.2">
      <c r="A1866" s="23" t="str">
        <f>D1866&amp;"|"&amp;E1866&amp;"|"&amp;G1866&amp;"|"&amp;H1866&amp;"|"&amp;L1866&amp;"|"&amp;N1866&amp;"|"&amp;U1866</f>
        <v>||||||0</v>
      </c>
      <c r="B1866" s="23" t="str">
        <f>D1866&amp;"|"&amp;E1866&amp;"|"&amp;G1866&amp;"|"&amp;H1866&amp;"|"&amp;X1866</f>
        <v>||||0</v>
      </c>
      <c r="C1866" s="28" t="str">
        <f>E1866&amp;"|"&amp;X1866</f>
        <v>|0</v>
      </c>
      <c r="D1866" s="10"/>
      <c r="E1866" s="10"/>
      <c r="F1866" s="36" t="str">
        <f>G1866&amp;"/"&amp;H1866</f>
        <v>/</v>
      </c>
      <c r="G1866" s="10"/>
      <c r="H1866" s="10"/>
      <c r="I1866" s="36" t="str">
        <f>J1866&amp;"."&amp;K1866</f>
        <v>.</v>
      </c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>
        <f>R1866-S1866-T1866</f>
        <v>0</v>
      </c>
      <c r="V1866" s="9" t="e">
        <f>IF(X1866&lt;&gt;"Liquidação Cancelada",VLOOKUP(B1866,'BASE DE DADOS OPS'!$B$4:$P$9650,10,FALSE),"Liquidação Cancelada")</f>
        <v>#N/A</v>
      </c>
      <c r="W1866" s="13" t="e">
        <f>IF(X1866&lt;&gt;"Liquidação Cancelada",IF(ISBLANK(V1866),"AGUARDANDO PAGAMENTO",NETWORKDAYS(P1866,V1866)-1),"Liquidação Cancelada")</f>
        <v>#N/A</v>
      </c>
      <c r="X1866" s="10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>IF(X1866&lt;&gt;"Liquidação Cancelada",Y1866-Z1866,"Liquidação Cancelada")</f>
        <v>#N/A</v>
      </c>
      <c r="AC1866" s="3" t="e">
        <f>IF(X1866&lt;&gt;"Liquidação Cancelada",(AA1866-AB1866)+(U1866-Z1866-AB1866),"Liquidação Cancelada")</f>
        <v>#N/A</v>
      </c>
      <c r="AD1866" s="29"/>
    </row>
    <row r="1867" spans="1:30" ht="24.95" customHeight="1" x14ac:dyDescent="0.2">
      <c r="A1867" s="23" t="str">
        <f>D1867&amp;"|"&amp;E1867&amp;"|"&amp;G1867&amp;"|"&amp;H1867&amp;"|"&amp;L1867&amp;"|"&amp;N1867&amp;"|"&amp;U1867</f>
        <v>||||||0</v>
      </c>
      <c r="B1867" s="23" t="str">
        <f>D1867&amp;"|"&amp;E1867&amp;"|"&amp;G1867&amp;"|"&amp;H1867&amp;"|"&amp;X1867</f>
        <v>||||0</v>
      </c>
      <c r="C1867" s="28" t="str">
        <f>E1867&amp;"|"&amp;X1867</f>
        <v>|0</v>
      </c>
      <c r="D1867" s="10"/>
      <c r="E1867" s="10"/>
      <c r="F1867" s="36" t="str">
        <f>G1867&amp;"/"&amp;H1867</f>
        <v>/</v>
      </c>
      <c r="G1867" s="10"/>
      <c r="H1867" s="10"/>
      <c r="I1867" s="36" t="str">
        <f>J1867&amp;"."&amp;K1867</f>
        <v>.</v>
      </c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>
        <f>R1867-S1867-T1867</f>
        <v>0</v>
      </c>
      <c r="V1867" s="9" t="e">
        <f>IF(X1867&lt;&gt;"Liquidação Cancelada",VLOOKUP(B1867,'BASE DE DADOS OPS'!$B$4:$P$9650,10,FALSE),"Liquidação Cancelada")</f>
        <v>#N/A</v>
      </c>
      <c r="W1867" s="13" t="e">
        <f>IF(X1867&lt;&gt;"Liquidação Cancelada",IF(ISBLANK(V1867),"AGUARDANDO PAGAMENTO",NETWORKDAYS(P1867,V1867)-1),"Liquidação Cancelada")</f>
        <v>#N/A</v>
      </c>
      <c r="X1867" s="10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>IF(X1867&lt;&gt;"Liquidação Cancelada",Y1867-Z1867,"Liquidação Cancelada")</f>
        <v>#N/A</v>
      </c>
      <c r="AC1867" s="3" t="e">
        <f>IF(X1867&lt;&gt;"Liquidação Cancelada",(AA1867-AB1867)+(U1867-Z1867-AB1867),"Liquidação Cancelada")</f>
        <v>#N/A</v>
      </c>
      <c r="AD1867" s="29"/>
    </row>
    <row r="1868" spans="1:30" ht="24.95" customHeight="1" x14ac:dyDescent="0.2">
      <c r="A1868" s="23" t="str">
        <f>D1868&amp;"|"&amp;E1868&amp;"|"&amp;G1868&amp;"|"&amp;H1868&amp;"|"&amp;L1868&amp;"|"&amp;N1868&amp;"|"&amp;U1868</f>
        <v>||||||0</v>
      </c>
      <c r="B1868" s="23" t="str">
        <f>D1868&amp;"|"&amp;E1868&amp;"|"&amp;G1868&amp;"|"&amp;H1868&amp;"|"&amp;X1868</f>
        <v>||||0</v>
      </c>
      <c r="C1868" s="28" t="str">
        <f>E1868&amp;"|"&amp;X1868</f>
        <v>|0</v>
      </c>
      <c r="D1868" s="10"/>
      <c r="E1868" s="10"/>
      <c r="F1868" s="36" t="str">
        <f>G1868&amp;"/"&amp;H1868</f>
        <v>/</v>
      </c>
      <c r="G1868" s="10"/>
      <c r="H1868" s="10"/>
      <c r="I1868" s="36" t="str">
        <f>J1868&amp;"."&amp;K1868</f>
        <v>.</v>
      </c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>
        <f>R1868-S1868-T1868</f>
        <v>0</v>
      </c>
      <c r="V1868" s="9" t="e">
        <f>IF(X1868&lt;&gt;"Liquidação Cancelada",VLOOKUP(B1868,'BASE DE DADOS OPS'!$B$4:$P$9650,10,FALSE),"Liquidação Cancelada")</f>
        <v>#N/A</v>
      </c>
      <c r="W1868" s="13" t="e">
        <f>IF(X1868&lt;&gt;"Liquidação Cancelada",IF(ISBLANK(V1868),"AGUARDANDO PAGAMENTO",NETWORKDAYS(P1868,V1868)-1),"Liquidação Cancelada")</f>
        <v>#N/A</v>
      </c>
      <c r="X1868" s="10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>IF(X1868&lt;&gt;"Liquidação Cancelada",Y1868-Z1868,"Liquidação Cancelada")</f>
        <v>#N/A</v>
      </c>
      <c r="AC1868" s="3" t="e">
        <f>IF(X1868&lt;&gt;"Liquidação Cancelada",(AA1868-AB1868)+(U1868-Z1868-AB1868),"Liquidação Cancelada")</f>
        <v>#N/A</v>
      </c>
      <c r="AD1868" s="29"/>
    </row>
    <row r="1869" spans="1:30" ht="24.95" customHeight="1" x14ac:dyDescent="0.2">
      <c r="A1869" s="23" t="str">
        <f>D1869&amp;"|"&amp;E1869&amp;"|"&amp;G1869&amp;"|"&amp;H1869&amp;"|"&amp;L1869&amp;"|"&amp;N1869&amp;"|"&amp;U1869</f>
        <v>||||||0</v>
      </c>
      <c r="B1869" s="23" t="str">
        <f>D1869&amp;"|"&amp;E1869&amp;"|"&amp;G1869&amp;"|"&amp;H1869&amp;"|"&amp;X1869</f>
        <v>||||0</v>
      </c>
      <c r="C1869" s="28" t="str">
        <f>E1869&amp;"|"&amp;X1869</f>
        <v>|0</v>
      </c>
      <c r="D1869" s="10"/>
      <c r="E1869" s="10"/>
      <c r="F1869" s="36" t="str">
        <f>G1869&amp;"/"&amp;H1869</f>
        <v>/</v>
      </c>
      <c r="G1869" s="10"/>
      <c r="H1869" s="10"/>
      <c r="I1869" s="36" t="str">
        <f>J1869&amp;"."&amp;K1869</f>
        <v>.</v>
      </c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>
        <f>R1869-S1869-T1869</f>
        <v>0</v>
      </c>
      <c r="V1869" s="9" t="e">
        <f>IF(X1869&lt;&gt;"Liquidação Cancelada",VLOOKUP(B1869,'BASE DE DADOS OPS'!$B$4:$P$9650,10,FALSE),"Liquidação Cancelada")</f>
        <v>#N/A</v>
      </c>
      <c r="W1869" s="13" t="e">
        <f>IF(X1869&lt;&gt;"Liquidação Cancelada",IF(ISBLANK(V1869),"AGUARDANDO PAGAMENTO",NETWORKDAYS(P1869,V1869)-1),"Liquidação Cancelada")</f>
        <v>#N/A</v>
      </c>
      <c r="X1869" s="10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>IF(X1869&lt;&gt;"Liquidação Cancelada",Y1869-Z1869,"Liquidação Cancelada")</f>
        <v>#N/A</v>
      </c>
      <c r="AC1869" s="3" t="e">
        <f>IF(X1869&lt;&gt;"Liquidação Cancelada",(AA1869-AB1869)+(U1869-Z1869-AB1869),"Liquidação Cancelada")</f>
        <v>#N/A</v>
      </c>
      <c r="AD1869" s="29"/>
    </row>
    <row r="1870" spans="1:30" ht="24.95" customHeight="1" x14ac:dyDescent="0.2">
      <c r="A1870" s="23" t="str">
        <f>D1870&amp;"|"&amp;E1870&amp;"|"&amp;G1870&amp;"|"&amp;H1870&amp;"|"&amp;L1870&amp;"|"&amp;N1870&amp;"|"&amp;U1870</f>
        <v>||||||0</v>
      </c>
      <c r="B1870" s="23" t="str">
        <f>D1870&amp;"|"&amp;E1870&amp;"|"&amp;G1870&amp;"|"&amp;H1870&amp;"|"&amp;X1870</f>
        <v>||||0</v>
      </c>
      <c r="C1870" s="28" t="str">
        <f>E1870&amp;"|"&amp;X1870</f>
        <v>|0</v>
      </c>
      <c r="D1870" s="10"/>
      <c r="E1870" s="10"/>
      <c r="F1870" s="36" t="str">
        <f>G1870&amp;"/"&amp;H1870</f>
        <v>/</v>
      </c>
      <c r="G1870" s="10"/>
      <c r="H1870" s="10"/>
      <c r="I1870" s="36" t="str">
        <f>J1870&amp;"."&amp;K1870</f>
        <v>.</v>
      </c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>
        <f>R1870-S1870-T1870</f>
        <v>0</v>
      </c>
      <c r="V1870" s="9" t="e">
        <f>IF(X1870&lt;&gt;"Liquidação Cancelada",VLOOKUP(B1870,'BASE DE DADOS OPS'!$B$4:$P$9650,10,FALSE),"Liquidação Cancelada")</f>
        <v>#N/A</v>
      </c>
      <c r="W1870" s="13" t="e">
        <f>IF(X1870&lt;&gt;"Liquidação Cancelada",IF(ISBLANK(V1870),"AGUARDANDO PAGAMENTO",NETWORKDAYS(P1870,V1870)-1),"Liquidação Cancelada")</f>
        <v>#N/A</v>
      </c>
      <c r="X1870" s="10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>IF(X1870&lt;&gt;"Liquidação Cancelada",Y1870-Z1870,"Liquidação Cancelada")</f>
        <v>#N/A</v>
      </c>
      <c r="AC1870" s="3" t="e">
        <f>IF(X1870&lt;&gt;"Liquidação Cancelada",(AA1870-AB1870)+(U1870-Z1870-AB1870),"Liquidação Cancelada")</f>
        <v>#N/A</v>
      </c>
      <c r="AD1870" s="29"/>
    </row>
    <row r="1871" spans="1:30" ht="24.95" customHeight="1" x14ac:dyDescent="0.2">
      <c r="A1871" s="23" t="str">
        <f>D1871&amp;"|"&amp;E1871&amp;"|"&amp;G1871&amp;"|"&amp;H1871&amp;"|"&amp;L1871&amp;"|"&amp;N1871&amp;"|"&amp;U1871</f>
        <v>||||||0</v>
      </c>
      <c r="B1871" s="23" t="str">
        <f>D1871&amp;"|"&amp;E1871&amp;"|"&amp;G1871&amp;"|"&amp;H1871&amp;"|"&amp;X1871</f>
        <v>||||0</v>
      </c>
      <c r="C1871" s="28" t="str">
        <f>E1871&amp;"|"&amp;X1871</f>
        <v>|0</v>
      </c>
      <c r="D1871" s="10"/>
      <c r="E1871" s="10"/>
      <c r="F1871" s="36" t="str">
        <f>G1871&amp;"/"&amp;H1871</f>
        <v>/</v>
      </c>
      <c r="G1871" s="10"/>
      <c r="H1871" s="10"/>
      <c r="I1871" s="36" t="str">
        <f>J1871&amp;"."&amp;K1871</f>
        <v>.</v>
      </c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>
        <f>R1871-S1871-T1871</f>
        <v>0</v>
      </c>
      <c r="V1871" s="9" t="e">
        <f>IF(X1871&lt;&gt;"Liquidação Cancelada",VLOOKUP(B1871,'BASE DE DADOS OPS'!$B$4:$P$9650,10,FALSE),"Liquidação Cancelada")</f>
        <v>#N/A</v>
      </c>
      <c r="W1871" s="13" t="e">
        <f>IF(X1871&lt;&gt;"Liquidação Cancelada",IF(ISBLANK(V1871),"AGUARDANDO PAGAMENTO",NETWORKDAYS(P1871,V1871)-1),"Liquidação Cancelada")</f>
        <v>#N/A</v>
      </c>
      <c r="X1871" s="10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>IF(X1871&lt;&gt;"Liquidação Cancelada",Y1871-Z1871,"Liquidação Cancelada")</f>
        <v>#N/A</v>
      </c>
      <c r="AC1871" s="3" t="e">
        <f>IF(X1871&lt;&gt;"Liquidação Cancelada",(AA1871-AB1871)+(U1871-Z1871-AB1871),"Liquidação Cancelada")</f>
        <v>#N/A</v>
      </c>
      <c r="AD1871" s="29"/>
    </row>
    <row r="1872" spans="1:30" ht="24.95" customHeight="1" x14ac:dyDescent="0.2">
      <c r="A1872" s="23" t="str">
        <f>D1872&amp;"|"&amp;E1872&amp;"|"&amp;G1872&amp;"|"&amp;H1872&amp;"|"&amp;L1872&amp;"|"&amp;N1872&amp;"|"&amp;U1872</f>
        <v>||||||0</v>
      </c>
      <c r="B1872" s="23" t="str">
        <f>D1872&amp;"|"&amp;E1872&amp;"|"&amp;G1872&amp;"|"&amp;H1872&amp;"|"&amp;X1872</f>
        <v>||||0</v>
      </c>
      <c r="C1872" s="28" t="str">
        <f>E1872&amp;"|"&amp;X1872</f>
        <v>|0</v>
      </c>
      <c r="D1872" s="10"/>
      <c r="E1872" s="10"/>
      <c r="F1872" s="36" t="str">
        <f>G1872&amp;"/"&amp;H1872</f>
        <v>/</v>
      </c>
      <c r="G1872" s="10"/>
      <c r="H1872" s="10"/>
      <c r="I1872" s="36" t="str">
        <f>J1872&amp;"."&amp;K1872</f>
        <v>.</v>
      </c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>
        <f>R1872-S1872-T1872</f>
        <v>0</v>
      </c>
      <c r="V1872" s="9" t="e">
        <f>IF(X1872&lt;&gt;"Liquidação Cancelada",VLOOKUP(B1872,'BASE DE DADOS OPS'!$B$4:$P$9650,10,FALSE),"Liquidação Cancelada")</f>
        <v>#N/A</v>
      </c>
      <c r="W1872" s="13" t="e">
        <f>IF(X1872&lt;&gt;"Liquidação Cancelada",IF(ISBLANK(V1872),"AGUARDANDO PAGAMENTO",NETWORKDAYS(P1872,V1872)-1),"Liquidação Cancelada")</f>
        <v>#N/A</v>
      </c>
      <c r="X1872" s="10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>IF(X1872&lt;&gt;"Liquidação Cancelada",Y1872-Z1872,"Liquidação Cancelada")</f>
        <v>#N/A</v>
      </c>
      <c r="AC1872" s="3" t="e">
        <f>IF(X1872&lt;&gt;"Liquidação Cancelada",(AA1872-AB1872)+(U1872-Z1872-AB1872),"Liquidação Cancelada")</f>
        <v>#N/A</v>
      </c>
      <c r="AD1872" s="29"/>
    </row>
    <row r="1873" spans="1:30" ht="24.95" customHeight="1" x14ac:dyDescent="0.2">
      <c r="A1873" s="23" t="str">
        <f>D1873&amp;"|"&amp;E1873&amp;"|"&amp;G1873&amp;"|"&amp;H1873&amp;"|"&amp;L1873&amp;"|"&amp;N1873&amp;"|"&amp;U1873</f>
        <v>||||||0</v>
      </c>
      <c r="B1873" s="23" t="str">
        <f>D1873&amp;"|"&amp;E1873&amp;"|"&amp;G1873&amp;"|"&amp;H1873&amp;"|"&amp;X1873</f>
        <v>||||0</v>
      </c>
      <c r="C1873" s="28" t="str">
        <f>E1873&amp;"|"&amp;X1873</f>
        <v>|0</v>
      </c>
      <c r="D1873" s="10"/>
      <c r="E1873" s="10"/>
      <c r="F1873" s="36" t="str">
        <f>G1873&amp;"/"&amp;H1873</f>
        <v>/</v>
      </c>
      <c r="G1873" s="10"/>
      <c r="H1873" s="10"/>
      <c r="I1873" s="36" t="str">
        <f>J1873&amp;"."&amp;K1873</f>
        <v>.</v>
      </c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>
        <f>R1873-S1873-T1873</f>
        <v>0</v>
      </c>
      <c r="V1873" s="9" t="e">
        <f>IF(X1873&lt;&gt;"Liquidação Cancelada",VLOOKUP(B1873,'BASE DE DADOS OPS'!$B$4:$P$9650,10,FALSE),"Liquidação Cancelada")</f>
        <v>#N/A</v>
      </c>
      <c r="W1873" s="13" t="e">
        <f>IF(X1873&lt;&gt;"Liquidação Cancelada",IF(ISBLANK(V1873),"AGUARDANDO PAGAMENTO",NETWORKDAYS(P1873,V1873)-1),"Liquidação Cancelada")</f>
        <v>#N/A</v>
      </c>
      <c r="X1873" s="10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>IF(X1873&lt;&gt;"Liquidação Cancelada",Y1873-Z1873,"Liquidação Cancelada")</f>
        <v>#N/A</v>
      </c>
      <c r="AC1873" s="3" t="e">
        <f>IF(X1873&lt;&gt;"Liquidação Cancelada",(AA1873-AB1873)+(U1873-Z1873-AB1873),"Liquidação Cancelada")</f>
        <v>#N/A</v>
      </c>
      <c r="AD1873" s="29"/>
    </row>
    <row r="1874" spans="1:30" ht="24.95" customHeight="1" x14ac:dyDescent="0.2">
      <c r="A1874" s="23" t="str">
        <f>D1874&amp;"|"&amp;E1874&amp;"|"&amp;G1874&amp;"|"&amp;H1874&amp;"|"&amp;L1874&amp;"|"&amp;N1874&amp;"|"&amp;U1874</f>
        <v>||||||0</v>
      </c>
      <c r="B1874" s="23" t="str">
        <f>D1874&amp;"|"&amp;E1874&amp;"|"&amp;G1874&amp;"|"&amp;H1874&amp;"|"&amp;X1874</f>
        <v>||||0</v>
      </c>
      <c r="C1874" s="28" t="str">
        <f>E1874&amp;"|"&amp;X1874</f>
        <v>|0</v>
      </c>
      <c r="D1874" s="10"/>
      <c r="E1874" s="10"/>
      <c r="F1874" s="36" t="str">
        <f>G1874&amp;"/"&amp;H1874</f>
        <v>/</v>
      </c>
      <c r="G1874" s="10"/>
      <c r="H1874" s="10"/>
      <c r="I1874" s="36" t="str">
        <f>J1874&amp;"."&amp;K1874</f>
        <v>.</v>
      </c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>
        <f>R1874-S1874-T1874</f>
        <v>0</v>
      </c>
      <c r="V1874" s="9" t="e">
        <f>IF(X1874&lt;&gt;"Liquidação Cancelada",VLOOKUP(B1874,'BASE DE DADOS OPS'!$B$4:$P$9650,10,FALSE),"Liquidação Cancelada")</f>
        <v>#N/A</v>
      </c>
      <c r="W1874" s="13" t="e">
        <f>IF(X1874&lt;&gt;"Liquidação Cancelada",IF(ISBLANK(V1874),"AGUARDANDO PAGAMENTO",NETWORKDAYS(P1874,V1874)-1),"Liquidação Cancelada")</f>
        <v>#N/A</v>
      </c>
      <c r="X1874" s="10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>IF(X1874&lt;&gt;"Liquidação Cancelada",Y1874-Z1874,"Liquidação Cancelada")</f>
        <v>#N/A</v>
      </c>
      <c r="AC1874" s="3" t="e">
        <f>IF(X1874&lt;&gt;"Liquidação Cancelada",(AA1874-AB1874)+(U1874-Z1874-AB1874),"Liquidação Cancelada")</f>
        <v>#N/A</v>
      </c>
      <c r="AD1874" s="29"/>
    </row>
    <row r="1875" spans="1:30" ht="24.95" customHeight="1" x14ac:dyDescent="0.2">
      <c r="A1875" s="23" t="str">
        <f>D1875&amp;"|"&amp;E1875&amp;"|"&amp;G1875&amp;"|"&amp;H1875&amp;"|"&amp;L1875&amp;"|"&amp;N1875&amp;"|"&amp;U1875</f>
        <v>||||||0</v>
      </c>
      <c r="B1875" s="23" t="str">
        <f>D1875&amp;"|"&amp;E1875&amp;"|"&amp;G1875&amp;"|"&amp;H1875&amp;"|"&amp;X1875</f>
        <v>||||0</v>
      </c>
      <c r="C1875" s="28" t="str">
        <f>E1875&amp;"|"&amp;X1875</f>
        <v>|0</v>
      </c>
      <c r="D1875" s="10"/>
      <c r="E1875" s="10"/>
      <c r="F1875" s="36" t="str">
        <f>G1875&amp;"/"&amp;H1875</f>
        <v>/</v>
      </c>
      <c r="G1875" s="10"/>
      <c r="H1875" s="10"/>
      <c r="I1875" s="36" t="str">
        <f>J1875&amp;"."&amp;K1875</f>
        <v>.</v>
      </c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>
        <f>R1875-S1875-T1875</f>
        <v>0</v>
      </c>
      <c r="V1875" s="9" t="e">
        <f>IF(X1875&lt;&gt;"Liquidação Cancelada",VLOOKUP(B1875,'BASE DE DADOS OPS'!$B$4:$P$9650,10,FALSE),"Liquidação Cancelada")</f>
        <v>#N/A</v>
      </c>
      <c r="W1875" s="13" t="e">
        <f>IF(X1875&lt;&gt;"Liquidação Cancelada",IF(ISBLANK(V1875),"AGUARDANDO PAGAMENTO",NETWORKDAYS(P1875,V1875)-1),"Liquidação Cancelada")</f>
        <v>#N/A</v>
      </c>
      <c r="X1875" s="10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>IF(X1875&lt;&gt;"Liquidação Cancelada",Y1875-Z1875,"Liquidação Cancelada")</f>
        <v>#N/A</v>
      </c>
      <c r="AC1875" s="3" t="e">
        <f>IF(X1875&lt;&gt;"Liquidação Cancelada",(AA1875-AB1875)+(U1875-Z1875-AB1875),"Liquidação Cancelada")</f>
        <v>#N/A</v>
      </c>
      <c r="AD1875" s="29"/>
    </row>
    <row r="1876" spans="1:30" ht="24.95" customHeight="1" x14ac:dyDescent="0.2">
      <c r="A1876" s="23" t="str">
        <f>D1876&amp;"|"&amp;E1876&amp;"|"&amp;G1876&amp;"|"&amp;H1876&amp;"|"&amp;L1876&amp;"|"&amp;N1876&amp;"|"&amp;U1876</f>
        <v>||||||0</v>
      </c>
      <c r="B1876" s="23" t="str">
        <f>D1876&amp;"|"&amp;E1876&amp;"|"&amp;G1876&amp;"|"&amp;H1876&amp;"|"&amp;X1876</f>
        <v>||||0</v>
      </c>
      <c r="C1876" s="28" t="str">
        <f>E1876&amp;"|"&amp;X1876</f>
        <v>|0</v>
      </c>
      <c r="D1876" s="10"/>
      <c r="E1876" s="10"/>
      <c r="F1876" s="36" t="str">
        <f>G1876&amp;"/"&amp;H1876</f>
        <v>/</v>
      </c>
      <c r="G1876" s="10"/>
      <c r="H1876" s="10"/>
      <c r="I1876" s="36" t="str">
        <f>J1876&amp;"."&amp;K1876</f>
        <v>.</v>
      </c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>
        <f>R1876-S1876-T1876</f>
        <v>0</v>
      </c>
      <c r="V1876" s="9" t="e">
        <f>IF(X1876&lt;&gt;"Liquidação Cancelada",VLOOKUP(B1876,'BASE DE DADOS OPS'!$B$4:$P$9650,10,FALSE),"Liquidação Cancelada")</f>
        <v>#N/A</v>
      </c>
      <c r="W1876" s="13" t="e">
        <f>IF(X1876&lt;&gt;"Liquidação Cancelada",IF(ISBLANK(V1876),"AGUARDANDO PAGAMENTO",NETWORKDAYS(P1876,V1876)-1),"Liquidação Cancelada")</f>
        <v>#N/A</v>
      </c>
      <c r="X1876" s="10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>IF(X1876&lt;&gt;"Liquidação Cancelada",Y1876-Z1876,"Liquidação Cancelada")</f>
        <v>#N/A</v>
      </c>
      <c r="AC1876" s="3" t="e">
        <f>IF(X1876&lt;&gt;"Liquidação Cancelada",(AA1876-AB1876)+(U1876-Z1876-AB1876),"Liquidação Cancelada")</f>
        <v>#N/A</v>
      </c>
      <c r="AD1876" s="29"/>
    </row>
    <row r="1877" spans="1:30" ht="24.95" customHeight="1" x14ac:dyDescent="0.2">
      <c r="A1877" s="23" t="str">
        <f>D1877&amp;"|"&amp;E1877&amp;"|"&amp;G1877&amp;"|"&amp;H1877&amp;"|"&amp;L1877&amp;"|"&amp;N1877&amp;"|"&amp;U1877</f>
        <v>||||||0</v>
      </c>
      <c r="B1877" s="23" t="str">
        <f>D1877&amp;"|"&amp;E1877&amp;"|"&amp;G1877&amp;"|"&amp;H1877&amp;"|"&amp;X1877</f>
        <v>||||0</v>
      </c>
      <c r="C1877" s="28" t="str">
        <f>E1877&amp;"|"&amp;X1877</f>
        <v>|0</v>
      </c>
      <c r="D1877" s="10"/>
      <c r="E1877" s="10"/>
      <c r="F1877" s="36" t="str">
        <f>G1877&amp;"/"&amp;H1877</f>
        <v>/</v>
      </c>
      <c r="G1877" s="10"/>
      <c r="H1877" s="10"/>
      <c r="I1877" s="36" t="str">
        <f>J1877&amp;"."&amp;K1877</f>
        <v>.</v>
      </c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>
        <f>R1877-S1877-T1877</f>
        <v>0</v>
      </c>
      <c r="V1877" s="9" t="e">
        <f>IF(X1877&lt;&gt;"Liquidação Cancelada",VLOOKUP(B1877,'BASE DE DADOS OPS'!$B$4:$P$9650,10,FALSE),"Liquidação Cancelada")</f>
        <v>#N/A</v>
      </c>
      <c r="W1877" s="13" t="e">
        <f>IF(X1877&lt;&gt;"Liquidação Cancelada",IF(ISBLANK(V1877),"AGUARDANDO PAGAMENTO",NETWORKDAYS(P1877,V1877)-1),"Liquidação Cancelada")</f>
        <v>#N/A</v>
      </c>
      <c r="X1877" s="10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>IF(X1877&lt;&gt;"Liquidação Cancelada",Y1877-Z1877,"Liquidação Cancelada")</f>
        <v>#N/A</v>
      </c>
      <c r="AC1877" s="3" t="e">
        <f>IF(X1877&lt;&gt;"Liquidação Cancelada",(AA1877-AB1877)+(U1877-Z1877-AB1877),"Liquidação Cancelada")</f>
        <v>#N/A</v>
      </c>
      <c r="AD1877" s="29"/>
    </row>
    <row r="1878" spans="1:30" ht="24.95" customHeight="1" x14ac:dyDescent="0.2">
      <c r="A1878" s="23" t="str">
        <f>D1878&amp;"|"&amp;E1878&amp;"|"&amp;G1878&amp;"|"&amp;H1878&amp;"|"&amp;L1878&amp;"|"&amp;N1878&amp;"|"&amp;U1878</f>
        <v>||||||0</v>
      </c>
      <c r="B1878" s="23" t="str">
        <f>D1878&amp;"|"&amp;E1878&amp;"|"&amp;G1878&amp;"|"&amp;H1878&amp;"|"&amp;X1878</f>
        <v>||||0</v>
      </c>
      <c r="C1878" s="28" t="str">
        <f>E1878&amp;"|"&amp;X1878</f>
        <v>|0</v>
      </c>
      <c r="D1878" s="10"/>
      <c r="E1878" s="10"/>
      <c r="F1878" s="36" t="str">
        <f>G1878&amp;"/"&amp;H1878</f>
        <v>/</v>
      </c>
      <c r="G1878" s="10"/>
      <c r="H1878" s="10"/>
      <c r="I1878" s="36" t="str">
        <f>J1878&amp;"."&amp;K1878</f>
        <v>.</v>
      </c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>
        <f>R1878-S1878-T1878</f>
        <v>0</v>
      </c>
      <c r="V1878" s="9" t="e">
        <f>IF(X1878&lt;&gt;"Liquidação Cancelada",VLOOKUP(B1878,'BASE DE DADOS OPS'!$B$4:$P$9650,10,FALSE),"Liquidação Cancelada")</f>
        <v>#N/A</v>
      </c>
      <c r="W1878" s="13" t="e">
        <f>IF(X1878&lt;&gt;"Liquidação Cancelada",IF(ISBLANK(V1878),"AGUARDANDO PAGAMENTO",NETWORKDAYS(P1878,V1878)-1),"Liquidação Cancelada")</f>
        <v>#N/A</v>
      </c>
      <c r="X1878" s="10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>IF(X1878&lt;&gt;"Liquidação Cancelada",Y1878-Z1878,"Liquidação Cancelada")</f>
        <v>#N/A</v>
      </c>
      <c r="AC1878" s="3" t="e">
        <f>IF(X1878&lt;&gt;"Liquidação Cancelada",(AA1878-AB1878)+(U1878-Z1878-AB1878),"Liquidação Cancelada")</f>
        <v>#N/A</v>
      </c>
      <c r="AD1878" s="29"/>
    </row>
    <row r="1879" spans="1:30" ht="24.95" customHeight="1" x14ac:dyDescent="0.2">
      <c r="A1879" s="23" t="str">
        <f>D1879&amp;"|"&amp;E1879&amp;"|"&amp;G1879&amp;"|"&amp;H1879&amp;"|"&amp;L1879&amp;"|"&amp;N1879&amp;"|"&amp;U1879</f>
        <v>||||||0</v>
      </c>
      <c r="B1879" s="23" t="str">
        <f>D1879&amp;"|"&amp;E1879&amp;"|"&amp;G1879&amp;"|"&amp;H1879&amp;"|"&amp;X1879</f>
        <v>||||0</v>
      </c>
      <c r="C1879" s="28" t="str">
        <f>E1879&amp;"|"&amp;X1879</f>
        <v>|0</v>
      </c>
      <c r="D1879" s="10"/>
      <c r="E1879" s="10"/>
      <c r="F1879" s="36" t="str">
        <f>G1879&amp;"/"&amp;H1879</f>
        <v>/</v>
      </c>
      <c r="G1879" s="10"/>
      <c r="H1879" s="10"/>
      <c r="I1879" s="36" t="str">
        <f>J1879&amp;"."&amp;K1879</f>
        <v>.</v>
      </c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>
        <f>R1879-S1879-T1879</f>
        <v>0</v>
      </c>
      <c r="V1879" s="9" t="e">
        <f>IF(X1879&lt;&gt;"Liquidação Cancelada",VLOOKUP(B1879,'BASE DE DADOS OPS'!$B$4:$P$9650,10,FALSE),"Liquidação Cancelada")</f>
        <v>#N/A</v>
      </c>
      <c r="W1879" s="13" t="e">
        <f>IF(X1879&lt;&gt;"Liquidação Cancelada",IF(ISBLANK(V1879),"AGUARDANDO PAGAMENTO",NETWORKDAYS(P1879,V1879)-1),"Liquidação Cancelada")</f>
        <v>#N/A</v>
      </c>
      <c r="X1879" s="10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>IF(X1879&lt;&gt;"Liquidação Cancelada",Y1879-Z1879,"Liquidação Cancelada")</f>
        <v>#N/A</v>
      </c>
      <c r="AC1879" s="3" t="e">
        <f>IF(X1879&lt;&gt;"Liquidação Cancelada",(AA1879-AB1879)+(U1879-Z1879-AB1879),"Liquidação Cancelada")</f>
        <v>#N/A</v>
      </c>
      <c r="AD1879" s="29"/>
    </row>
    <row r="1880" spans="1:30" ht="24.95" customHeight="1" x14ac:dyDescent="0.2">
      <c r="A1880" s="23" t="str">
        <f>D1880&amp;"|"&amp;E1880&amp;"|"&amp;G1880&amp;"|"&amp;H1880&amp;"|"&amp;L1880&amp;"|"&amp;N1880&amp;"|"&amp;U1880</f>
        <v>||||||0</v>
      </c>
      <c r="B1880" s="23" t="str">
        <f>D1880&amp;"|"&amp;E1880&amp;"|"&amp;G1880&amp;"|"&amp;H1880&amp;"|"&amp;X1880</f>
        <v>||||0</v>
      </c>
      <c r="C1880" s="28" t="str">
        <f>E1880&amp;"|"&amp;X1880</f>
        <v>|0</v>
      </c>
      <c r="D1880" s="10"/>
      <c r="E1880" s="10"/>
      <c r="F1880" s="36" t="str">
        <f>G1880&amp;"/"&amp;H1880</f>
        <v>/</v>
      </c>
      <c r="G1880" s="10"/>
      <c r="H1880" s="10"/>
      <c r="I1880" s="36" t="str">
        <f>J1880&amp;"."&amp;K1880</f>
        <v>.</v>
      </c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>
        <f>R1880-S1880-T1880</f>
        <v>0</v>
      </c>
      <c r="V1880" s="9" t="e">
        <f>IF(X1880&lt;&gt;"Liquidação Cancelada",VLOOKUP(B1880,'BASE DE DADOS OPS'!$B$4:$P$9650,10,FALSE),"Liquidação Cancelada")</f>
        <v>#N/A</v>
      </c>
      <c r="W1880" s="13" t="e">
        <f>IF(X1880&lt;&gt;"Liquidação Cancelada",IF(ISBLANK(V1880),"AGUARDANDO PAGAMENTO",NETWORKDAYS(P1880,V1880)-1),"Liquidação Cancelada")</f>
        <v>#N/A</v>
      </c>
      <c r="X1880" s="10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>IF(X1880&lt;&gt;"Liquidação Cancelada",Y1880-Z1880,"Liquidação Cancelada")</f>
        <v>#N/A</v>
      </c>
      <c r="AC1880" s="3" t="e">
        <f>IF(X1880&lt;&gt;"Liquidação Cancelada",(AA1880-AB1880)+(U1880-Z1880-AB1880),"Liquidação Cancelada")</f>
        <v>#N/A</v>
      </c>
      <c r="AD1880" s="29"/>
    </row>
    <row r="1881" spans="1:30" ht="24.95" customHeight="1" x14ac:dyDescent="0.2">
      <c r="A1881" s="23" t="str">
        <f>D1881&amp;"|"&amp;E1881&amp;"|"&amp;G1881&amp;"|"&amp;H1881&amp;"|"&amp;L1881&amp;"|"&amp;N1881&amp;"|"&amp;U1881</f>
        <v>||||||0</v>
      </c>
      <c r="B1881" s="23" t="str">
        <f>D1881&amp;"|"&amp;E1881&amp;"|"&amp;G1881&amp;"|"&amp;H1881&amp;"|"&amp;X1881</f>
        <v>||||0</v>
      </c>
      <c r="C1881" s="28" t="str">
        <f>E1881&amp;"|"&amp;X1881</f>
        <v>|0</v>
      </c>
      <c r="D1881" s="10"/>
      <c r="E1881" s="10"/>
      <c r="F1881" s="36" t="str">
        <f>G1881&amp;"/"&amp;H1881</f>
        <v>/</v>
      </c>
      <c r="G1881" s="10"/>
      <c r="H1881" s="10"/>
      <c r="I1881" s="36" t="str">
        <f>J1881&amp;"."&amp;K1881</f>
        <v>.</v>
      </c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>
        <f>R1881-S1881-T1881</f>
        <v>0</v>
      </c>
      <c r="V1881" s="9" t="e">
        <f>IF(X1881&lt;&gt;"Liquidação Cancelada",VLOOKUP(B1881,'BASE DE DADOS OPS'!$B$4:$P$9650,10,FALSE),"Liquidação Cancelada")</f>
        <v>#N/A</v>
      </c>
      <c r="W1881" s="13" t="e">
        <f>IF(X1881&lt;&gt;"Liquidação Cancelada",IF(ISBLANK(V1881),"AGUARDANDO PAGAMENTO",NETWORKDAYS(P1881,V1881)-1),"Liquidação Cancelada")</f>
        <v>#N/A</v>
      </c>
      <c r="X1881" s="10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>IF(X1881&lt;&gt;"Liquidação Cancelada",Y1881-Z1881,"Liquidação Cancelada")</f>
        <v>#N/A</v>
      </c>
      <c r="AC1881" s="3" t="e">
        <f>IF(X1881&lt;&gt;"Liquidação Cancelada",(AA1881-AB1881)+(U1881-Z1881-AB1881),"Liquidação Cancelada")</f>
        <v>#N/A</v>
      </c>
      <c r="AD1881" s="29"/>
    </row>
    <row r="1882" spans="1:30" ht="24.95" customHeight="1" x14ac:dyDescent="0.2">
      <c r="A1882" s="23" t="str">
        <f>D1882&amp;"|"&amp;E1882&amp;"|"&amp;G1882&amp;"|"&amp;H1882&amp;"|"&amp;L1882&amp;"|"&amp;N1882&amp;"|"&amp;U1882</f>
        <v>||||||0</v>
      </c>
      <c r="B1882" s="23" t="str">
        <f>D1882&amp;"|"&amp;E1882&amp;"|"&amp;G1882&amp;"|"&amp;H1882&amp;"|"&amp;X1882</f>
        <v>||||0</v>
      </c>
      <c r="C1882" s="28" t="str">
        <f>E1882&amp;"|"&amp;X1882</f>
        <v>|0</v>
      </c>
      <c r="D1882" s="10"/>
      <c r="E1882" s="10"/>
      <c r="F1882" s="36" t="str">
        <f>G1882&amp;"/"&amp;H1882</f>
        <v>/</v>
      </c>
      <c r="G1882" s="10"/>
      <c r="H1882" s="10"/>
      <c r="I1882" s="36" t="str">
        <f>J1882&amp;"."&amp;K1882</f>
        <v>.</v>
      </c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>
        <f>R1882-S1882-T1882</f>
        <v>0</v>
      </c>
      <c r="V1882" s="9" t="e">
        <f>IF(X1882&lt;&gt;"Liquidação Cancelada",VLOOKUP(B1882,'BASE DE DADOS OPS'!$B$4:$P$9650,10,FALSE),"Liquidação Cancelada")</f>
        <v>#N/A</v>
      </c>
      <c r="W1882" s="13" t="e">
        <f>IF(X1882&lt;&gt;"Liquidação Cancelada",IF(ISBLANK(V1882),"AGUARDANDO PAGAMENTO",NETWORKDAYS(P1882,V1882)-1),"Liquidação Cancelada")</f>
        <v>#N/A</v>
      </c>
      <c r="X1882" s="10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>IF(X1882&lt;&gt;"Liquidação Cancelada",Y1882-Z1882,"Liquidação Cancelada")</f>
        <v>#N/A</v>
      </c>
      <c r="AC1882" s="3" t="e">
        <f>IF(X1882&lt;&gt;"Liquidação Cancelada",(AA1882-AB1882)+(U1882-Z1882-AB1882),"Liquidação Cancelada")</f>
        <v>#N/A</v>
      </c>
      <c r="AD1882" s="29"/>
    </row>
    <row r="1883" spans="1:30" ht="24.95" customHeight="1" x14ac:dyDescent="0.2">
      <c r="A1883" s="23" t="str">
        <f>D1883&amp;"|"&amp;E1883&amp;"|"&amp;G1883&amp;"|"&amp;H1883&amp;"|"&amp;L1883&amp;"|"&amp;N1883&amp;"|"&amp;U1883</f>
        <v>||||||0</v>
      </c>
      <c r="B1883" s="23" t="str">
        <f>D1883&amp;"|"&amp;E1883&amp;"|"&amp;G1883&amp;"|"&amp;H1883&amp;"|"&amp;X1883</f>
        <v>||||0</v>
      </c>
      <c r="C1883" s="28" t="str">
        <f>E1883&amp;"|"&amp;X1883</f>
        <v>|0</v>
      </c>
      <c r="D1883" s="10"/>
      <c r="E1883" s="10"/>
      <c r="F1883" s="36" t="str">
        <f>G1883&amp;"/"&amp;H1883</f>
        <v>/</v>
      </c>
      <c r="G1883" s="10"/>
      <c r="H1883" s="10"/>
      <c r="I1883" s="36" t="str">
        <f>J1883&amp;"."&amp;K1883</f>
        <v>.</v>
      </c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>
        <f>R1883-S1883-T1883</f>
        <v>0</v>
      </c>
      <c r="V1883" s="9" t="e">
        <f>IF(X1883&lt;&gt;"Liquidação Cancelada",VLOOKUP(B1883,'BASE DE DADOS OPS'!$B$4:$P$9650,10,FALSE),"Liquidação Cancelada")</f>
        <v>#N/A</v>
      </c>
      <c r="W1883" s="13" t="e">
        <f>IF(X1883&lt;&gt;"Liquidação Cancelada",IF(ISBLANK(V1883),"AGUARDANDO PAGAMENTO",NETWORKDAYS(P1883,V1883)-1),"Liquidação Cancelada")</f>
        <v>#N/A</v>
      </c>
      <c r="X1883" s="10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>IF(X1883&lt;&gt;"Liquidação Cancelada",Y1883-Z1883,"Liquidação Cancelada")</f>
        <v>#N/A</v>
      </c>
      <c r="AC1883" s="3" t="e">
        <f>IF(X1883&lt;&gt;"Liquidação Cancelada",(AA1883-AB1883)+(U1883-Z1883-AB1883),"Liquidação Cancelada")</f>
        <v>#N/A</v>
      </c>
      <c r="AD1883" s="29"/>
    </row>
    <row r="1884" spans="1:30" ht="24.95" customHeight="1" x14ac:dyDescent="0.2">
      <c r="A1884" s="23" t="str">
        <f>D1884&amp;"|"&amp;E1884&amp;"|"&amp;G1884&amp;"|"&amp;H1884&amp;"|"&amp;L1884&amp;"|"&amp;N1884&amp;"|"&amp;U1884</f>
        <v>||||||0</v>
      </c>
      <c r="B1884" s="23" t="str">
        <f>D1884&amp;"|"&amp;E1884&amp;"|"&amp;G1884&amp;"|"&amp;H1884&amp;"|"&amp;X1884</f>
        <v>||||0</v>
      </c>
      <c r="C1884" s="28" t="str">
        <f>E1884&amp;"|"&amp;X1884</f>
        <v>|0</v>
      </c>
      <c r="D1884" s="10"/>
      <c r="E1884" s="10"/>
      <c r="F1884" s="36" t="str">
        <f>G1884&amp;"/"&amp;H1884</f>
        <v>/</v>
      </c>
      <c r="G1884" s="10"/>
      <c r="H1884" s="10"/>
      <c r="I1884" s="36" t="str">
        <f>J1884&amp;"."&amp;K1884</f>
        <v>.</v>
      </c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>
        <f>R1884-S1884-T1884</f>
        <v>0</v>
      </c>
      <c r="V1884" s="9" t="e">
        <f>IF(X1884&lt;&gt;"Liquidação Cancelada",VLOOKUP(B1884,'BASE DE DADOS OPS'!$B$4:$P$9650,10,FALSE),"Liquidação Cancelada")</f>
        <v>#N/A</v>
      </c>
      <c r="W1884" s="13" t="e">
        <f>IF(X1884&lt;&gt;"Liquidação Cancelada",IF(ISBLANK(V1884),"AGUARDANDO PAGAMENTO",NETWORKDAYS(P1884,V1884)-1),"Liquidação Cancelada")</f>
        <v>#N/A</v>
      </c>
      <c r="X1884" s="10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>IF(X1884&lt;&gt;"Liquidação Cancelada",Y1884-Z1884,"Liquidação Cancelada")</f>
        <v>#N/A</v>
      </c>
      <c r="AC1884" s="3" t="e">
        <f>IF(X1884&lt;&gt;"Liquidação Cancelada",(AA1884-AB1884)+(U1884-Z1884-AB1884),"Liquidação Cancelada")</f>
        <v>#N/A</v>
      </c>
      <c r="AD1884" s="29"/>
    </row>
    <row r="1885" spans="1:30" ht="24.95" customHeight="1" x14ac:dyDescent="0.2">
      <c r="A1885" s="23" t="str">
        <f>D1885&amp;"|"&amp;E1885&amp;"|"&amp;G1885&amp;"|"&amp;H1885&amp;"|"&amp;L1885&amp;"|"&amp;N1885&amp;"|"&amp;U1885</f>
        <v>||||||0</v>
      </c>
      <c r="B1885" s="23" t="str">
        <f>D1885&amp;"|"&amp;E1885&amp;"|"&amp;G1885&amp;"|"&amp;H1885&amp;"|"&amp;X1885</f>
        <v>||||0</v>
      </c>
      <c r="C1885" s="28" t="str">
        <f>E1885&amp;"|"&amp;X1885</f>
        <v>|0</v>
      </c>
      <c r="D1885" s="10"/>
      <c r="E1885" s="10"/>
      <c r="F1885" s="36" t="str">
        <f>G1885&amp;"/"&amp;H1885</f>
        <v>/</v>
      </c>
      <c r="G1885" s="10"/>
      <c r="H1885" s="10"/>
      <c r="I1885" s="36" t="str">
        <f>J1885&amp;"."&amp;K1885</f>
        <v>.</v>
      </c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>
        <f>R1885-S1885-T1885</f>
        <v>0</v>
      </c>
      <c r="V1885" s="9" t="e">
        <f>IF(X1885&lt;&gt;"Liquidação Cancelada",VLOOKUP(B1885,'BASE DE DADOS OPS'!$B$4:$P$9650,10,FALSE),"Liquidação Cancelada")</f>
        <v>#N/A</v>
      </c>
      <c r="W1885" s="13" t="e">
        <f>IF(X1885&lt;&gt;"Liquidação Cancelada",IF(ISBLANK(V1885),"AGUARDANDO PAGAMENTO",NETWORKDAYS(P1885,V1885)-1),"Liquidação Cancelada")</f>
        <v>#N/A</v>
      </c>
      <c r="X1885" s="10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>IF(X1885&lt;&gt;"Liquidação Cancelada",Y1885-Z1885,"Liquidação Cancelada")</f>
        <v>#N/A</v>
      </c>
      <c r="AC1885" s="3" t="e">
        <f>IF(X1885&lt;&gt;"Liquidação Cancelada",(AA1885-AB1885)+(U1885-Z1885-AB1885),"Liquidação Cancelada")</f>
        <v>#N/A</v>
      </c>
      <c r="AD1885" s="29"/>
    </row>
    <row r="1886" spans="1:30" ht="24.95" customHeight="1" x14ac:dyDescent="0.2">
      <c r="A1886" s="23" t="str">
        <f>D1886&amp;"|"&amp;E1886&amp;"|"&amp;G1886&amp;"|"&amp;H1886&amp;"|"&amp;L1886&amp;"|"&amp;N1886&amp;"|"&amp;U1886</f>
        <v>||||||0</v>
      </c>
      <c r="B1886" s="23" t="str">
        <f>D1886&amp;"|"&amp;E1886&amp;"|"&amp;G1886&amp;"|"&amp;H1886&amp;"|"&amp;X1886</f>
        <v>||||0</v>
      </c>
      <c r="C1886" s="28" t="str">
        <f>E1886&amp;"|"&amp;X1886</f>
        <v>|0</v>
      </c>
      <c r="D1886" s="10"/>
      <c r="E1886" s="10"/>
      <c r="F1886" s="36" t="str">
        <f>G1886&amp;"/"&amp;H1886</f>
        <v>/</v>
      </c>
      <c r="G1886" s="10"/>
      <c r="H1886" s="10"/>
      <c r="I1886" s="36" t="str">
        <f>J1886&amp;"."&amp;K1886</f>
        <v>.</v>
      </c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>
        <f>R1886-S1886-T1886</f>
        <v>0</v>
      </c>
      <c r="V1886" s="9" t="e">
        <f>IF(X1886&lt;&gt;"Liquidação Cancelada",VLOOKUP(B1886,'BASE DE DADOS OPS'!$B$4:$P$9650,10,FALSE),"Liquidação Cancelada")</f>
        <v>#N/A</v>
      </c>
      <c r="W1886" s="13" t="e">
        <f>IF(X1886&lt;&gt;"Liquidação Cancelada",IF(ISBLANK(V1886),"AGUARDANDO PAGAMENTO",NETWORKDAYS(P1886,V1886)-1),"Liquidação Cancelada")</f>
        <v>#N/A</v>
      </c>
      <c r="X1886" s="10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>IF(X1886&lt;&gt;"Liquidação Cancelada",Y1886-Z1886,"Liquidação Cancelada")</f>
        <v>#N/A</v>
      </c>
      <c r="AC1886" s="3" t="e">
        <f>IF(X1886&lt;&gt;"Liquidação Cancelada",(AA1886-AB1886)+(U1886-Z1886-AB1886),"Liquidação Cancelada")</f>
        <v>#N/A</v>
      </c>
      <c r="AD1886" s="29"/>
    </row>
    <row r="1887" spans="1:30" ht="24.95" customHeight="1" x14ac:dyDescent="0.2">
      <c r="A1887" s="23" t="str">
        <f>D1887&amp;"|"&amp;E1887&amp;"|"&amp;G1887&amp;"|"&amp;H1887&amp;"|"&amp;L1887&amp;"|"&amp;N1887&amp;"|"&amp;U1887</f>
        <v>||||||0</v>
      </c>
      <c r="B1887" s="23" t="str">
        <f>D1887&amp;"|"&amp;E1887&amp;"|"&amp;G1887&amp;"|"&amp;H1887&amp;"|"&amp;X1887</f>
        <v>||||0</v>
      </c>
      <c r="C1887" s="28" t="str">
        <f>E1887&amp;"|"&amp;X1887</f>
        <v>|0</v>
      </c>
      <c r="D1887" s="10"/>
      <c r="E1887" s="10"/>
      <c r="F1887" s="36" t="str">
        <f>G1887&amp;"/"&amp;H1887</f>
        <v>/</v>
      </c>
      <c r="G1887" s="10"/>
      <c r="H1887" s="10"/>
      <c r="I1887" s="36" t="str">
        <f>J1887&amp;"."&amp;K1887</f>
        <v>.</v>
      </c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>
        <f>R1887-S1887-T1887</f>
        <v>0</v>
      </c>
      <c r="V1887" s="9" t="e">
        <f>IF(X1887&lt;&gt;"Liquidação Cancelada",VLOOKUP(B1887,'BASE DE DADOS OPS'!$B$4:$P$9650,10,FALSE),"Liquidação Cancelada")</f>
        <v>#N/A</v>
      </c>
      <c r="W1887" s="13" t="e">
        <f>IF(X1887&lt;&gt;"Liquidação Cancelada",IF(ISBLANK(V1887),"AGUARDANDO PAGAMENTO",NETWORKDAYS(P1887,V1887)-1),"Liquidação Cancelada")</f>
        <v>#N/A</v>
      </c>
      <c r="X1887" s="10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>IF(X1887&lt;&gt;"Liquidação Cancelada",Y1887-Z1887,"Liquidação Cancelada")</f>
        <v>#N/A</v>
      </c>
      <c r="AC1887" s="3" t="e">
        <f>IF(X1887&lt;&gt;"Liquidação Cancelada",(AA1887-AB1887)+(U1887-Z1887-AB1887),"Liquidação Cancelada")</f>
        <v>#N/A</v>
      </c>
      <c r="AD1887" s="29"/>
    </row>
    <row r="1888" spans="1:30" ht="24.95" customHeight="1" x14ac:dyDescent="0.2">
      <c r="A1888" s="23" t="str">
        <f>D1888&amp;"|"&amp;E1888&amp;"|"&amp;G1888&amp;"|"&amp;H1888&amp;"|"&amp;L1888&amp;"|"&amp;N1888&amp;"|"&amp;U1888</f>
        <v>||||||0</v>
      </c>
      <c r="B1888" s="23" t="str">
        <f>D1888&amp;"|"&amp;E1888&amp;"|"&amp;G1888&amp;"|"&amp;H1888&amp;"|"&amp;X1888</f>
        <v>||||0</v>
      </c>
      <c r="C1888" s="28" t="str">
        <f>E1888&amp;"|"&amp;X1888</f>
        <v>|0</v>
      </c>
      <c r="D1888" s="10"/>
      <c r="E1888" s="10"/>
      <c r="F1888" s="36" t="str">
        <f>G1888&amp;"/"&amp;H1888</f>
        <v>/</v>
      </c>
      <c r="G1888" s="10"/>
      <c r="H1888" s="10"/>
      <c r="I1888" s="36" t="str">
        <f>J1888&amp;"."&amp;K1888</f>
        <v>.</v>
      </c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>
        <f>R1888-S1888-T1888</f>
        <v>0</v>
      </c>
      <c r="V1888" s="9" t="e">
        <f>IF(X1888&lt;&gt;"Liquidação Cancelada",VLOOKUP(B1888,'BASE DE DADOS OPS'!$B$4:$P$9650,10,FALSE),"Liquidação Cancelada")</f>
        <v>#N/A</v>
      </c>
      <c r="W1888" s="13" t="e">
        <f>IF(X1888&lt;&gt;"Liquidação Cancelada",IF(ISBLANK(V1888),"AGUARDANDO PAGAMENTO",NETWORKDAYS(P1888,V1888)-1),"Liquidação Cancelada")</f>
        <v>#N/A</v>
      </c>
      <c r="X1888" s="10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>IF(X1888&lt;&gt;"Liquidação Cancelada",Y1888-Z1888,"Liquidação Cancelada")</f>
        <v>#N/A</v>
      </c>
      <c r="AC1888" s="3" t="e">
        <f>IF(X1888&lt;&gt;"Liquidação Cancelada",(AA1888-AB1888)+(U1888-Z1888-AB1888),"Liquidação Cancelada")</f>
        <v>#N/A</v>
      </c>
      <c r="AD1888" s="29"/>
    </row>
    <row r="1889" spans="1:30" ht="24.95" customHeight="1" x14ac:dyDescent="0.2">
      <c r="A1889" s="23" t="str">
        <f>D1889&amp;"|"&amp;E1889&amp;"|"&amp;G1889&amp;"|"&amp;H1889&amp;"|"&amp;L1889&amp;"|"&amp;N1889&amp;"|"&amp;U1889</f>
        <v>||||||0</v>
      </c>
      <c r="B1889" s="23" t="str">
        <f>D1889&amp;"|"&amp;E1889&amp;"|"&amp;G1889&amp;"|"&amp;H1889&amp;"|"&amp;X1889</f>
        <v>||||0</v>
      </c>
      <c r="C1889" s="28" t="str">
        <f>E1889&amp;"|"&amp;X1889</f>
        <v>|0</v>
      </c>
      <c r="D1889" s="10"/>
      <c r="E1889" s="10"/>
      <c r="F1889" s="36" t="str">
        <f>G1889&amp;"/"&amp;H1889</f>
        <v>/</v>
      </c>
      <c r="G1889" s="10"/>
      <c r="H1889" s="10"/>
      <c r="I1889" s="36" t="str">
        <f>J1889&amp;"."&amp;K1889</f>
        <v>.</v>
      </c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>
        <f>R1889-S1889-T1889</f>
        <v>0</v>
      </c>
      <c r="V1889" s="9" t="e">
        <f>IF(X1889&lt;&gt;"Liquidação Cancelada",VLOOKUP(B1889,'BASE DE DADOS OPS'!$B$4:$P$9650,10,FALSE),"Liquidação Cancelada")</f>
        <v>#N/A</v>
      </c>
      <c r="W1889" s="13" t="e">
        <f>IF(X1889&lt;&gt;"Liquidação Cancelada",IF(ISBLANK(V1889),"AGUARDANDO PAGAMENTO",NETWORKDAYS(P1889,V1889)-1),"Liquidação Cancelada")</f>
        <v>#N/A</v>
      </c>
      <c r="X1889" s="10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>IF(X1889&lt;&gt;"Liquidação Cancelada",Y1889-Z1889,"Liquidação Cancelada")</f>
        <v>#N/A</v>
      </c>
      <c r="AC1889" s="3" t="e">
        <f>IF(X1889&lt;&gt;"Liquidação Cancelada",(AA1889-AB1889)+(U1889-Z1889-AB1889),"Liquidação Cancelada")</f>
        <v>#N/A</v>
      </c>
      <c r="AD1889" s="29"/>
    </row>
    <row r="1890" spans="1:30" ht="24.95" customHeight="1" x14ac:dyDescent="0.2">
      <c r="A1890" s="23" t="str">
        <f>D1890&amp;"|"&amp;E1890&amp;"|"&amp;G1890&amp;"|"&amp;H1890&amp;"|"&amp;L1890&amp;"|"&amp;N1890&amp;"|"&amp;U1890</f>
        <v>||||||0</v>
      </c>
      <c r="B1890" s="23" t="str">
        <f>D1890&amp;"|"&amp;E1890&amp;"|"&amp;G1890&amp;"|"&amp;H1890&amp;"|"&amp;X1890</f>
        <v>||||0</v>
      </c>
      <c r="C1890" s="28" t="str">
        <f>E1890&amp;"|"&amp;X1890</f>
        <v>|0</v>
      </c>
      <c r="D1890" s="10"/>
      <c r="E1890" s="10"/>
      <c r="F1890" s="36" t="str">
        <f>G1890&amp;"/"&amp;H1890</f>
        <v>/</v>
      </c>
      <c r="G1890" s="10"/>
      <c r="H1890" s="10"/>
      <c r="I1890" s="36" t="str">
        <f>J1890&amp;"."&amp;K1890</f>
        <v>.</v>
      </c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>
        <f>R1890-S1890-T1890</f>
        <v>0</v>
      </c>
      <c r="V1890" s="9" t="e">
        <f>IF(X1890&lt;&gt;"Liquidação Cancelada",VLOOKUP(B1890,'BASE DE DADOS OPS'!$B$4:$P$9650,10,FALSE),"Liquidação Cancelada")</f>
        <v>#N/A</v>
      </c>
      <c r="W1890" s="13" t="e">
        <f>IF(X1890&lt;&gt;"Liquidação Cancelada",IF(ISBLANK(V1890),"AGUARDANDO PAGAMENTO",NETWORKDAYS(P1890,V1890)-1),"Liquidação Cancelada")</f>
        <v>#N/A</v>
      </c>
      <c r="X1890" s="10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>IF(X1890&lt;&gt;"Liquidação Cancelada",Y1890-Z1890,"Liquidação Cancelada")</f>
        <v>#N/A</v>
      </c>
      <c r="AC1890" s="3" t="e">
        <f>IF(X1890&lt;&gt;"Liquidação Cancelada",(AA1890-AB1890)+(U1890-Z1890-AB1890),"Liquidação Cancelada")</f>
        <v>#N/A</v>
      </c>
      <c r="AD1890" s="29"/>
    </row>
    <row r="1891" spans="1:30" ht="24.95" customHeight="1" x14ac:dyDescent="0.2">
      <c r="A1891" s="23" t="str">
        <f>D1891&amp;"|"&amp;E1891&amp;"|"&amp;G1891&amp;"|"&amp;H1891&amp;"|"&amp;L1891&amp;"|"&amp;N1891&amp;"|"&amp;U1891</f>
        <v>||||||0</v>
      </c>
      <c r="B1891" s="23" t="str">
        <f>D1891&amp;"|"&amp;E1891&amp;"|"&amp;G1891&amp;"|"&amp;H1891&amp;"|"&amp;X1891</f>
        <v>||||0</v>
      </c>
      <c r="C1891" s="28" t="str">
        <f>E1891&amp;"|"&amp;X1891</f>
        <v>|0</v>
      </c>
      <c r="D1891" s="10"/>
      <c r="E1891" s="10"/>
      <c r="F1891" s="36" t="str">
        <f>G1891&amp;"/"&amp;H1891</f>
        <v>/</v>
      </c>
      <c r="G1891" s="10"/>
      <c r="H1891" s="10"/>
      <c r="I1891" s="36" t="str">
        <f>J1891&amp;"."&amp;K1891</f>
        <v>.</v>
      </c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>
        <f>R1891-S1891-T1891</f>
        <v>0</v>
      </c>
      <c r="V1891" s="9" t="e">
        <f>IF(X1891&lt;&gt;"Liquidação Cancelada",VLOOKUP(B1891,'BASE DE DADOS OPS'!$B$4:$P$9650,10,FALSE),"Liquidação Cancelada")</f>
        <v>#N/A</v>
      </c>
      <c r="W1891" s="13" t="e">
        <f>IF(X1891&lt;&gt;"Liquidação Cancelada",IF(ISBLANK(V1891),"AGUARDANDO PAGAMENTO",NETWORKDAYS(P1891,V1891)-1),"Liquidação Cancelada")</f>
        <v>#N/A</v>
      </c>
      <c r="X1891" s="10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>IF(X1891&lt;&gt;"Liquidação Cancelada",Y1891-Z1891,"Liquidação Cancelada")</f>
        <v>#N/A</v>
      </c>
      <c r="AC1891" s="3" t="e">
        <f>IF(X1891&lt;&gt;"Liquidação Cancelada",(AA1891-AB1891)+(U1891-Z1891-AB1891),"Liquidação Cancelada")</f>
        <v>#N/A</v>
      </c>
      <c r="AD1891" s="29"/>
    </row>
    <row r="1892" spans="1:30" ht="24.95" customHeight="1" x14ac:dyDescent="0.2">
      <c r="A1892" s="23" t="str">
        <f>D1892&amp;"|"&amp;E1892&amp;"|"&amp;G1892&amp;"|"&amp;H1892&amp;"|"&amp;L1892&amp;"|"&amp;N1892&amp;"|"&amp;U1892</f>
        <v>||||||0</v>
      </c>
      <c r="B1892" s="23" t="str">
        <f>D1892&amp;"|"&amp;E1892&amp;"|"&amp;G1892&amp;"|"&amp;H1892&amp;"|"&amp;X1892</f>
        <v>||||0</v>
      </c>
      <c r="C1892" s="28" t="str">
        <f>E1892&amp;"|"&amp;X1892</f>
        <v>|0</v>
      </c>
      <c r="D1892" s="10"/>
      <c r="E1892" s="10"/>
      <c r="F1892" s="36" t="str">
        <f>G1892&amp;"/"&amp;H1892</f>
        <v>/</v>
      </c>
      <c r="G1892" s="10"/>
      <c r="H1892" s="10"/>
      <c r="I1892" s="36" t="str">
        <f>J1892&amp;"."&amp;K1892</f>
        <v>.</v>
      </c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>
        <f>R1892-S1892-T1892</f>
        <v>0</v>
      </c>
      <c r="V1892" s="9" t="e">
        <f>IF(X1892&lt;&gt;"Liquidação Cancelada",VLOOKUP(B1892,'BASE DE DADOS OPS'!$B$4:$P$9650,10,FALSE),"Liquidação Cancelada")</f>
        <v>#N/A</v>
      </c>
      <c r="W1892" s="13" t="e">
        <f>IF(X1892&lt;&gt;"Liquidação Cancelada",IF(ISBLANK(V1892),"AGUARDANDO PAGAMENTO",NETWORKDAYS(P1892,V1892)-1),"Liquidação Cancelada")</f>
        <v>#N/A</v>
      </c>
      <c r="X1892" s="10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>IF(X1892&lt;&gt;"Liquidação Cancelada",Y1892-Z1892,"Liquidação Cancelada")</f>
        <v>#N/A</v>
      </c>
      <c r="AC1892" s="3" t="e">
        <f>IF(X1892&lt;&gt;"Liquidação Cancelada",(AA1892-AB1892)+(U1892-Z1892-AB1892),"Liquidação Cancelada")</f>
        <v>#N/A</v>
      </c>
      <c r="AD1892" s="29"/>
    </row>
    <row r="1893" spans="1:30" ht="24.95" customHeight="1" x14ac:dyDescent="0.2">
      <c r="A1893" s="23" t="str">
        <f>D1893&amp;"|"&amp;E1893&amp;"|"&amp;G1893&amp;"|"&amp;H1893&amp;"|"&amp;L1893&amp;"|"&amp;N1893&amp;"|"&amp;U1893</f>
        <v>||||||0</v>
      </c>
      <c r="B1893" s="23" t="str">
        <f>D1893&amp;"|"&amp;E1893&amp;"|"&amp;G1893&amp;"|"&amp;H1893&amp;"|"&amp;X1893</f>
        <v>||||0</v>
      </c>
      <c r="C1893" s="28" t="str">
        <f>E1893&amp;"|"&amp;X1893</f>
        <v>|0</v>
      </c>
      <c r="D1893" s="10"/>
      <c r="E1893" s="10"/>
      <c r="F1893" s="36" t="str">
        <f>G1893&amp;"/"&amp;H1893</f>
        <v>/</v>
      </c>
      <c r="G1893" s="10"/>
      <c r="H1893" s="10"/>
      <c r="I1893" s="36" t="str">
        <f>J1893&amp;"."&amp;K1893</f>
        <v>.</v>
      </c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>
        <f>R1893-S1893-T1893</f>
        <v>0</v>
      </c>
      <c r="V1893" s="9" t="e">
        <f>IF(X1893&lt;&gt;"Liquidação Cancelada",VLOOKUP(B1893,'BASE DE DADOS OPS'!$B$4:$P$9650,10,FALSE),"Liquidação Cancelada")</f>
        <v>#N/A</v>
      </c>
      <c r="W1893" s="13" t="e">
        <f>IF(X1893&lt;&gt;"Liquidação Cancelada",IF(ISBLANK(V1893),"AGUARDANDO PAGAMENTO",NETWORKDAYS(P1893,V1893)-1),"Liquidação Cancelada")</f>
        <v>#N/A</v>
      </c>
      <c r="X1893" s="10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>IF(X1893&lt;&gt;"Liquidação Cancelada",Y1893-Z1893,"Liquidação Cancelada")</f>
        <v>#N/A</v>
      </c>
      <c r="AC1893" s="3" t="e">
        <f>IF(X1893&lt;&gt;"Liquidação Cancelada",(AA1893-AB1893)+(U1893-Z1893-AB1893),"Liquidação Cancelada")</f>
        <v>#N/A</v>
      </c>
      <c r="AD1893" s="29"/>
    </row>
    <row r="1894" spans="1:30" ht="24.95" customHeight="1" x14ac:dyDescent="0.2">
      <c r="A1894" s="23" t="str">
        <f>D1894&amp;"|"&amp;E1894&amp;"|"&amp;G1894&amp;"|"&amp;H1894&amp;"|"&amp;L1894&amp;"|"&amp;N1894&amp;"|"&amp;U1894</f>
        <v>||||||0</v>
      </c>
      <c r="B1894" s="23" t="str">
        <f>D1894&amp;"|"&amp;E1894&amp;"|"&amp;G1894&amp;"|"&amp;H1894&amp;"|"&amp;X1894</f>
        <v>||||0</v>
      </c>
      <c r="C1894" s="28" t="str">
        <f>E1894&amp;"|"&amp;X1894</f>
        <v>|0</v>
      </c>
      <c r="D1894" s="10"/>
      <c r="E1894" s="10"/>
      <c r="F1894" s="36" t="str">
        <f>G1894&amp;"/"&amp;H1894</f>
        <v>/</v>
      </c>
      <c r="G1894" s="10"/>
      <c r="H1894" s="10"/>
      <c r="I1894" s="36" t="str">
        <f>J1894&amp;"."&amp;K1894</f>
        <v>.</v>
      </c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>
        <f>R1894-S1894-T1894</f>
        <v>0</v>
      </c>
      <c r="V1894" s="9" t="e">
        <f>IF(X1894&lt;&gt;"Liquidação Cancelada",VLOOKUP(B1894,'BASE DE DADOS OPS'!$B$4:$P$9650,10,FALSE),"Liquidação Cancelada")</f>
        <v>#N/A</v>
      </c>
      <c r="W1894" s="13" t="e">
        <f>IF(X1894&lt;&gt;"Liquidação Cancelada",IF(ISBLANK(V1894),"AGUARDANDO PAGAMENTO",NETWORKDAYS(P1894,V1894)-1),"Liquidação Cancelada")</f>
        <v>#N/A</v>
      </c>
      <c r="X1894" s="10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>IF(X1894&lt;&gt;"Liquidação Cancelada",Y1894-Z1894,"Liquidação Cancelada")</f>
        <v>#N/A</v>
      </c>
      <c r="AC1894" s="3" t="e">
        <f>IF(X1894&lt;&gt;"Liquidação Cancelada",(AA1894-AB1894)+(U1894-Z1894-AB1894),"Liquidação Cancelada")</f>
        <v>#N/A</v>
      </c>
      <c r="AD1894" s="29"/>
    </row>
    <row r="1895" spans="1:30" ht="24.95" customHeight="1" x14ac:dyDescent="0.2">
      <c r="A1895" s="23" t="str">
        <f>D1895&amp;"|"&amp;E1895&amp;"|"&amp;G1895&amp;"|"&amp;H1895&amp;"|"&amp;L1895&amp;"|"&amp;N1895&amp;"|"&amp;U1895</f>
        <v>||||||0</v>
      </c>
      <c r="B1895" s="23" t="str">
        <f>D1895&amp;"|"&amp;E1895&amp;"|"&amp;G1895&amp;"|"&amp;H1895&amp;"|"&amp;X1895</f>
        <v>||||0</v>
      </c>
      <c r="C1895" s="28" t="str">
        <f>E1895&amp;"|"&amp;X1895</f>
        <v>|0</v>
      </c>
      <c r="D1895" s="10"/>
      <c r="E1895" s="10"/>
      <c r="F1895" s="36" t="str">
        <f>G1895&amp;"/"&amp;H1895</f>
        <v>/</v>
      </c>
      <c r="G1895" s="10"/>
      <c r="H1895" s="10"/>
      <c r="I1895" s="36" t="str">
        <f>J1895&amp;"."&amp;K1895</f>
        <v>.</v>
      </c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>
        <f>R1895-S1895-T1895</f>
        <v>0</v>
      </c>
      <c r="V1895" s="9" t="e">
        <f>IF(X1895&lt;&gt;"Liquidação Cancelada",VLOOKUP(B1895,'BASE DE DADOS OPS'!$B$4:$P$9650,10,FALSE),"Liquidação Cancelada")</f>
        <v>#N/A</v>
      </c>
      <c r="W1895" s="13" t="e">
        <f>IF(X1895&lt;&gt;"Liquidação Cancelada",IF(ISBLANK(V1895),"AGUARDANDO PAGAMENTO",NETWORKDAYS(P1895,V1895)-1),"Liquidação Cancelada")</f>
        <v>#N/A</v>
      </c>
      <c r="X1895" s="10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>IF(X1895&lt;&gt;"Liquidação Cancelada",Y1895-Z1895,"Liquidação Cancelada")</f>
        <v>#N/A</v>
      </c>
      <c r="AC1895" s="3" t="e">
        <f>IF(X1895&lt;&gt;"Liquidação Cancelada",(AA1895-AB1895)+(U1895-Z1895-AB1895),"Liquidação Cancelada")</f>
        <v>#N/A</v>
      </c>
      <c r="AD1895" s="29"/>
    </row>
    <row r="1896" spans="1:30" ht="24.95" customHeight="1" x14ac:dyDescent="0.2">
      <c r="A1896" s="23" t="str">
        <f>D1896&amp;"|"&amp;E1896&amp;"|"&amp;G1896&amp;"|"&amp;H1896&amp;"|"&amp;L1896&amp;"|"&amp;N1896&amp;"|"&amp;U1896</f>
        <v>||||||0</v>
      </c>
      <c r="B1896" s="23" t="str">
        <f>D1896&amp;"|"&amp;E1896&amp;"|"&amp;G1896&amp;"|"&amp;H1896&amp;"|"&amp;X1896</f>
        <v>||||0</v>
      </c>
      <c r="C1896" s="28" t="str">
        <f>E1896&amp;"|"&amp;X1896</f>
        <v>|0</v>
      </c>
      <c r="D1896" s="10"/>
      <c r="E1896" s="10"/>
      <c r="F1896" s="36" t="str">
        <f>G1896&amp;"/"&amp;H1896</f>
        <v>/</v>
      </c>
      <c r="G1896" s="10"/>
      <c r="H1896" s="10"/>
      <c r="I1896" s="36" t="str">
        <f>J1896&amp;"."&amp;K1896</f>
        <v>.</v>
      </c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>
        <f>R1896-S1896-T1896</f>
        <v>0</v>
      </c>
      <c r="V1896" s="9" t="e">
        <f>IF(X1896&lt;&gt;"Liquidação Cancelada",VLOOKUP(B1896,'BASE DE DADOS OPS'!$B$4:$P$9650,10,FALSE),"Liquidação Cancelada")</f>
        <v>#N/A</v>
      </c>
      <c r="W1896" s="13" t="e">
        <f>IF(X1896&lt;&gt;"Liquidação Cancelada",IF(ISBLANK(V1896),"AGUARDANDO PAGAMENTO",NETWORKDAYS(P1896,V1896)-1),"Liquidação Cancelada")</f>
        <v>#N/A</v>
      </c>
      <c r="X1896" s="10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>IF(X1896&lt;&gt;"Liquidação Cancelada",Y1896-Z1896,"Liquidação Cancelada")</f>
        <v>#N/A</v>
      </c>
      <c r="AC1896" s="3" t="e">
        <f>IF(X1896&lt;&gt;"Liquidação Cancelada",(AA1896-AB1896)+(U1896-Z1896-AB1896),"Liquidação Cancelada")</f>
        <v>#N/A</v>
      </c>
      <c r="AD1896" s="29"/>
    </row>
    <row r="1897" spans="1:30" ht="24.95" customHeight="1" x14ac:dyDescent="0.2">
      <c r="A1897" s="23" t="str">
        <f>D1897&amp;"|"&amp;E1897&amp;"|"&amp;G1897&amp;"|"&amp;H1897&amp;"|"&amp;L1897&amp;"|"&amp;N1897&amp;"|"&amp;U1897</f>
        <v>||||||0</v>
      </c>
      <c r="B1897" s="23" t="str">
        <f>D1897&amp;"|"&amp;E1897&amp;"|"&amp;G1897&amp;"|"&amp;H1897&amp;"|"&amp;X1897</f>
        <v>||||0</v>
      </c>
      <c r="C1897" s="28" t="str">
        <f>E1897&amp;"|"&amp;X1897</f>
        <v>|0</v>
      </c>
      <c r="D1897" s="10"/>
      <c r="E1897" s="10"/>
      <c r="F1897" s="36" t="str">
        <f>G1897&amp;"/"&amp;H1897</f>
        <v>/</v>
      </c>
      <c r="G1897" s="10"/>
      <c r="H1897" s="10"/>
      <c r="I1897" s="36" t="str">
        <f>J1897&amp;"."&amp;K1897</f>
        <v>.</v>
      </c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>
        <f>R1897-S1897-T1897</f>
        <v>0</v>
      </c>
      <c r="V1897" s="9" t="e">
        <f>IF(X1897&lt;&gt;"Liquidação Cancelada",VLOOKUP(B1897,'BASE DE DADOS OPS'!$B$4:$P$9650,10,FALSE),"Liquidação Cancelada")</f>
        <v>#N/A</v>
      </c>
      <c r="W1897" s="13" t="e">
        <f>IF(X1897&lt;&gt;"Liquidação Cancelada",IF(ISBLANK(V1897),"AGUARDANDO PAGAMENTO",NETWORKDAYS(P1897,V1897)-1),"Liquidação Cancelada")</f>
        <v>#N/A</v>
      </c>
      <c r="X1897" s="10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>IF(X1897&lt;&gt;"Liquidação Cancelada",Y1897-Z1897,"Liquidação Cancelada")</f>
        <v>#N/A</v>
      </c>
      <c r="AC1897" s="3" t="e">
        <f>IF(X1897&lt;&gt;"Liquidação Cancelada",(AA1897-AB1897)+(U1897-Z1897-AB1897),"Liquidação Cancelada")</f>
        <v>#N/A</v>
      </c>
      <c r="AD1897" s="29"/>
    </row>
    <row r="1898" spans="1:30" ht="24.95" customHeight="1" x14ac:dyDescent="0.2">
      <c r="A1898" s="23" t="str">
        <f>D1898&amp;"|"&amp;E1898&amp;"|"&amp;G1898&amp;"|"&amp;H1898&amp;"|"&amp;L1898&amp;"|"&amp;N1898&amp;"|"&amp;U1898</f>
        <v>||||||0</v>
      </c>
      <c r="B1898" s="23" t="str">
        <f>D1898&amp;"|"&amp;E1898&amp;"|"&amp;G1898&amp;"|"&amp;H1898&amp;"|"&amp;X1898</f>
        <v>||||0</v>
      </c>
      <c r="C1898" s="28" t="str">
        <f>E1898&amp;"|"&amp;X1898</f>
        <v>|0</v>
      </c>
      <c r="D1898" s="10"/>
      <c r="E1898" s="10"/>
      <c r="F1898" s="36" t="str">
        <f>G1898&amp;"/"&amp;H1898</f>
        <v>/</v>
      </c>
      <c r="G1898" s="10"/>
      <c r="H1898" s="10"/>
      <c r="I1898" s="36" t="str">
        <f>J1898&amp;"."&amp;K1898</f>
        <v>.</v>
      </c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>
        <f>R1898-S1898-T1898</f>
        <v>0</v>
      </c>
      <c r="V1898" s="9" t="e">
        <f>IF(X1898&lt;&gt;"Liquidação Cancelada",VLOOKUP(B1898,'BASE DE DADOS OPS'!$B$4:$P$9650,10,FALSE),"Liquidação Cancelada")</f>
        <v>#N/A</v>
      </c>
      <c r="W1898" s="13" t="e">
        <f>IF(X1898&lt;&gt;"Liquidação Cancelada",IF(ISBLANK(V1898),"AGUARDANDO PAGAMENTO",NETWORKDAYS(P1898,V1898)-1),"Liquidação Cancelada")</f>
        <v>#N/A</v>
      </c>
      <c r="X1898" s="10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>IF(X1898&lt;&gt;"Liquidação Cancelada",Y1898-Z1898,"Liquidação Cancelada")</f>
        <v>#N/A</v>
      </c>
      <c r="AC1898" s="3" t="e">
        <f>IF(X1898&lt;&gt;"Liquidação Cancelada",(AA1898-AB1898)+(U1898-Z1898-AB1898),"Liquidação Cancelada")</f>
        <v>#N/A</v>
      </c>
      <c r="AD1898" s="29"/>
    </row>
    <row r="1899" spans="1:30" ht="24.95" customHeight="1" x14ac:dyDescent="0.2">
      <c r="A1899" s="23" t="str">
        <f>D1899&amp;"|"&amp;E1899&amp;"|"&amp;G1899&amp;"|"&amp;H1899&amp;"|"&amp;L1899&amp;"|"&amp;N1899&amp;"|"&amp;U1899</f>
        <v>||||||0</v>
      </c>
      <c r="B1899" s="23" t="str">
        <f>D1899&amp;"|"&amp;E1899&amp;"|"&amp;G1899&amp;"|"&amp;H1899&amp;"|"&amp;X1899</f>
        <v>||||0</v>
      </c>
      <c r="C1899" s="28" t="str">
        <f>E1899&amp;"|"&amp;X1899</f>
        <v>|0</v>
      </c>
      <c r="D1899" s="10"/>
      <c r="E1899" s="10"/>
      <c r="F1899" s="36" t="str">
        <f>G1899&amp;"/"&amp;H1899</f>
        <v>/</v>
      </c>
      <c r="G1899" s="10"/>
      <c r="H1899" s="10"/>
      <c r="I1899" s="36" t="str">
        <f>J1899&amp;"."&amp;K1899</f>
        <v>.</v>
      </c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>
        <f>R1899-S1899-T1899</f>
        <v>0</v>
      </c>
      <c r="V1899" s="9" t="e">
        <f>IF(X1899&lt;&gt;"Liquidação Cancelada",VLOOKUP(B1899,'BASE DE DADOS OPS'!$B$4:$P$9650,10,FALSE),"Liquidação Cancelada")</f>
        <v>#N/A</v>
      </c>
      <c r="W1899" s="13" t="e">
        <f>IF(X1899&lt;&gt;"Liquidação Cancelada",IF(ISBLANK(V1899),"AGUARDANDO PAGAMENTO",NETWORKDAYS(P1899,V1899)-1),"Liquidação Cancelada")</f>
        <v>#N/A</v>
      </c>
      <c r="X1899" s="10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>IF(X1899&lt;&gt;"Liquidação Cancelada",Y1899-Z1899,"Liquidação Cancelada")</f>
        <v>#N/A</v>
      </c>
      <c r="AC1899" s="3" t="e">
        <f>IF(X1899&lt;&gt;"Liquidação Cancelada",(AA1899-AB1899)+(U1899-Z1899-AB1899),"Liquidação Cancelada")</f>
        <v>#N/A</v>
      </c>
      <c r="AD1899" s="29"/>
    </row>
    <row r="1900" spans="1:30" ht="24.95" customHeight="1" x14ac:dyDescent="0.2">
      <c r="A1900" s="23" t="str">
        <f>D1900&amp;"|"&amp;E1900&amp;"|"&amp;G1900&amp;"|"&amp;H1900&amp;"|"&amp;L1900&amp;"|"&amp;N1900&amp;"|"&amp;U1900</f>
        <v>||||||0</v>
      </c>
      <c r="B1900" s="23" t="str">
        <f>D1900&amp;"|"&amp;E1900&amp;"|"&amp;G1900&amp;"|"&amp;H1900&amp;"|"&amp;X1900</f>
        <v>||||0</v>
      </c>
      <c r="C1900" s="28" t="str">
        <f>E1900&amp;"|"&amp;X1900</f>
        <v>|0</v>
      </c>
      <c r="D1900" s="10"/>
      <c r="E1900" s="10"/>
      <c r="F1900" s="36" t="str">
        <f>G1900&amp;"/"&amp;H1900</f>
        <v>/</v>
      </c>
      <c r="G1900" s="10"/>
      <c r="H1900" s="10"/>
      <c r="I1900" s="36" t="str">
        <f>J1900&amp;"."&amp;K1900</f>
        <v>.</v>
      </c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>
        <f>R1900-S1900-T1900</f>
        <v>0</v>
      </c>
      <c r="V1900" s="9" t="e">
        <f>IF(X1900&lt;&gt;"Liquidação Cancelada",VLOOKUP(B1900,'BASE DE DADOS OPS'!$B$4:$P$9650,10,FALSE),"Liquidação Cancelada")</f>
        <v>#N/A</v>
      </c>
      <c r="W1900" s="13" t="e">
        <f>IF(X1900&lt;&gt;"Liquidação Cancelada",IF(ISBLANK(V1900),"AGUARDANDO PAGAMENTO",NETWORKDAYS(P1900,V1900)-1),"Liquidação Cancelada")</f>
        <v>#N/A</v>
      </c>
      <c r="X1900" s="10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>IF(X1900&lt;&gt;"Liquidação Cancelada",Y1900-Z1900,"Liquidação Cancelada")</f>
        <v>#N/A</v>
      </c>
      <c r="AC1900" s="3" t="e">
        <f>IF(X1900&lt;&gt;"Liquidação Cancelada",(AA1900-AB1900)+(U1900-Z1900-AB1900),"Liquidação Cancelada")</f>
        <v>#N/A</v>
      </c>
      <c r="AD1900" s="29"/>
    </row>
    <row r="1901" spans="1:30" ht="24.95" customHeight="1" x14ac:dyDescent="0.2">
      <c r="A1901" s="23" t="str">
        <f>D1901&amp;"|"&amp;E1901&amp;"|"&amp;G1901&amp;"|"&amp;H1901&amp;"|"&amp;L1901&amp;"|"&amp;N1901&amp;"|"&amp;U1901</f>
        <v>||||||0</v>
      </c>
      <c r="B1901" s="23" t="str">
        <f>D1901&amp;"|"&amp;E1901&amp;"|"&amp;G1901&amp;"|"&amp;H1901&amp;"|"&amp;X1901</f>
        <v>||||0</v>
      </c>
      <c r="C1901" s="28" t="str">
        <f>E1901&amp;"|"&amp;X1901</f>
        <v>|0</v>
      </c>
      <c r="D1901" s="10"/>
      <c r="E1901" s="10"/>
      <c r="F1901" s="36" t="str">
        <f>G1901&amp;"/"&amp;H1901</f>
        <v>/</v>
      </c>
      <c r="G1901" s="10"/>
      <c r="H1901" s="10"/>
      <c r="I1901" s="36" t="str">
        <f>J1901&amp;"."&amp;K1901</f>
        <v>.</v>
      </c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>
        <f>R1901-S1901-T1901</f>
        <v>0</v>
      </c>
      <c r="V1901" s="9" t="e">
        <f>IF(X1901&lt;&gt;"Liquidação Cancelada",VLOOKUP(B1901,'BASE DE DADOS OPS'!$B$4:$P$9650,10,FALSE),"Liquidação Cancelada")</f>
        <v>#N/A</v>
      </c>
      <c r="W1901" s="13" t="e">
        <f>IF(X1901&lt;&gt;"Liquidação Cancelada",IF(ISBLANK(V1901),"AGUARDANDO PAGAMENTO",NETWORKDAYS(P1901,V1901)-1),"Liquidação Cancelada")</f>
        <v>#N/A</v>
      </c>
      <c r="X1901" s="10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>IF(X1901&lt;&gt;"Liquidação Cancelada",Y1901-Z1901,"Liquidação Cancelada")</f>
        <v>#N/A</v>
      </c>
      <c r="AC1901" s="3" t="e">
        <f>IF(X1901&lt;&gt;"Liquidação Cancelada",(AA1901-AB1901)+(U1901-Z1901-AB1901),"Liquidação Cancelada")</f>
        <v>#N/A</v>
      </c>
      <c r="AD1901" s="29"/>
    </row>
    <row r="1902" spans="1:30" ht="24.95" customHeight="1" x14ac:dyDescent="0.2">
      <c r="A1902" s="23" t="str">
        <f>D1902&amp;"|"&amp;E1902&amp;"|"&amp;G1902&amp;"|"&amp;H1902&amp;"|"&amp;L1902&amp;"|"&amp;N1902&amp;"|"&amp;U1902</f>
        <v>||||||0</v>
      </c>
      <c r="B1902" s="23" t="str">
        <f>D1902&amp;"|"&amp;E1902&amp;"|"&amp;G1902&amp;"|"&amp;H1902&amp;"|"&amp;X1902</f>
        <v>||||0</v>
      </c>
      <c r="C1902" s="28" t="str">
        <f>E1902&amp;"|"&amp;X1902</f>
        <v>|0</v>
      </c>
      <c r="D1902" s="10"/>
      <c r="E1902" s="10"/>
      <c r="F1902" s="36" t="str">
        <f>G1902&amp;"/"&amp;H1902</f>
        <v>/</v>
      </c>
      <c r="G1902" s="10"/>
      <c r="H1902" s="10"/>
      <c r="I1902" s="36" t="str">
        <f>J1902&amp;"."&amp;K1902</f>
        <v>.</v>
      </c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>
        <f>R1902-S1902-T1902</f>
        <v>0</v>
      </c>
      <c r="V1902" s="9" t="e">
        <f>IF(X1902&lt;&gt;"Liquidação Cancelada",VLOOKUP(B1902,'BASE DE DADOS OPS'!$B$4:$P$9650,10,FALSE),"Liquidação Cancelada")</f>
        <v>#N/A</v>
      </c>
      <c r="W1902" s="13" t="e">
        <f>IF(X1902&lt;&gt;"Liquidação Cancelada",IF(ISBLANK(V1902),"AGUARDANDO PAGAMENTO",NETWORKDAYS(P1902,V1902)-1),"Liquidação Cancelada")</f>
        <v>#N/A</v>
      </c>
      <c r="X1902" s="10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>IF(X1902&lt;&gt;"Liquidação Cancelada",Y1902-Z1902,"Liquidação Cancelada")</f>
        <v>#N/A</v>
      </c>
      <c r="AC1902" s="3" t="e">
        <f>IF(X1902&lt;&gt;"Liquidação Cancelada",(AA1902-AB1902)+(U1902-Z1902-AB1902),"Liquidação Cancelada")</f>
        <v>#N/A</v>
      </c>
      <c r="AD1902" s="29"/>
    </row>
    <row r="1903" spans="1:30" ht="24.95" customHeight="1" x14ac:dyDescent="0.2">
      <c r="A1903" s="23" t="str">
        <f>D1903&amp;"|"&amp;E1903&amp;"|"&amp;G1903&amp;"|"&amp;H1903&amp;"|"&amp;L1903&amp;"|"&amp;N1903&amp;"|"&amp;U1903</f>
        <v>||||||0</v>
      </c>
      <c r="B1903" s="23" t="str">
        <f>D1903&amp;"|"&amp;E1903&amp;"|"&amp;G1903&amp;"|"&amp;H1903&amp;"|"&amp;X1903</f>
        <v>||||0</v>
      </c>
      <c r="C1903" s="28" t="str">
        <f>E1903&amp;"|"&amp;X1903</f>
        <v>|0</v>
      </c>
      <c r="D1903" s="10"/>
      <c r="E1903" s="10"/>
      <c r="F1903" s="36" t="str">
        <f>G1903&amp;"/"&amp;H1903</f>
        <v>/</v>
      </c>
      <c r="G1903" s="10"/>
      <c r="H1903" s="10"/>
      <c r="I1903" s="36" t="str">
        <f>J1903&amp;"."&amp;K1903</f>
        <v>.</v>
      </c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>
        <f>R1903-S1903-T1903</f>
        <v>0</v>
      </c>
      <c r="V1903" s="9" t="e">
        <f>IF(X1903&lt;&gt;"Liquidação Cancelada",VLOOKUP(B1903,'BASE DE DADOS OPS'!$B$4:$P$9650,10,FALSE),"Liquidação Cancelada")</f>
        <v>#N/A</v>
      </c>
      <c r="W1903" s="13" t="e">
        <f>IF(X1903&lt;&gt;"Liquidação Cancelada",IF(ISBLANK(V1903),"AGUARDANDO PAGAMENTO",NETWORKDAYS(P1903,V1903)-1),"Liquidação Cancelada")</f>
        <v>#N/A</v>
      </c>
      <c r="X1903" s="10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>IF(X1903&lt;&gt;"Liquidação Cancelada",Y1903-Z1903,"Liquidação Cancelada")</f>
        <v>#N/A</v>
      </c>
      <c r="AC1903" s="3" t="e">
        <f>IF(X1903&lt;&gt;"Liquidação Cancelada",(AA1903-AB1903)+(U1903-Z1903-AB1903),"Liquidação Cancelada")</f>
        <v>#N/A</v>
      </c>
      <c r="AD1903" s="29"/>
    </row>
    <row r="1904" spans="1:30" ht="24.95" customHeight="1" x14ac:dyDescent="0.2">
      <c r="A1904" s="23" t="str">
        <f>D1904&amp;"|"&amp;E1904&amp;"|"&amp;G1904&amp;"|"&amp;H1904&amp;"|"&amp;L1904&amp;"|"&amp;N1904&amp;"|"&amp;U1904</f>
        <v>||||||0</v>
      </c>
      <c r="B1904" s="23" t="str">
        <f>D1904&amp;"|"&amp;E1904&amp;"|"&amp;G1904&amp;"|"&amp;H1904&amp;"|"&amp;X1904</f>
        <v>||||0</v>
      </c>
      <c r="C1904" s="28" t="str">
        <f>E1904&amp;"|"&amp;X1904</f>
        <v>|0</v>
      </c>
      <c r="D1904" s="10"/>
      <c r="E1904" s="10"/>
      <c r="F1904" s="36" t="str">
        <f>G1904&amp;"/"&amp;H1904</f>
        <v>/</v>
      </c>
      <c r="G1904" s="10"/>
      <c r="H1904" s="10"/>
      <c r="I1904" s="36" t="str">
        <f>J1904&amp;"."&amp;K1904</f>
        <v>.</v>
      </c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>
        <f>R1904-S1904-T1904</f>
        <v>0</v>
      </c>
      <c r="V1904" s="9" t="e">
        <f>IF(X1904&lt;&gt;"Liquidação Cancelada",VLOOKUP(B1904,'BASE DE DADOS OPS'!$B$4:$P$9650,10,FALSE),"Liquidação Cancelada")</f>
        <v>#N/A</v>
      </c>
      <c r="W1904" s="13" t="e">
        <f>IF(X1904&lt;&gt;"Liquidação Cancelada",IF(ISBLANK(V1904),"AGUARDANDO PAGAMENTO",NETWORKDAYS(P1904,V1904)-1),"Liquidação Cancelada")</f>
        <v>#N/A</v>
      </c>
      <c r="X1904" s="10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>IF(X1904&lt;&gt;"Liquidação Cancelada",Y1904-Z1904,"Liquidação Cancelada")</f>
        <v>#N/A</v>
      </c>
      <c r="AC1904" s="3" t="e">
        <f>IF(X1904&lt;&gt;"Liquidação Cancelada",(AA1904-AB1904)+(U1904-Z1904-AB1904),"Liquidação Cancelada")</f>
        <v>#N/A</v>
      </c>
      <c r="AD1904" s="29"/>
    </row>
    <row r="1905" spans="1:30" ht="24.95" customHeight="1" x14ac:dyDescent="0.2">
      <c r="A1905" s="23" t="str">
        <f>D1905&amp;"|"&amp;E1905&amp;"|"&amp;G1905&amp;"|"&amp;H1905&amp;"|"&amp;L1905&amp;"|"&amp;N1905&amp;"|"&amp;U1905</f>
        <v>||||||0</v>
      </c>
      <c r="B1905" s="23" t="str">
        <f>D1905&amp;"|"&amp;E1905&amp;"|"&amp;G1905&amp;"|"&amp;H1905&amp;"|"&amp;X1905</f>
        <v>||||0</v>
      </c>
      <c r="C1905" s="28" t="str">
        <f>E1905&amp;"|"&amp;X1905</f>
        <v>|0</v>
      </c>
      <c r="D1905" s="10"/>
      <c r="E1905" s="10"/>
      <c r="F1905" s="36" t="str">
        <f>G1905&amp;"/"&amp;H1905</f>
        <v>/</v>
      </c>
      <c r="G1905" s="10"/>
      <c r="H1905" s="10"/>
      <c r="I1905" s="36" t="str">
        <f>J1905&amp;"."&amp;K1905</f>
        <v>.</v>
      </c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>
        <f>R1905-S1905-T1905</f>
        <v>0</v>
      </c>
      <c r="V1905" s="9" t="e">
        <f>IF(X1905&lt;&gt;"Liquidação Cancelada",VLOOKUP(B1905,'BASE DE DADOS OPS'!$B$4:$P$9650,10,FALSE),"Liquidação Cancelada")</f>
        <v>#N/A</v>
      </c>
      <c r="W1905" s="13" t="e">
        <f>IF(X1905&lt;&gt;"Liquidação Cancelada",IF(ISBLANK(V1905),"AGUARDANDO PAGAMENTO",NETWORKDAYS(P1905,V1905)-1),"Liquidação Cancelada")</f>
        <v>#N/A</v>
      </c>
      <c r="X1905" s="10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>IF(X1905&lt;&gt;"Liquidação Cancelada",Y1905-Z1905,"Liquidação Cancelada")</f>
        <v>#N/A</v>
      </c>
      <c r="AC1905" s="3" t="e">
        <f>IF(X1905&lt;&gt;"Liquidação Cancelada",(AA1905-AB1905)+(U1905-Z1905-AB1905),"Liquidação Cancelada")</f>
        <v>#N/A</v>
      </c>
      <c r="AD1905" s="29"/>
    </row>
    <row r="1906" spans="1:30" ht="24.95" customHeight="1" x14ac:dyDescent="0.2">
      <c r="A1906" s="23" t="str">
        <f>D1906&amp;"|"&amp;E1906&amp;"|"&amp;G1906&amp;"|"&amp;H1906&amp;"|"&amp;L1906&amp;"|"&amp;N1906&amp;"|"&amp;U1906</f>
        <v>||||||0</v>
      </c>
      <c r="B1906" s="23" t="str">
        <f>D1906&amp;"|"&amp;E1906&amp;"|"&amp;G1906&amp;"|"&amp;H1906&amp;"|"&amp;X1906</f>
        <v>||||0</v>
      </c>
      <c r="C1906" s="28" t="str">
        <f>E1906&amp;"|"&amp;X1906</f>
        <v>|0</v>
      </c>
      <c r="D1906" s="10"/>
      <c r="E1906" s="10"/>
      <c r="F1906" s="36" t="str">
        <f>G1906&amp;"/"&amp;H1906</f>
        <v>/</v>
      </c>
      <c r="G1906" s="10"/>
      <c r="H1906" s="10"/>
      <c r="I1906" s="36" t="str">
        <f>J1906&amp;"."&amp;K1906</f>
        <v>.</v>
      </c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>
        <f>R1906-S1906-T1906</f>
        <v>0</v>
      </c>
      <c r="V1906" s="9" t="e">
        <f>IF(X1906&lt;&gt;"Liquidação Cancelada",VLOOKUP(B1906,'BASE DE DADOS OPS'!$B$4:$P$9650,10,FALSE),"Liquidação Cancelada")</f>
        <v>#N/A</v>
      </c>
      <c r="W1906" s="13" t="e">
        <f>IF(X1906&lt;&gt;"Liquidação Cancelada",IF(ISBLANK(V1906),"AGUARDANDO PAGAMENTO",NETWORKDAYS(P1906,V1906)-1),"Liquidação Cancelada")</f>
        <v>#N/A</v>
      </c>
      <c r="X1906" s="10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>IF(X1906&lt;&gt;"Liquidação Cancelada",Y1906-Z1906,"Liquidação Cancelada")</f>
        <v>#N/A</v>
      </c>
      <c r="AC1906" s="3" t="e">
        <f>IF(X1906&lt;&gt;"Liquidação Cancelada",(AA1906-AB1906)+(U1906-Z1906-AB1906),"Liquidação Cancelada")</f>
        <v>#N/A</v>
      </c>
      <c r="AD1906" s="29"/>
    </row>
    <row r="1907" spans="1:30" ht="24.95" customHeight="1" x14ac:dyDescent="0.2">
      <c r="A1907" s="23" t="str">
        <f>D1907&amp;"|"&amp;E1907&amp;"|"&amp;G1907&amp;"|"&amp;H1907&amp;"|"&amp;L1907&amp;"|"&amp;N1907&amp;"|"&amp;U1907</f>
        <v>||||||0</v>
      </c>
      <c r="B1907" s="23" t="str">
        <f>D1907&amp;"|"&amp;E1907&amp;"|"&amp;G1907&amp;"|"&amp;H1907&amp;"|"&amp;X1907</f>
        <v>||||0</v>
      </c>
      <c r="C1907" s="28" t="str">
        <f>E1907&amp;"|"&amp;X1907</f>
        <v>|0</v>
      </c>
      <c r="D1907" s="10"/>
      <c r="E1907" s="10"/>
      <c r="F1907" s="36" t="str">
        <f>G1907&amp;"/"&amp;H1907</f>
        <v>/</v>
      </c>
      <c r="G1907" s="10"/>
      <c r="H1907" s="10"/>
      <c r="I1907" s="36" t="str">
        <f>J1907&amp;"."&amp;K1907</f>
        <v>.</v>
      </c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>
        <f>R1907-S1907-T1907</f>
        <v>0</v>
      </c>
      <c r="V1907" s="9" t="e">
        <f>IF(X1907&lt;&gt;"Liquidação Cancelada",VLOOKUP(B1907,'BASE DE DADOS OPS'!$B$4:$P$9650,10,FALSE),"Liquidação Cancelada")</f>
        <v>#N/A</v>
      </c>
      <c r="W1907" s="13" t="e">
        <f>IF(X1907&lt;&gt;"Liquidação Cancelada",IF(ISBLANK(V1907),"AGUARDANDO PAGAMENTO",NETWORKDAYS(P1907,V1907)-1),"Liquidação Cancelada")</f>
        <v>#N/A</v>
      </c>
      <c r="X1907" s="10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>IF(X1907&lt;&gt;"Liquidação Cancelada",Y1907-Z1907,"Liquidação Cancelada")</f>
        <v>#N/A</v>
      </c>
      <c r="AC1907" s="3" t="e">
        <f>IF(X1907&lt;&gt;"Liquidação Cancelada",(AA1907-AB1907)+(U1907-Z1907-AB1907),"Liquidação Cancelada")</f>
        <v>#N/A</v>
      </c>
      <c r="AD1907" s="29"/>
    </row>
    <row r="1908" spans="1:30" ht="24.95" customHeight="1" x14ac:dyDescent="0.2">
      <c r="A1908" s="23" t="str">
        <f>D1908&amp;"|"&amp;E1908&amp;"|"&amp;G1908&amp;"|"&amp;H1908&amp;"|"&amp;L1908&amp;"|"&amp;N1908&amp;"|"&amp;U1908</f>
        <v>||||||0</v>
      </c>
      <c r="B1908" s="23" t="str">
        <f>D1908&amp;"|"&amp;E1908&amp;"|"&amp;G1908&amp;"|"&amp;H1908&amp;"|"&amp;X1908</f>
        <v>||||0</v>
      </c>
      <c r="C1908" s="28" t="str">
        <f>E1908&amp;"|"&amp;X1908</f>
        <v>|0</v>
      </c>
      <c r="D1908" s="10"/>
      <c r="E1908" s="10"/>
      <c r="F1908" s="36" t="str">
        <f>G1908&amp;"/"&amp;H1908</f>
        <v>/</v>
      </c>
      <c r="G1908" s="10"/>
      <c r="H1908" s="10"/>
      <c r="I1908" s="36" t="str">
        <f>J1908&amp;"."&amp;K1908</f>
        <v>.</v>
      </c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>
        <f>R1908-S1908-T1908</f>
        <v>0</v>
      </c>
      <c r="V1908" s="9" t="e">
        <f>IF(X1908&lt;&gt;"Liquidação Cancelada",VLOOKUP(B1908,'BASE DE DADOS OPS'!$B$4:$P$9650,10,FALSE),"Liquidação Cancelada")</f>
        <v>#N/A</v>
      </c>
      <c r="W1908" s="13" t="e">
        <f>IF(X1908&lt;&gt;"Liquidação Cancelada",IF(ISBLANK(V1908),"AGUARDANDO PAGAMENTO",NETWORKDAYS(P1908,V1908)-1),"Liquidação Cancelada")</f>
        <v>#N/A</v>
      </c>
      <c r="X1908" s="10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>IF(X1908&lt;&gt;"Liquidação Cancelada",Y1908-Z1908,"Liquidação Cancelada")</f>
        <v>#N/A</v>
      </c>
      <c r="AC1908" s="3" t="e">
        <f>IF(X1908&lt;&gt;"Liquidação Cancelada",(AA1908-AB1908)+(U1908-Z1908-AB1908),"Liquidação Cancelada")</f>
        <v>#N/A</v>
      </c>
      <c r="AD1908" s="29"/>
    </row>
    <row r="1909" spans="1:30" ht="24.95" customHeight="1" x14ac:dyDescent="0.2">
      <c r="A1909" s="23" t="str">
        <f>D1909&amp;"|"&amp;E1909&amp;"|"&amp;G1909&amp;"|"&amp;H1909&amp;"|"&amp;L1909&amp;"|"&amp;N1909&amp;"|"&amp;U1909</f>
        <v>||||||0</v>
      </c>
      <c r="B1909" s="23" t="str">
        <f>D1909&amp;"|"&amp;E1909&amp;"|"&amp;G1909&amp;"|"&amp;H1909&amp;"|"&amp;X1909</f>
        <v>||||0</v>
      </c>
      <c r="C1909" s="28" t="str">
        <f>E1909&amp;"|"&amp;X1909</f>
        <v>|0</v>
      </c>
      <c r="D1909" s="10"/>
      <c r="E1909" s="10"/>
      <c r="F1909" s="36" t="str">
        <f>G1909&amp;"/"&amp;H1909</f>
        <v>/</v>
      </c>
      <c r="G1909" s="10"/>
      <c r="H1909" s="10"/>
      <c r="I1909" s="36" t="str">
        <f>J1909&amp;"."&amp;K1909</f>
        <v>.</v>
      </c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>
        <f>R1909-S1909-T1909</f>
        <v>0</v>
      </c>
      <c r="V1909" s="9" t="e">
        <f>IF(X1909&lt;&gt;"Liquidação Cancelada",VLOOKUP(B1909,'BASE DE DADOS OPS'!$B$4:$P$9650,10,FALSE),"Liquidação Cancelada")</f>
        <v>#N/A</v>
      </c>
      <c r="W1909" s="13" t="e">
        <f>IF(X1909&lt;&gt;"Liquidação Cancelada",IF(ISBLANK(V1909),"AGUARDANDO PAGAMENTO",NETWORKDAYS(P1909,V1909)-1),"Liquidação Cancelada")</f>
        <v>#N/A</v>
      </c>
      <c r="X1909" s="10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>IF(X1909&lt;&gt;"Liquidação Cancelada",Y1909-Z1909,"Liquidação Cancelada")</f>
        <v>#N/A</v>
      </c>
      <c r="AC1909" s="3" t="e">
        <f>IF(X1909&lt;&gt;"Liquidação Cancelada",(AA1909-AB1909)+(U1909-Z1909-AB1909),"Liquidação Cancelada")</f>
        <v>#N/A</v>
      </c>
      <c r="AD1909" s="29"/>
    </row>
    <row r="1910" spans="1:30" ht="24.95" customHeight="1" x14ac:dyDescent="0.2">
      <c r="A1910" s="23" t="str">
        <f>D1910&amp;"|"&amp;E1910&amp;"|"&amp;G1910&amp;"|"&amp;H1910&amp;"|"&amp;L1910&amp;"|"&amp;N1910&amp;"|"&amp;U1910</f>
        <v>||||||0</v>
      </c>
      <c r="B1910" s="23" t="str">
        <f>D1910&amp;"|"&amp;E1910&amp;"|"&amp;G1910&amp;"|"&amp;H1910&amp;"|"&amp;X1910</f>
        <v>||||0</v>
      </c>
      <c r="C1910" s="28" t="str">
        <f>E1910&amp;"|"&amp;X1910</f>
        <v>|0</v>
      </c>
      <c r="D1910" s="10"/>
      <c r="E1910" s="10"/>
      <c r="F1910" s="36" t="str">
        <f>G1910&amp;"/"&amp;H1910</f>
        <v>/</v>
      </c>
      <c r="G1910" s="10"/>
      <c r="H1910" s="10"/>
      <c r="I1910" s="36" t="str">
        <f>J1910&amp;"."&amp;K1910</f>
        <v>.</v>
      </c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>
        <f>R1910-S1910-T1910</f>
        <v>0</v>
      </c>
      <c r="V1910" s="9" t="e">
        <f>IF(X1910&lt;&gt;"Liquidação Cancelada",VLOOKUP(B1910,'BASE DE DADOS OPS'!$B$4:$P$9650,10,FALSE),"Liquidação Cancelada")</f>
        <v>#N/A</v>
      </c>
      <c r="W1910" s="13" t="e">
        <f>IF(X1910&lt;&gt;"Liquidação Cancelada",IF(ISBLANK(V1910),"AGUARDANDO PAGAMENTO",NETWORKDAYS(P1910,V1910)-1),"Liquidação Cancelada")</f>
        <v>#N/A</v>
      </c>
      <c r="X1910" s="10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>IF(X1910&lt;&gt;"Liquidação Cancelada",Y1910-Z1910,"Liquidação Cancelada")</f>
        <v>#N/A</v>
      </c>
      <c r="AC1910" s="3" t="e">
        <f>IF(X1910&lt;&gt;"Liquidação Cancelada",(AA1910-AB1910)+(U1910-Z1910-AB1910),"Liquidação Cancelada")</f>
        <v>#N/A</v>
      </c>
      <c r="AD1910" s="29"/>
    </row>
    <row r="1911" spans="1:30" ht="24.95" customHeight="1" x14ac:dyDescent="0.2">
      <c r="A1911" s="23" t="str">
        <f>D1911&amp;"|"&amp;E1911&amp;"|"&amp;G1911&amp;"|"&amp;H1911&amp;"|"&amp;L1911&amp;"|"&amp;N1911&amp;"|"&amp;U1911</f>
        <v>||||||0</v>
      </c>
      <c r="B1911" s="23" t="str">
        <f>D1911&amp;"|"&amp;E1911&amp;"|"&amp;G1911&amp;"|"&amp;H1911&amp;"|"&amp;X1911</f>
        <v>||||0</v>
      </c>
      <c r="C1911" s="28" t="str">
        <f>E1911&amp;"|"&amp;X1911</f>
        <v>|0</v>
      </c>
      <c r="D1911" s="10"/>
      <c r="E1911" s="10"/>
      <c r="F1911" s="36" t="str">
        <f>G1911&amp;"/"&amp;H1911</f>
        <v>/</v>
      </c>
      <c r="G1911" s="10"/>
      <c r="H1911" s="10"/>
      <c r="I1911" s="36" t="str">
        <f>J1911&amp;"."&amp;K1911</f>
        <v>.</v>
      </c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>
        <f>R1911-S1911-T1911</f>
        <v>0</v>
      </c>
      <c r="V1911" s="9" t="e">
        <f>IF(X1911&lt;&gt;"Liquidação Cancelada",VLOOKUP(B1911,'BASE DE DADOS OPS'!$B$4:$P$9650,10,FALSE),"Liquidação Cancelada")</f>
        <v>#N/A</v>
      </c>
      <c r="W1911" s="13" t="e">
        <f>IF(X1911&lt;&gt;"Liquidação Cancelada",IF(ISBLANK(V1911),"AGUARDANDO PAGAMENTO",NETWORKDAYS(P1911,V1911)-1),"Liquidação Cancelada")</f>
        <v>#N/A</v>
      </c>
      <c r="X1911" s="10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>IF(X1911&lt;&gt;"Liquidação Cancelada",Y1911-Z1911,"Liquidação Cancelada")</f>
        <v>#N/A</v>
      </c>
      <c r="AC1911" s="3" t="e">
        <f>IF(X1911&lt;&gt;"Liquidação Cancelada",(AA1911-AB1911)+(U1911-Z1911-AB1911),"Liquidação Cancelada")</f>
        <v>#N/A</v>
      </c>
      <c r="AD1911" s="29"/>
    </row>
    <row r="1912" spans="1:30" ht="24.95" customHeight="1" x14ac:dyDescent="0.2">
      <c r="A1912" s="23" t="str">
        <f>D1912&amp;"|"&amp;E1912&amp;"|"&amp;G1912&amp;"|"&amp;H1912&amp;"|"&amp;L1912&amp;"|"&amp;N1912&amp;"|"&amp;U1912</f>
        <v>||||||0</v>
      </c>
      <c r="B1912" s="23" t="str">
        <f>D1912&amp;"|"&amp;E1912&amp;"|"&amp;G1912&amp;"|"&amp;H1912&amp;"|"&amp;X1912</f>
        <v>||||0</v>
      </c>
      <c r="C1912" s="28" t="str">
        <f>E1912&amp;"|"&amp;X1912</f>
        <v>|0</v>
      </c>
      <c r="D1912" s="10"/>
      <c r="E1912" s="10"/>
      <c r="F1912" s="36" t="str">
        <f>G1912&amp;"/"&amp;H1912</f>
        <v>/</v>
      </c>
      <c r="G1912" s="10"/>
      <c r="H1912" s="10"/>
      <c r="I1912" s="36" t="str">
        <f>J1912&amp;"."&amp;K1912</f>
        <v>.</v>
      </c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>
        <f>R1912-S1912-T1912</f>
        <v>0</v>
      </c>
      <c r="V1912" s="9" t="e">
        <f>IF(X1912&lt;&gt;"Liquidação Cancelada",VLOOKUP(B1912,'BASE DE DADOS OPS'!$B$4:$P$9650,10,FALSE),"Liquidação Cancelada")</f>
        <v>#N/A</v>
      </c>
      <c r="W1912" s="13" t="e">
        <f>IF(X1912&lt;&gt;"Liquidação Cancelada",IF(ISBLANK(V1912),"AGUARDANDO PAGAMENTO",NETWORKDAYS(P1912,V1912)-1),"Liquidação Cancelada")</f>
        <v>#N/A</v>
      </c>
      <c r="X1912" s="10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>IF(X1912&lt;&gt;"Liquidação Cancelada",Y1912-Z1912,"Liquidação Cancelada")</f>
        <v>#N/A</v>
      </c>
      <c r="AC1912" s="3" t="e">
        <f>IF(X1912&lt;&gt;"Liquidação Cancelada",(AA1912-AB1912)+(U1912-Z1912-AB1912),"Liquidação Cancelada")</f>
        <v>#N/A</v>
      </c>
      <c r="AD1912" s="29"/>
    </row>
    <row r="1913" spans="1:30" ht="24.95" customHeight="1" x14ac:dyDescent="0.2">
      <c r="A1913" s="23" t="str">
        <f>D1913&amp;"|"&amp;E1913&amp;"|"&amp;G1913&amp;"|"&amp;H1913&amp;"|"&amp;L1913&amp;"|"&amp;N1913&amp;"|"&amp;U1913</f>
        <v>||||||0</v>
      </c>
      <c r="B1913" s="23" t="str">
        <f>D1913&amp;"|"&amp;E1913&amp;"|"&amp;G1913&amp;"|"&amp;H1913&amp;"|"&amp;X1913</f>
        <v>||||0</v>
      </c>
      <c r="C1913" s="28" t="str">
        <f>E1913&amp;"|"&amp;X1913</f>
        <v>|0</v>
      </c>
      <c r="D1913" s="10"/>
      <c r="E1913" s="10"/>
      <c r="F1913" s="36" t="str">
        <f>G1913&amp;"/"&amp;H1913</f>
        <v>/</v>
      </c>
      <c r="G1913" s="10"/>
      <c r="H1913" s="10"/>
      <c r="I1913" s="36" t="str">
        <f>J1913&amp;"."&amp;K1913</f>
        <v>.</v>
      </c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>
        <f>R1913-S1913-T1913</f>
        <v>0</v>
      </c>
      <c r="V1913" s="9" t="e">
        <f>IF(X1913&lt;&gt;"Liquidação Cancelada",VLOOKUP(B1913,'BASE DE DADOS OPS'!$B$4:$P$9650,10,FALSE),"Liquidação Cancelada")</f>
        <v>#N/A</v>
      </c>
      <c r="W1913" s="13" t="e">
        <f>IF(X1913&lt;&gt;"Liquidação Cancelada",IF(ISBLANK(V1913),"AGUARDANDO PAGAMENTO",NETWORKDAYS(P1913,V1913)-1),"Liquidação Cancelada")</f>
        <v>#N/A</v>
      </c>
      <c r="X1913" s="10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>IF(X1913&lt;&gt;"Liquidação Cancelada",Y1913-Z1913,"Liquidação Cancelada")</f>
        <v>#N/A</v>
      </c>
      <c r="AC1913" s="3" t="e">
        <f>IF(X1913&lt;&gt;"Liquidação Cancelada",(AA1913-AB1913)+(U1913-Z1913-AB1913),"Liquidação Cancelada")</f>
        <v>#N/A</v>
      </c>
      <c r="AD1913" s="29"/>
    </row>
    <row r="1914" spans="1:30" ht="24.95" customHeight="1" x14ac:dyDescent="0.2">
      <c r="A1914" s="23" t="str">
        <f>D1914&amp;"|"&amp;E1914&amp;"|"&amp;G1914&amp;"|"&amp;H1914&amp;"|"&amp;L1914&amp;"|"&amp;N1914&amp;"|"&amp;U1914</f>
        <v>||||||0</v>
      </c>
      <c r="B1914" s="23" t="str">
        <f>D1914&amp;"|"&amp;E1914&amp;"|"&amp;G1914&amp;"|"&amp;H1914&amp;"|"&amp;X1914</f>
        <v>||||0</v>
      </c>
      <c r="C1914" s="28" t="str">
        <f>E1914&amp;"|"&amp;X1914</f>
        <v>|0</v>
      </c>
      <c r="D1914" s="10"/>
      <c r="E1914" s="10"/>
      <c r="F1914" s="36" t="str">
        <f>G1914&amp;"/"&amp;H1914</f>
        <v>/</v>
      </c>
      <c r="G1914" s="10"/>
      <c r="H1914" s="10"/>
      <c r="I1914" s="36" t="str">
        <f>J1914&amp;"."&amp;K1914</f>
        <v>.</v>
      </c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>
        <f>R1914-S1914-T1914</f>
        <v>0</v>
      </c>
      <c r="V1914" s="9" t="e">
        <f>IF(X1914&lt;&gt;"Liquidação Cancelada",VLOOKUP(B1914,'BASE DE DADOS OPS'!$B$4:$P$9650,10,FALSE),"Liquidação Cancelada")</f>
        <v>#N/A</v>
      </c>
      <c r="W1914" s="13" t="e">
        <f>IF(X1914&lt;&gt;"Liquidação Cancelada",IF(ISBLANK(V1914),"AGUARDANDO PAGAMENTO",NETWORKDAYS(P1914,V1914)-1),"Liquidação Cancelada")</f>
        <v>#N/A</v>
      </c>
      <c r="X1914" s="10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>IF(X1914&lt;&gt;"Liquidação Cancelada",Y1914-Z1914,"Liquidação Cancelada")</f>
        <v>#N/A</v>
      </c>
      <c r="AC1914" s="3" t="e">
        <f>IF(X1914&lt;&gt;"Liquidação Cancelada",(AA1914-AB1914)+(U1914-Z1914-AB1914),"Liquidação Cancelada")</f>
        <v>#N/A</v>
      </c>
      <c r="AD1914" s="29"/>
    </row>
    <row r="1915" spans="1:30" ht="24.95" customHeight="1" x14ac:dyDescent="0.2">
      <c r="A1915" s="23" t="str">
        <f>D1915&amp;"|"&amp;E1915&amp;"|"&amp;G1915&amp;"|"&amp;H1915&amp;"|"&amp;L1915&amp;"|"&amp;N1915&amp;"|"&amp;U1915</f>
        <v>||||||0</v>
      </c>
      <c r="B1915" s="23" t="str">
        <f>D1915&amp;"|"&amp;E1915&amp;"|"&amp;G1915&amp;"|"&amp;H1915&amp;"|"&amp;X1915</f>
        <v>||||0</v>
      </c>
      <c r="C1915" s="28" t="str">
        <f>E1915&amp;"|"&amp;X1915</f>
        <v>|0</v>
      </c>
      <c r="D1915" s="10"/>
      <c r="E1915" s="10"/>
      <c r="F1915" s="36" t="str">
        <f>G1915&amp;"/"&amp;H1915</f>
        <v>/</v>
      </c>
      <c r="G1915" s="10"/>
      <c r="H1915" s="10"/>
      <c r="I1915" s="36" t="str">
        <f>J1915&amp;"."&amp;K1915</f>
        <v>.</v>
      </c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>
        <f>R1915-S1915-T1915</f>
        <v>0</v>
      </c>
      <c r="V1915" s="9" t="e">
        <f>IF(X1915&lt;&gt;"Liquidação Cancelada",VLOOKUP(B1915,'BASE DE DADOS OPS'!$B$4:$P$9650,10,FALSE),"Liquidação Cancelada")</f>
        <v>#N/A</v>
      </c>
      <c r="W1915" s="13" t="e">
        <f>IF(X1915&lt;&gt;"Liquidação Cancelada",IF(ISBLANK(V1915),"AGUARDANDO PAGAMENTO",NETWORKDAYS(P1915,V1915)-1),"Liquidação Cancelada")</f>
        <v>#N/A</v>
      </c>
      <c r="X1915" s="10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>IF(X1915&lt;&gt;"Liquidação Cancelada",Y1915-Z1915,"Liquidação Cancelada")</f>
        <v>#N/A</v>
      </c>
      <c r="AC1915" s="3" t="e">
        <f>IF(X1915&lt;&gt;"Liquidação Cancelada",(AA1915-AB1915)+(U1915-Z1915-AB1915),"Liquidação Cancelada")</f>
        <v>#N/A</v>
      </c>
      <c r="AD1915" s="29"/>
    </row>
    <row r="1916" spans="1:30" ht="24.95" customHeight="1" x14ac:dyDescent="0.2">
      <c r="A1916" s="23" t="str">
        <f>D1916&amp;"|"&amp;E1916&amp;"|"&amp;G1916&amp;"|"&amp;H1916&amp;"|"&amp;L1916&amp;"|"&amp;N1916&amp;"|"&amp;U1916</f>
        <v>||||||0</v>
      </c>
      <c r="B1916" s="23" t="str">
        <f>D1916&amp;"|"&amp;E1916&amp;"|"&amp;G1916&amp;"|"&amp;H1916&amp;"|"&amp;X1916</f>
        <v>||||0</v>
      </c>
      <c r="C1916" s="28" t="str">
        <f>E1916&amp;"|"&amp;X1916</f>
        <v>|0</v>
      </c>
      <c r="D1916" s="10"/>
      <c r="E1916" s="10"/>
      <c r="F1916" s="36" t="str">
        <f>G1916&amp;"/"&amp;H1916</f>
        <v>/</v>
      </c>
      <c r="G1916" s="10"/>
      <c r="H1916" s="10"/>
      <c r="I1916" s="36" t="str">
        <f>J1916&amp;"."&amp;K1916</f>
        <v>.</v>
      </c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>
        <f>R1916-S1916-T1916</f>
        <v>0</v>
      </c>
      <c r="V1916" s="9" t="e">
        <f>IF(X1916&lt;&gt;"Liquidação Cancelada",VLOOKUP(B1916,'BASE DE DADOS OPS'!$B$4:$P$9650,10,FALSE),"Liquidação Cancelada")</f>
        <v>#N/A</v>
      </c>
      <c r="W1916" s="13" t="e">
        <f>IF(X1916&lt;&gt;"Liquidação Cancelada",IF(ISBLANK(V1916),"AGUARDANDO PAGAMENTO",NETWORKDAYS(P1916,V1916)-1),"Liquidação Cancelada")</f>
        <v>#N/A</v>
      </c>
      <c r="X1916" s="10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>IF(X1916&lt;&gt;"Liquidação Cancelada",Y1916-Z1916,"Liquidação Cancelada")</f>
        <v>#N/A</v>
      </c>
      <c r="AC1916" s="3" t="e">
        <f>IF(X1916&lt;&gt;"Liquidação Cancelada",(AA1916-AB1916)+(U1916-Z1916-AB1916),"Liquidação Cancelada")</f>
        <v>#N/A</v>
      </c>
      <c r="AD1916" s="29"/>
    </row>
    <row r="1917" spans="1:30" ht="24.95" customHeight="1" x14ac:dyDescent="0.2">
      <c r="A1917" s="23" t="str">
        <f>D1917&amp;"|"&amp;E1917&amp;"|"&amp;G1917&amp;"|"&amp;H1917&amp;"|"&amp;L1917&amp;"|"&amp;N1917&amp;"|"&amp;U1917</f>
        <v>||||||0</v>
      </c>
      <c r="B1917" s="23" t="str">
        <f>D1917&amp;"|"&amp;E1917&amp;"|"&amp;G1917&amp;"|"&amp;H1917&amp;"|"&amp;X1917</f>
        <v>||||0</v>
      </c>
      <c r="C1917" s="28" t="str">
        <f>E1917&amp;"|"&amp;X1917</f>
        <v>|0</v>
      </c>
      <c r="D1917" s="10"/>
      <c r="E1917" s="10"/>
      <c r="F1917" s="36" t="str">
        <f>G1917&amp;"/"&amp;H1917</f>
        <v>/</v>
      </c>
      <c r="G1917" s="10"/>
      <c r="H1917" s="10"/>
      <c r="I1917" s="36" t="str">
        <f>J1917&amp;"."&amp;K1917</f>
        <v>.</v>
      </c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>
        <f>R1917-S1917-T1917</f>
        <v>0</v>
      </c>
      <c r="V1917" s="9" t="e">
        <f>IF(X1917&lt;&gt;"Liquidação Cancelada",VLOOKUP(B1917,'BASE DE DADOS OPS'!$B$4:$P$9650,10,FALSE),"Liquidação Cancelada")</f>
        <v>#N/A</v>
      </c>
      <c r="W1917" s="13" t="e">
        <f>IF(X1917&lt;&gt;"Liquidação Cancelada",IF(ISBLANK(V1917),"AGUARDANDO PAGAMENTO",NETWORKDAYS(P1917,V1917)-1),"Liquidação Cancelada")</f>
        <v>#N/A</v>
      </c>
      <c r="X1917" s="10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>IF(X1917&lt;&gt;"Liquidação Cancelada",Y1917-Z1917,"Liquidação Cancelada")</f>
        <v>#N/A</v>
      </c>
      <c r="AC1917" s="3" t="e">
        <f>IF(X1917&lt;&gt;"Liquidação Cancelada",(AA1917-AB1917)+(U1917-Z1917-AB1917),"Liquidação Cancelada")</f>
        <v>#N/A</v>
      </c>
      <c r="AD1917" s="29"/>
    </row>
    <row r="1918" spans="1:30" ht="24.95" customHeight="1" x14ac:dyDescent="0.2">
      <c r="A1918" s="23" t="str">
        <f>D1918&amp;"|"&amp;E1918&amp;"|"&amp;G1918&amp;"|"&amp;H1918&amp;"|"&amp;L1918&amp;"|"&amp;N1918&amp;"|"&amp;U1918</f>
        <v>||||||0</v>
      </c>
      <c r="B1918" s="23" t="str">
        <f>D1918&amp;"|"&amp;E1918&amp;"|"&amp;G1918&amp;"|"&amp;H1918&amp;"|"&amp;X1918</f>
        <v>||||0</v>
      </c>
      <c r="C1918" s="28" t="str">
        <f>E1918&amp;"|"&amp;X1918</f>
        <v>|0</v>
      </c>
      <c r="D1918" s="10"/>
      <c r="E1918" s="10"/>
      <c r="F1918" s="36" t="str">
        <f>G1918&amp;"/"&amp;H1918</f>
        <v>/</v>
      </c>
      <c r="G1918" s="10"/>
      <c r="H1918" s="10"/>
      <c r="I1918" s="36" t="str">
        <f>J1918&amp;"."&amp;K1918</f>
        <v>.</v>
      </c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>
        <f>R1918-S1918-T1918</f>
        <v>0</v>
      </c>
      <c r="V1918" s="9" t="e">
        <f>IF(X1918&lt;&gt;"Liquidação Cancelada",VLOOKUP(B1918,'BASE DE DADOS OPS'!$B$4:$P$9650,10,FALSE),"Liquidação Cancelada")</f>
        <v>#N/A</v>
      </c>
      <c r="W1918" s="13" t="e">
        <f>IF(X1918&lt;&gt;"Liquidação Cancelada",IF(ISBLANK(V1918),"AGUARDANDO PAGAMENTO",NETWORKDAYS(P1918,V1918)-1),"Liquidação Cancelada")</f>
        <v>#N/A</v>
      </c>
      <c r="X1918" s="10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>IF(X1918&lt;&gt;"Liquidação Cancelada",Y1918-Z1918,"Liquidação Cancelada")</f>
        <v>#N/A</v>
      </c>
      <c r="AC1918" s="3" t="e">
        <f>IF(X1918&lt;&gt;"Liquidação Cancelada",(AA1918-AB1918)+(U1918-Z1918-AB1918),"Liquidação Cancelada")</f>
        <v>#N/A</v>
      </c>
      <c r="AD1918" s="29"/>
    </row>
    <row r="1919" spans="1:30" ht="24.95" customHeight="1" x14ac:dyDescent="0.2">
      <c r="A1919" s="23" t="str">
        <f>D1919&amp;"|"&amp;E1919&amp;"|"&amp;G1919&amp;"|"&amp;H1919&amp;"|"&amp;L1919&amp;"|"&amp;N1919&amp;"|"&amp;U1919</f>
        <v>||||||0</v>
      </c>
      <c r="B1919" s="23" t="str">
        <f>D1919&amp;"|"&amp;E1919&amp;"|"&amp;G1919&amp;"|"&amp;H1919&amp;"|"&amp;X1919</f>
        <v>||||0</v>
      </c>
      <c r="C1919" s="28" t="str">
        <f>E1919&amp;"|"&amp;X1919</f>
        <v>|0</v>
      </c>
      <c r="D1919" s="10"/>
      <c r="E1919" s="10"/>
      <c r="F1919" s="36" t="str">
        <f>G1919&amp;"/"&amp;H1919</f>
        <v>/</v>
      </c>
      <c r="G1919" s="10"/>
      <c r="H1919" s="10"/>
      <c r="I1919" s="36" t="str">
        <f>J1919&amp;"."&amp;K1919</f>
        <v>.</v>
      </c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>
        <f>R1919-S1919-T1919</f>
        <v>0</v>
      </c>
      <c r="V1919" s="9" t="e">
        <f>IF(X1919&lt;&gt;"Liquidação Cancelada",VLOOKUP(B1919,'BASE DE DADOS OPS'!$B$4:$P$9650,10,FALSE),"Liquidação Cancelada")</f>
        <v>#N/A</v>
      </c>
      <c r="W1919" s="13" t="e">
        <f>IF(X1919&lt;&gt;"Liquidação Cancelada",IF(ISBLANK(V1919),"AGUARDANDO PAGAMENTO",NETWORKDAYS(P1919,V1919)-1),"Liquidação Cancelada")</f>
        <v>#N/A</v>
      </c>
      <c r="X1919" s="10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>IF(X1919&lt;&gt;"Liquidação Cancelada",Y1919-Z1919,"Liquidação Cancelada")</f>
        <v>#N/A</v>
      </c>
      <c r="AC1919" s="3" t="e">
        <f>IF(X1919&lt;&gt;"Liquidação Cancelada",(AA1919-AB1919)+(U1919-Z1919-AB1919),"Liquidação Cancelada")</f>
        <v>#N/A</v>
      </c>
      <c r="AD1919" s="29"/>
    </row>
    <row r="1920" spans="1:30" ht="24.95" customHeight="1" x14ac:dyDescent="0.2">
      <c r="A1920" s="23" t="str">
        <f>D1920&amp;"|"&amp;E1920&amp;"|"&amp;G1920&amp;"|"&amp;H1920&amp;"|"&amp;L1920&amp;"|"&amp;N1920&amp;"|"&amp;U1920</f>
        <v>||||||0</v>
      </c>
      <c r="B1920" s="23" t="str">
        <f>D1920&amp;"|"&amp;E1920&amp;"|"&amp;G1920&amp;"|"&amp;H1920&amp;"|"&amp;X1920</f>
        <v>||||0</v>
      </c>
      <c r="C1920" s="28" t="str">
        <f>E1920&amp;"|"&amp;X1920</f>
        <v>|0</v>
      </c>
      <c r="D1920" s="10"/>
      <c r="E1920" s="10"/>
      <c r="F1920" s="36" t="str">
        <f>G1920&amp;"/"&amp;H1920</f>
        <v>/</v>
      </c>
      <c r="G1920" s="10"/>
      <c r="H1920" s="10"/>
      <c r="I1920" s="36" t="str">
        <f>J1920&amp;"."&amp;K1920</f>
        <v>.</v>
      </c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>
        <f>R1920-S1920-T1920</f>
        <v>0</v>
      </c>
      <c r="V1920" s="9" t="e">
        <f>IF(X1920&lt;&gt;"Liquidação Cancelada",VLOOKUP(B1920,'BASE DE DADOS OPS'!$B$4:$P$9650,10,FALSE),"Liquidação Cancelada")</f>
        <v>#N/A</v>
      </c>
      <c r="W1920" s="13" t="e">
        <f>IF(X1920&lt;&gt;"Liquidação Cancelada",IF(ISBLANK(V1920),"AGUARDANDO PAGAMENTO",NETWORKDAYS(P1920,V1920)-1),"Liquidação Cancelada")</f>
        <v>#N/A</v>
      </c>
      <c r="X1920" s="10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>IF(X1920&lt;&gt;"Liquidação Cancelada",Y1920-Z1920,"Liquidação Cancelada")</f>
        <v>#N/A</v>
      </c>
      <c r="AC1920" s="3" t="e">
        <f>IF(X1920&lt;&gt;"Liquidação Cancelada",(AA1920-AB1920)+(U1920-Z1920-AB1920),"Liquidação Cancelada")</f>
        <v>#N/A</v>
      </c>
      <c r="AD1920" s="29"/>
    </row>
    <row r="1921" spans="1:30" ht="24.95" customHeight="1" x14ac:dyDescent="0.2">
      <c r="A1921" s="23" t="str">
        <f>D1921&amp;"|"&amp;E1921&amp;"|"&amp;G1921&amp;"|"&amp;H1921&amp;"|"&amp;L1921&amp;"|"&amp;N1921&amp;"|"&amp;U1921</f>
        <v>||||||0</v>
      </c>
      <c r="B1921" s="23" t="str">
        <f>D1921&amp;"|"&amp;E1921&amp;"|"&amp;G1921&amp;"|"&amp;H1921&amp;"|"&amp;X1921</f>
        <v>||||0</v>
      </c>
      <c r="C1921" s="28" t="str">
        <f>E1921&amp;"|"&amp;X1921</f>
        <v>|0</v>
      </c>
      <c r="D1921" s="10"/>
      <c r="E1921" s="10"/>
      <c r="F1921" s="36" t="str">
        <f>G1921&amp;"/"&amp;H1921</f>
        <v>/</v>
      </c>
      <c r="G1921" s="10"/>
      <c r="H1921" s="10"/>
      <c r="I1921" s="36" t="str">
        <f>J1921&amp;"."&amp;K1921</f>
        <v>.</v>
      </c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>
        <f>R1921-S1921-T1921</f>
        <v>0</v>
      </c>
      <c r="V1921" s="9" t="e">
        <f>IF(X1921&lt;&gt;"Liquidação Cancelada",VLOOKUP(B1921,'BASE DE DADOS OPS'!$B$4:$P$9650,10,FALSE),"Liquidação Cancelada")</f>
        <v>#N/A</v>
      </c>
      <c r="W1921" s="13" t="e">
        <f>IF(X1921&lt;&gt;"Liquidação Cancelada",IF(ISBLANK(V1921),"AGUARDANDO PAGAMENTO",NETWORKDAYS(P1921,V1921)-1),"Liquidação Cancelada")</f>
        <v>#N/A</v>
      </c>
      <c r="X1921" s="10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>IF(X1921&lt;&gt;"Liquidação Cancelada",Y1921-Z1921,"Liquidação Cancelada")</f>
        <v>#N/A</v>
      </c>
      <c r="AC1921" s="3" t="e">
        <f>IF(X1921&lt;&gt;"Liquidação Cancelada",(AA1921-AB1921)+(U1921-Z1921-AB1921),"Liquidação Cancelada")</f>
        <v>#N/A</v>
      </c>
      <c r="AD1921" s="29"/>
    </row>
    <row r="1922" spans="1:30" ht="24.95" customHeight="1" x14ac:dyDescent="0.2">
      <c r="A1922" s="23" t="str">
        <f>D1922&amp;"|"&amp;E1922&amp;"|"&amp;G1922&amp;"|"&amp;H1922&amp;"|"&amp;L1922&amp;"|"&amp;N1922&amp;"|"&amp;U1922</f>
        <v>||||||0</v>
      </c>
      <c r="B1922" s="23" t="str">
        <f>D1922&amp;"|"&amp;E1922&amp;"|"&amp;G1922&amp;"|"&amp;H1922&amp;"|"&amp;X1922</f>
        <v>||||0</v>
      </c>
      <c r="C1922" s="28" t="str">
        <f>E1922&amp;"|"&amp;X1922</f>
        <v>|0</v>
      </c>
      <c r="D1922" s="10"/>
      <c r="E1922" s="10"/>
      <c r="F1922" s="36" t="str">
        <f>G1922&amp;"/"&amp;H1922</f>
        <v>/</v>
      </c>
      <c r="G1922" s="10"/>
      <c r="H1922" s="10"/>
      <c r="I1922" s="36" t="str">
        <f>J1922&amp;"."&amp;K1922</f>
        <v>.</v>
      </c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>
        <f>R1922-S1922-T1922</f>
        <v>0</v>
      </c>
      <c r="V1922" s="9" t="e">
        <f>IF(X1922&lt;&gt;"Liquidação Cancelada",VLOOKUP(B1922,'BASE DE DADOS OPS'!$B$4:$P$9650,10,FALSE),"Liquidação Cancelada")</f>
        <v>#N/A</v>
      </c>
      <c r="W1922" s="13" t="e">
        <f>IF(X1922&lt;&gt;"Liquidação Cancelada",IF(ISBLANK(V1922),"AGUARDANDO PAGAMENTO",NETWORKDAYS(P1922,V1922)-1),"Liquidação Cancelada")</f>
        <v>#N/A</v>
      </c>
      <c r="X1922" s="10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>IF(X1922&lt;&gt;"Liquidação Cancelada",Y1922-Z1922,"Liquidação Cancelada")</f>
        <v>#N/A</v>
      </c>
      <c r="AC1922" s="3" t="e">
        <f>IF(X1922&lt;&gt;"Liquidação Cancelada",(AA1922-AB1922)+(U1922-Z1922-AB1922),"Liquidação Cancelada")</f>
        <v>#N/A</v>
      </c>
      <c r="AD1922" s="29"/>
    </row>
    <row r="1923" spans="1:30" ht="24.95" customHeight="1" x14ac:dyDescent="0.2">
      <c r="A1923" s="23" t="str">
        <f>D1923&amp;"|"&amp;E1923&amp;"|"&amp;G1923&amp;"|"&amp;H1923&amp;"|"&amp;L1923&amp;"|"&amp;N1923&amp;"|"&amp;U1923</f>
        <v>||||||0</v>
      </c>
      <c r="B1923" s="23" t="str">
        <f>D1923&amp;"|"&amp;E1923&amp;"|"&amp;G1923&amp;"|"&amp;H1923&amp;"|"&amp;X1923</f>
        <v>||||0</v>
      </c>
      <c r="C1923" s="28" t="str">
        <f>E1923&amp;"|"&amp;X1923</f>
        <v>|0</v>
      </c>
      <c r="D1923" s="10"/>
      <c r="E1923" s="10"/>
      <c r="F1923" s="36" t="str">
        <f>G1923&amp;"/"&amp;H1923</f>
        <v>/</v>
      </c>
      <c r="G1923" s="10"/>
      <c r="H1923" s="10"/>
      <c r="I1923" s="36" t="str">
        <f>J1923&amp;"."&amp;K1923</f>
        <v>.</v>
      </c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>
        <f>R1923-S1923-T1923</f>
        <v>0</v>
      </c>
      <c r="V1923" s="9" t="e">
        <f>IF(X1923&lt;&gt;"Liquidação Cancelada",VLOOKUP(B1923,'BASE DE DADOS OPS'!$B$4:$P$9650,10,FALSE),"Liquidação Cancelada")</f>
        <v>#N/A</v>
      </c>
      <c r="W1923" s="13" t="e">
        <f>IF(X1923&lt;&gt;"Liquidação Cancelada",IF(ISBLANK(V1923),"AGUARDANDO PAGAMENTO",NETWORKDAYS(P1923,V1923)-1),"Liquidação Cancelada")</f>
        <v>#N/A</v>
      </c>
      <c r="X1923" s="10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>IF(X1923&lt;&gt;"Liquidação Cancelada",Y1923-Z1923,"Liquidação Cancelada")</f>
        <v>#N/A</v>
      </c>
      <c r="AC1923" s="3" t="e">
        <f>IF(X1923&lt;&gt;"Liquidação Cancelada",(AA1923-AB1923)+(U1923-Z1923-AB1923),"Liquidação Cancelada")</f>
        <v>#N/A</v>
      </c>
      <c r="AD1923" s="29"/>
    </row>
    <row r="1924" spans="1:30" ht="24.95" customHeight="1" x14ac:dyDescent="0.2">
      <c r="A1924" s="23" t="str">
        <f>D1924&amp;"|"&amp;E1924&amp;"|"&amp;G1924&amp;"|"&amp;H1924&amp;"|"&amp;L1924&amp;"|"&amp;N1924&amp;"|"&amp;U1924</f>
        <v>||||||0</v>
      </c>
      <c r="B1924" s="23" t="str">
        <f>D1924&amp;"|"&amp;E1924&amp;"|"&amp;G1924&amp;"|"&amp;H1924&amp;"|"&amp;X1924</f>
        <v>||||0</v>
      </c>
      <c r="C1924" s="28" t="str">
        <f>E1924&amp;"|"&amp;X1924</f>
        <v>|0</v>
      </c>
      <c r="D1924" s="10"/>
      <c r="E1924" s="10"/>
      <c r="F1924" s="36" t="str">
        <f>G1924&amp;"/"&amp;H1924</f>
        <v>/</v>
      </c>
      <c r="G1924" s="10"/>
      <c r="H1924" s="10"/>
      <c r="I1924" s="36" t="str">
        <f>J1924&amp;"."&amp;K1924</f>
        <v>.</v>
      </c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>
        <f>R1924-S1924-T1924</f>
        <v>0</v>
      </c>
      <c r="V1924" s="9" t="e">
        <f>IF(X1924&lt;&gt;"Liquidação Cancelada",VLOOKUP(B1924,'BASE DE DADOS OPS'!$B$4:$P$9650,10,FALSE),"Liquidação Cancelada")</f>
        <v>#N/A</v>
      </c>
      <c r="W1924" s="13" t="e">
        <f>IF(X1924&lt;&gt;"Liquidação Cancelada",IF(ISBLANK(V1924),"AGUARDANDO PAGAMENTO",NETWORKDAYS(P1924,V1924)-1),"Liquidação Cancelada")</f>
        <v>#N/A</v>
      </c>
      <c r="X1924" s="10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>IF(X1924&lt;&gt;"Liquidação Cancelada",Y1924-Z1924,"Liquidação Cancelada")</f>
        <v>#N/A</v>
      </c>
      <c r="AC1924" s="3" t="e">
        <f>IF(X1924&lt;&gt;"Liquidação Cancelada",(AA1924-AB1924)+(U1924-Z1924-AB1924),"Liquidação Cancelada")</f>
        <v>#N/A</v>
      </c>
      <c r="AD1924" s="29"/>
    </row>
    <row r="1925" spans="1:30" ht="24.95" customHeight="1" x14ac:dyDescent="0.2">
      <c r="A1925" s="23" t="str">
        <f>D1925&amp;"|"&amp;E1925&amp;"|"&amp;G1925&amp;"|"&amp;H1925&amp;"|"&amp;L1925&amp;"|"&amp;N1925&amp;"|"&amp;U1925</f>
        <v>||||||0</v>
      </c>
      <c r="B1925" s="23" t="str">
        <f>D1925&amp;"|"&amp;E1925&amp;"|"&amp;G1925&amp;"|"&amp;H1925&amp;"|"&amp;X1925</f>
        <v>||||0</v>
      </c>
      <c r="C1925" s="28" t="str">
        <f>E1925&amp;"|"&amp;X1925</f>
        <v>|0</v>
      </c>
      <c r="D1925" s="10"/>
      <c r="E1925" s="10"/>
      <c r="F1925" s="36" t="str">
        <f>G1925&amp;"/"&amp;H1925</f>
        <v>/</v>
      </c>
      <c r="G1925" s="10"/>
      <c r="H1925" s="10"/>
      <c r="I1925" s="36" t="str">
        <f>J1925&amp;"."&amp;K1925</f>
        <v>.</v>
      </c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>
        <f>R1925-S1925-T1925</f>
        <v>0</v>
      </c>
      <c r="V1925" s="9" t="e">
        <f>IF(X1925&lt;&gt;"Liquidação Cancelada",VLOOKUP(B1925,'BASE DE DADOS OPS'!$B$4:$P$9650,10,FALSE),"Liquidação Cancelada")</f>
        <v>#N/A</v>
      </c>
      <c r="W1925" s="13" t="e">
        <f>IF(X1925&lt;&gt;"Liquidação Cancelada",IF(ISBLANK(V1925),"AGUARDANDO PAGAMENTO",NETWORKDAYS(P1925,V1925)-1),"Liquidação Cancelada")</f>
        <v>#N/A</v>
      </c>
      <c r="X1925" s="10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>IF(X1925&lt;&gt;"Liquidação Cancelada",Y1925-Z1925,"Liquidação Cancelada")</f>
        <v>#N/A</v>
      </c>
      <c r="AC1925" s="3" t="e">
        <f>IF(X1925&lt;&gt;"Liquidação Cancelada",(AA1925-AB1925)+(U1925-Z1925-AB1925),"Liquidação Cancelada")</f>
        <v>#N/A</v>
      </c>
      <c r="AD1925" s="29"/>
    </row>
    <row r="1926" spans="1:30" ht="24.95" customHeight="1" x14ac:dyDescent="0.2">
      <c r="A1926" s="23" t="str">
        <f>D1926&amp;"|"&amp;E1926&amp;"|"&amp;G1926&amp;"|"&amp;H1926&amp;"|"&amp;L1926&amp;"|"&amp;N1926&amp;"|"&amp;U1926</f>
        <v>||||||0</v>
      </c>
      <c r="B1926" s="23" t="str">
        <f>D1926&amp;"|"&amp;E1926&amp;"|"&amp;G1926&amp;"|"&amp;H1926&amp;"|"&amp;X1926</f>
        <v>||||0</v>
      </c>
      <c r="C1926" s="28" t="str">
        <f>E1926&amp;"|"&amp;X1926</f>
        <v>|0</v>
      </c>
      <c r="D1926" s="10"/>
      <c r="E1926" s="10"/>
      <c r="F1926" s="36" t="str">
        <f>G1926&amp;"/"&amp;H1926</f>
        <v>/</v>
      </c>
      <c r="G1926" s="10"/>
      <c r="H1926" s="10"/>
      <c r="I1926" s="36" t="str">
        <f>J1926&amp;"."&amp;K1926</f>
        <v>.</v>
      </c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>
        <f>R1926-S1926-T1926</f>
        <v>0</v>
      </c>
      <c r="V1926" s="9" t="e">
        <f>IF(X1926&lt;&gt;"Liquidação Cancelada",VLOOKUP(B1926,'BASE DE DADOS OPS'!$B$4:$P$9650,10,FALSE),"Liquidação Cancelada")</f>
        <v>#N/A</v>
      </c>
      <c r="W1926" s="13" t="e">
        <f>IF(X1926&lt;&gt;"Liquidação Cancelada",IF(ISBLANK(V1926),"AGUARDANDO PAGAMENTO",NETWORKDAYS(P1926,V1926)-1),"Liquidação Cancelada")</f>
        <v>#N/A</v>
      </c>
      <c r="X1926" s="10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>IF(X1926&lt;&gt;"Liquidação Cancelada",Y1926-Z1926,"Liquidação Cancelada")</f>
        <v>#N/A</v>
      </c>
      <c r="AC1926" s="3" t="e">
        <f>IF(X1926&lt;&gt;"Liquidação Cancelada",(AA1926-AB1926)+(U1926-Z1926-AB1926),"Liquidação Cancelada")</f>
        <v>#N/A</v>
      </c>
      <c r="AD1926" s="29"/>
    </row>
    <row r="1927" spans="1:30" ht="24.95" customHeight="1" x14ac:dyDescent="0.2">
      <c r="A1927" s="23" t="str">
        <f>D1927&amp;"|"&amp;E1927&amp;"|"&amp;G1927&amp;"|"&amp;H1927&amp;"|"&amp;L1927&amp;"|"&amp;N1927&amp;"|"&amp;U1927</f>
        <v>||||||0</v>
      </c>
      <c r="B1927" s="23" t="str">
        <f>D1927&amp;"|"&amp;E1927&amp;"|"&amp;G1927&amp;"|"&amp;H1927&amp;"|"&amp;X1927</f>
        <v>||||0</v>
      </c>
      <c r="C1927" s="28" t="str">
        <f>E1927&amp;"|"&amp;X1927</f>
        <v>|0</v>
      </c>
      <c r="D1927" s="10"/>
      <c r="E1927" s="10"/>
      <c r="F1927" s="36" t="str">
        <f>G1927&amp;"/"&amp;H1927</f>
        <v>/</v>
      </c>
      <c r="G1927" s="10"/>
      <c r="H1927" s="10"/>
      <c r="I1927" s="36" t="str">
        <f>J1927&amp;"."&amp;K1927</f>
        <v>.</v>
      </c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>
        <f>R1927-S1927-T1927</f>
        <v>0</v>
      </c>
      <c r="V1927" s="9" t="e">
        <f>IF(X1927&lt;&gt;"Liquidação Cancelada",VLOOKUP(B1927,'BASE DE DADOS OPS'!$B$4:$P$9650,10,FALSE),"Liquidação Cancelada")</f>
        <v>#N/A</v>
      </c>
      <c r="W1927" s="13" t="e">
        <f>IF(X1927&lt;&gt;"Liquidação Cancelada",IF(ISBLANK(V1927),"AGUARDANDO PAGAMENTO",NETWORKDAYS(P1927,V1927)-1),"Liquidação Cancelada")</f>
        <v>#N/A</v>
      </c>
      <c r="X1927" s="10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>IF(X1927&lt;&gt;"Liquidação Cancelada",Y1927-Z1927,"Liquidação Cancelada")</f>
        <v>#N/A</v>
      </c>
      <c r="AC1927" s="3" t="e">
        <f>IF(X1927&lt;&gt;"Liquidação Cancelada",(AA1927-AB1927)+(U1927-Z1927-AB1927),"Liquidação Cancelada")</f>
        <v>#N/A</v>
      </c>
      <c r="AD1927" s="29"/>
    </row>
    <row r="1928" spans="1:30" ht="24.95" customHeight="1" x14ac:dyDescent="0.2">
      <c r="A1928" s="23" t="str">
        <f>D1928&amp;"|"&amp;E1928&amp;"|"&amp;G1928&amp;"|"&amp;H1928&amp;"|"&amp;L1928&amp;"|"&amp;N1928&amp;"|"&amp;U1928</f>
        <v>||||||0</v>
      </c>
      <c r="B1928" s="23" t="str">
        <f>D1928&amp;"|"&amp;E1928&amp;"|"&amp;G1928&amp;"|"&amp;H1928&amp;"|"&amp;X1928</f>
        <v>||||0</v>
      </c>
      <c r="C1928" s="28" t="str">
        <f>E1928&amp;"|"&amp;X1928</f>
        <v>|0</v>
      </c>
      <c r="D1928" s="10"/>
      <c r="E1928" s="10"/>
      <c r="F1928" s="36" t="str">
        <f>G1928&amp;"/"&amp;H1928</f>
        <v>/</v>
      </c>
      <c r="G1928" s="10"/>
      <c r="H1928" s="10"/>
      <c r="I1928" s="36" t="str">
        <f>J1928&amp;"."&amp;K1928</f>
        <v>.</v>
      </c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>
        <f>R1928-S1928-T1928</f>
        <v>0</v>
      </c>
      <c r="V1928" s="9" t="e">
        <f>IF(X1928&lt;&gt;"Liquidação Cancelada",VLOOKUP(B1928,'BASE DE DADOS OPS'!$B$4:$P$9650,10,FALSE),"Liquidação Cancelada")</f>
        <v>#N/A</v>
      </c>
      <c r="W1928" s="13" t="e">
        <f>IF(X1928&lt;&gt;"Liquidação Cancelada",IF(ISBLANK(V1928),"AGUARDANDO PAGAMENTO",NETWORKDAYS(P1928,V1928)-1),"Liquidação Cancelada")</f>
        <v>#N/A</v>
      </c>
      <c r="X1928" s="10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>IF(X1928&lt;&gt;"Liquidação Cancelada",Y1928-Z1928,"Liquidação Cancelada")</f>
        <v>#N/A</v>
      </c>
      <c r="AC1928" s="3" t="e">
        <f>IF(X1928&lt;&gt;"Liquidação Cancelada",(AA1928-AB1928)+(U1928-Z1928-AB1928),"Liquidação Cancelada")</f>
        <v>#N/A</v>
      </c>
      <c r="AD1928" s="29"/>
    </row>
    <row r="1929" spans="1:30" ht="24.95" customHeight="1" x14ac:dyDescent="0.2">
      <c r="A1929" s="23" t="str">
        <f>D1929&amp;"|"&amp;E1929&amp;"|"&amp;G1929&amp;"|"&amp;H1929&amp;"|"&amp;L1929&amp;"|"&amp;N1929&amp;"|"&amp;U1929</f>
        <v>||||||0</v>
      </c>
      <c r="B1929" s="23" t="str">
        <f>D1929&amp;"|"&amp;E1929&amp;"|"&amp;G1929&amp;"|"&amp;H1929&amp;"|"&amp;X1929</f>
        <v>||||0</v>
      </c>
      <c r="C1929" s="28" t="str">
        <f>E1929&amp;"|"&amp;X1929</f>
        <v>|0</v>
      </c>
      <c r="D1929" s="10"/>
      <c r="E1929" s="10"/>
      <c r="F1929" s="36" t="str">
        <f>G1929&amp;"/"&amp;H1929</f>
        <v>/</v>
      </c>
      <c r="G1929" s="10"/>
      <c r="H1929" s="10"/>
      <c r="I1929" s="36" t="str">
        <f>J1929&amp;"."&amp;K1929</f>
        <v>.</v>
      </c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>
        <f>R1929-S1929-T1929</f>
        <v>0</v>
      </c>
      <c r="V1929" s="9" t="e">
        <f>IF(X1929&lt;&gt;"Liquidação Cancelada",VLOOKUP(B1929,'BASE DE DADOS OPS'!$B$4:$P$9650,10,FALSE),"Liquidação Cancelada")</f>
        <v>#N/A</v>
      </c>
      <c r="W1929" s="13" t="e">
        <f>IF(X1929&lt;&gt;"Liquidação Cancelada",IF(ISBLANK(V1929),"AGUARDANDO PAGAMENTO",NETWORKDAYS(P1929,V1929)-1),"Liquidação Cancelada")</f>
        <v>#N/A</v>
      </c>
      <c r="X1929" s="10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>IF(X1929&lt;&gt;"Liquidação Cancelada",Y1929-Z1929,"Liquidação Cancelada")</f>
        <v>#N/A</v>
      </c>
      <c r="AC1929" s="3" t="e">
        <f>IF(X1929&lt;&gt;"Liquidação Cancelada",(AA1929-AB1929)+(U1929-Z1929-AB1929),"Liquidação Cancelada")</f>
        <v>#N/A</v>
      </c>
      <c r="AD1929" s="29"/>
    </row>
    <row r="1930" spans="1:30" ht="24.95" customHeight="1" x14ac:dyDescent="0.2">
      <c r="A1930" s="23" t="str">
        <f>D1930&amp;"|"&amp;E1930&amp;"|"&amp;G1930&amp;"|"&amp;H1930&amp;"|"&amp;L1930&amp;"|"&amp;N1930&amp;"|"&amp;U1930</f>
        <v>||||||0</v>
      </c>
      <c r="B1930" s="23" t="str">
        <f>D1930&amp;"|"&amp;E1930&amp;"|"&amp;G1930&amp;"|"&amp;H1930&amp;"|"&amp;X1930</f>
        <v>||||0</v>
      </c>
      <c r="C1930" s="28" t="str">
        <f>E1930&amp;"|"&amp;X1930</f>
        <v>|0</v>
      </c>
      <c r="D1930" s="10"/>
      <c r="E1930" s="10"/>
      <c r="F1930" s="36" t="str">
        <f>G1930&amp;"/"&amp;H1930</f>
        <v>/</v>
      </c>
      <c r="G1930" s="10"/>
      <c r="H1930" s="10"/>
      <c r="I1930" s="36" t="str">
        <f>J1930&amp;"."&amp;K1930</f>
        <v>.</v>
      </c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>
        <f>R1930-S1930-T1930</f>
        <v>0</v>
      </c>
      <c r="V1930" s="9" t="e">
        <f>IF(X1930&lt;&gt;"Liquidação Cancelada",VLOOKUP(B1930,'BASE DE DADOS OPS'!$B$4:$P$9650,10,FALSE),"Liquidação Cancelada")</f>
        <v>#N/A</v>
      </c>
      <c r="W1930" s="13" t="e">
        <f>IF(X1930&lt;&gt;"Liquidação Cancelada",IF(ISBLANK(V1930),"AGUARDANDO PAGAMENTO",NETWORKDAYS(P1930,V1930)-1),"Liquidação Cancelada")</f>
        <v>#N/A</v>
      </c>
      <c r="X1930" s="10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>IF(X1930&lt;&gt;"Liquidação Cancelada",Y1930-Z1930,"Liquidação Cancelada")</f>
        <v>#N/A</v>
      </c>
      <c r="AC1930" s="3" t="e">
        <f>IF(X1930&lt;&gt;"Liquidação Cancelada",(AA1930-AB1930)+(U1930-Z1930-AB1930),"Liquidação Cancelada")</f>
        <v>#N/A</v>
      </c>
      <c r="AD1930" s="29"/>
    </row>
    <row r="1931" spans="1:30" ht="24.95" customHeight="1" x14ac:dyDescent="0.2">
      <c r="A1931" s="23" t="str">
        <f>D1931&amp;"|"&amp;E1931&amp;"|"&amp;G1931&amp;"|"&amp;H1931&amp;"|"&amp;L1931&amp;"|"&amp;N1931&amp;"|"&amp;U1931</f>
        <v>||||||0</v>
      </c>
      <c r="B1931" s="23" t="str">
        <f>D1931&amp;"|"&amp;E1931&amp;"|"&amp;G1931&amp;"|"&amp;H1931&amp;"|"&amp;X1931</f>
        <v>||||0</v>
      </c>
      <c r="C1931" s="28" t="str">
        <f>E1931&amp;"|"&amp;X1931</f>
        <v>|0</v>
      </c>
      <c r="D1931" s="10"/>
      <c r="E1931" s="10"/>
      <c r="F1931" s="36" t="str">
        <f>G1931&amp;"/"&amp;H1931</f>
        <v>/</v>
      </c>
      <c r="G1931" s="10"/>
      <c r="H1931" s="10"/>
      <c r="I1931" s="36" t="str">
        <f>J1931&amp;"."&amp;K1931</f>
        <v>.</v>
      </c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>
        <f>R1931-S1931-T1931</f>
        <v>0</v>
      </c>
      <c r="V1931" s="9" t="e">
        <f>IF(X1931&lt;&gt;"Liquidação Cancelada",VLOOKUP(B1931,'BASE DE DADOS OPS'!$B$4:$P$9650,10,FALSE),"Liquidação Cancelada")</f>
        <v>#N/A</v>
      </c>
      <c r="W1931" s="13" t="e">
        <f>IF(X1931&lt;&gt;"Liquidação Cancelada",IF(ISBLANK(V1931),"AGUARDANDO PAGAMENTO",NETWORKDAYS(P1931,V1931)-1),"Liquidação Cancelada")</f>
        <v>#N/A</v>
      </c>
      <c r="X1931" s="10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>IF(X1931&lt;&gt;"Liquidação Cancelada",Y1931-Z1931,"Liquidação Cancelada")</f>
        <v>#N/A</v>
      </c>
      <c r="AC1931" s="3" t="e">
        <f>IF(X1931&lt;&gt;"Liquidação Cancelada",(AA1931-AB1931)+(U1931-Z1931-AB1931),"Liquidação Cancelada")</f>
        <v>#N/A</v>
      </c>
      <c r="AD1931" s="29"/>
    </row>
    <row r="1932" spans="1:30" ht="24.95" customHeight="1" x14ac:dyDescent="0.2">
      <c r="A1932" s="23" t="str">
        <f>D1932&amp;"|"&amp;E1932&amp;"|"&amp;G1932&amp;"|"&amp;H1932&amp;"|"&amp;L1932&amp;"|"&amp;N1932&amp;"|"&amp;U1932</f>
        <v>||||||0</v>
      </c>
      <c r="B1932" s="23" t="str">
        <f>D1932&amp;"|"&amp;E1932&amp;"|"&amp;G1932&amp;"|"&amp;H1932&amp;"|"&amp;X1932</f>
        <v>||||0</v>
      </c>
      <c r="C1932" s="28" t="str">
        <f>E1932&amp;"|"&amp;X1932</f>
        <v>|0</v>
      </c>
      <c r="D1932" s="10"/>
      <c r="E1932" s="10"/>
      <c r="F1932" s="36" t="str">
        <f>G1932&amp;"/"&amp;H1932</f>
        <v>/</v>
      </c>
      <c r="G1932" s="10"/>
      <c r="H1932" s="10"/>
      <c r="I1932" s="36" t="str">
        <f>J1932&amp;"."&amp;K1932</f>
        <v>.</v>
      </c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>
        <f>R1932-S1932-T1932</f>
        <v>0</v>
      </c>
      <c r="V1932" s="9" t="e">
        <f>IF(X1932&lt;&gt;"Liquidação Cancelada",VLOOKUP(B1932,'BASE DE DADOS OPS'!$B$4:$P$9650,10,FALSE),"Liquidação Cancelada")</f>
        <v>#N/A</v>
      </c>
      <c r="W1932" s="13" t="e">
        <f>IF(X1932&lt;&gt;"Liquidação Cancelada",IF(ISBLANK(V1932),"AGUARDANDO PAGAMENTO",NETWORKDAYS(P1932,V1932)-1),"Liquidação Cancelada")</f>
        <v>#N/A</v>
      </c>
      <c r="X1932" s="10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>IF(X1932&lt;&gt;"Liquidação Cancelada",Y1932-Z1932,"Liquidação Cancelada")</f>
        <v>#N/A</v>
      </c>
      <c r="AC1932" s="3" t="e">
        <f>IF(X1932&lt;&gt;"Liquidação Cancelada",(AA1932-AB1932)+(U1932-Z1932-AB1932),"Liquidação Cancelada")</f>
        <v>#N/A</v>
      </c>
      <c r="AD1932" s="29"/>
    </row>
    <row r="1933" spans="1:30" ht="24.95" customHeight="1" x14ac:dyDescent="0.2">
      <c r="A1933" s="23" t="str">
        <f>D1933&amp;"|"&amp;E1933&amp;"|"&amp;G1933&amp;"|"&amp;H1933&amp;"|"&amp;L1933&amp;"|"&amp;N1933&amp;"|"&amp;U1933</f>
        <v>||||||0</v>
      </c>
      <c r="B1933" s="23" t="str">
        <f>D1933&amp;"|"&amp;E1933&amp;"|"&amp;G1933&amp;"|"&amp;H1933&amp;"|"&amp;X1933</f>
        <v>||||0</v>
      </c>
      <c r="C1933" s="28" t="str">
        <f>E1933&amp;"|"&amp;X1933</f>
        <v>|0</v>
      </c>
      <c r="D1933" s="10"/>
      <c r="E1933" s="10"/>
      <c r="F1933" s="36" t="str">
        <f>G1933&amp;"/"&amp;H1933</f>
        <v>/</v>
      </c>
      <c r="G1933" s="10"/>
      <c r="H1933" s="10"/>
      <c r="I1933" s="36" t="str">
        <f>J1933&amp;"."&amp;K1933</f>
        <v>.</v>
      </c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>
        <f>R1933-S1933-T1933</f>
        <v>0</v>
      </c>
      <c r="V1933" s="9" t="e">
        <f>IF(X1933&lt;&gt;"Liquidação Cancelada",VLOOKUP(B1933,'BASE DE DADOS OPS'!$B$4:$P$9650,10,FALSE),"Liquidação Cancelada")</f>
        <v>#N/A</v>
      </c>
      <c r="W1933" s="13" t="e">
        <f>IF(X1933&lt;&gt;"Liquidação Cancelada",IF(ISBLANK(V1933),"AGUARDANDO PAGAMENTO",NETWORKDAYS(P1933,V1933)-1),"Liquidação Cancelada")</f>
        <v>#N/A</v>
      </c>
      <c r="X1933" s="10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>IF(X1933&lt;&gt;"Liquidação Cancelada",Y1933-Z1933,"Liquidação Cancelada")</f>
        <v>#N/A</v>
      </c>
      <c r="AC1933" s="3" t="e">
        <f>IF(X1933&lt;&gt;"Liquidação Cancelada",(AA1933-AB1933)+(U1933-Z1933-AB1933),"Liquidação Cancelada")</f>
        <v>#N/A</v>
      </c>
      <c r="AD1933" s="29"/>
    </row>
    <row r="1934" spans="1:30" ht="24.95" customHeight="1" x14ac:dyDescent="0.2">
      <c r="A1934" s="23" t="str">
        <f>D1934&amp;"|"&amp;E1934&amp;"|"&amp;G1934&amp;"|"&amp;H1934&amp;"|"&amp;L1934&amp;"|"&amp;N1934&amp;"|"&amp;U1934</f>
        <v>||||||0</v>
      </c>
      <c r="B1934" s="23" t="str">
        <f>D1934&amp;"|"&amp;E1934&amp;"|"&amp;G1934&amp;"|"&amp;H1934&amp;"|"&amp;X1934</f>
        <v>||||0</v>
      </c>
      <c r="C1934" s="28" t="str">
        <f>E1934&amp;"|"&amp;X1934</f>
        <v>|0</v>
      </c>
      <c r="D1934" s="10"/>
      <c r="E1934" s="10"/>
      <c r="F1934" s="36" t="str">
        <f>G1934&amp;"/"&amp;H1934</f>
        <v>/</v>
      </c>
      <c r="G1934" s="10"/>
      <c r="H1934" s="10"/>
      <c r="I1934" s="36" t="str">
        <f>J1934&amp;"."&amp;K1934</f>
        <v>.</v>
      </c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>
        <f>R1934-S1934-T1934</f>
        <v>0</v>
      </c>
      <c r="V1934" s="9" t="e">
        <f>IF(X1934&lt;&gt;"Liquidação Cancelada",VLOOKUP(B1934,'BASE DE DADOS OPS'!$B$4:$P$9650,10,FALSE),"Liquidação Cancelada")</f>
        <v>#N/A</v>
      </c>
      <c r="W1934" s="13" t="e">
        <f>IF(X1934&lt;&gt;"Liquidação Cancelada",IF(ISBLANK(V1934),"AGUARDANDO PAGAMENTO",NETWORKDAYS(P1934,V1934)-1),"Liquidação Cancelada")</f>
        <v>#N/A</v>
      </c>
      <c r="X1934" s="10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>IF(X1934&lt;&gt;"Liquidação Cancelada",Y1934-Z1934,"Liquidação Cancelada")</f>
        <v>#N/A</v>
      </c>
      <c r="AC1934" s="3" t="e">
        <f>IF(X1934&lt;&gt;"Liquidação Cancelada",(AA1934-AB1934)+(U1934-Z1934-AB1934),"Liquidação Cancelada")</f>
        <v>#N/A</v>
      </c>
      <c r="AD1934" s="29"/>
    </row>
    <row r="1935" spans="1:30" ht="24.95" customHeight="1" x14ac:dyDescent="0.2">
      <c r="A1935" s="23" t="str">
        <f>D1935&amp;"|"&amp;E1935&amp;"|"&amp;G1935&amp;"|"&amp;H1935&amp;"|"&amp;L1935&amp;"|"&amp;N1935&amp;"|"&amp;U1935</f>
        <v>||||||0</v>
      </c>
      <c r="B1935" s="23" t="str">
        <f>D1935&amp;"|"&amp;E1935&amp;"|"&amp;G1935&amp;"|"&amp;H1935&amp;"|"&amp;X1935</f>
        <v>||||0</v>
      </c>
      <c r="C1935" s="28" t="str">
        <f>E1935&amp;"|"&amp;X1935</f>
        <v>|0</v>
      </c>
      <c r="D1935" s="10"/>
      <c r="E1935" s="10"/>
      <c r="F1935" s="36" t="str">
        <f>G1935&amp;"/"&amp;H1935</f>
        <v>/</v>
      </c>
      <c r="G1935" s="10"/>
      <c r="H1935" s="10"/>
      <c r="I1935" s="36" t="str">
        <f>J1935&amp;"."&amp;K1935</f>
        <v>.</v>
      </c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>
        <f>R1935-S1935-T1935</f>
        <v>0</v>
      </c>
      <c r="V1935" s="9" t="e">
        <f>IF(X1935&lt;&gt;"Liquidação Cancelada",VLOOKUP(B1935,'BASE DE DADOS OPS'!$B$4:$P$9650,10,FALSE),"Liquidação Cancelada")</f>
        <v>#N/A</v>
      </c>
      <c r="W1935" s="13" t="e">
        <f>IF(X1935&lt;&gt;"Liquidação Cancelada",IF(ISBLANK(V1935),"AGUARDANDO PAGAMENTO",NETWORKDAYS(P1935,V1935)-1),"Liquidação Cancelada")</f>
        <v>#N/A</v>
      </c>
      <c r="X1935" s="10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>IF(X1935&lt;&gt;"Liquidação Cancelada",Y1935-Z1935,"Liquidação Cancelada")</f>
        <v>#N/A</v>
      </c>
      <c r="AC1935" s="3" t="e">
        <f>IF(X1935&lt;&gt;"Liquidação Cancelada",(AA1935-AB1935)+(U1935-Z1935-AB1935),"Liquidação Cancelada")</f>
        <v>#N/A</v>
      </c>
      <c r="AD1935" s="29"/>
    </row>
    <row r="1936" spans="1:30" ht="24.95" customHeight="1" x14ac:dyDescent="0.2">
      <c r="A1936" s="23" t="str">
        <f>D1936&amp;"|"&amp;E1936&amp;"|"&amp;G1936&amp;"|"&amp;H1936&amp;"|"&amp;L1936&amp;"|"&amp;N1936&amp;"|"&amp;U1936</f>
        <v>||||||0</v>
      </c>
      <c r="B1936" s="23" t="str">
        <f>D1936&amp;"|"&amp;E1936&amp;"|"&amp;G1936&amp;"|"&amp;H1936&amp;"|"&amp;X1936</f>
        <v>||||0</v>
      </c>
      <c r="C1936" s="28" t="str">
        <f>E1936&amp;"|"&amp;X1936</f>
        <v>|0</v>
      </c>
      <c r="D1936" s="10"/>
      <c r="E1936" s="10"/>
      <c r="F1936" s="36" t="str">
        <f>G1936&amp;"/"&amp;H1936</f>
        <v>/</v>
      </c>
      <c r="G1936" s="10"/>
      <c r="H1936" s="10"/>
      <c r="I1936" s="36" t="str">
        <f>J1936&amp;"."&amp;K1936</f>
        <v>.</v>
      </c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>
        <f>R1936-S1936-T1936</f>
        <v>0</v>
      </c>
      <c r="V1936" s="9" t="e">
        <f>IF(X1936&lt;&gt;"Liquidação Cancelada",VLOOKUP(B1936,'BASE DE DADOS OPS'!$B$4:$P$9650,10,FALSE),"Liquidação Cancelada")</f>
        <v>#N/A</v>
      </c>
      <c r="W1936" s="13" t="e">
        <f>IF(X1936&lt;&gt;"Liquidação Cancelada",IF(ISBLANK(V1936),"AGUARDANDO PAGAMENTO",NETWORKDAYS(P1936,V1936)-1),"Liquidação Cancelada")</f>
        <v>#N/A</v>
      </c>
      <c r="X1936" s="10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>IF(X1936&lt;&gt;"Liquidação Cancelada",Y1936-Z1936,"Liquidação Cancelada")</f>
        <v>#N/A</v>
      </c>
      <c r="AC1936" s="3" t="e">
        <f>IF(X1936&lt;&gt;"Liquidação Cancelada",(AA1936-AB1936)+(U1936-Z1936-AB1936),"Liquidação Cancelada")</f>
        <v>#N/A</v>
      </c>
      <c r="AD1936" s="29"/>
    </row>
    <row r="1937" spans="1:30" ht="24.95" customHeight="1" x14ac:dyDescent="0.2">
      <c r="A1937" s="23" t="str">
        <f>D1937&amp;"|"&amp;E1937&amp;"|"&amp;G1937&amp;"|"&amp;H1937&amp;"|"&amp;L1937&amp;"|"&amp;N1937&amp;"|"&amp;U1937</f>
        <v>||||||0</v>
      </c>
      <c r="B1937" s="23" t="str">
        <f>D1937&amp;"|"&amp;E1937&amp;"|"&amp;G1937&amp;"|"&amp;H1937&amp;"|"&amp;X1937</f>
        <v>||||0</v>
      </c>
      <c r="C1937" s="28" t="str">
        <f>E1937&amp;"|"&amp;X1937</f>
        <v>|0</v>
      </c>
      <c r="D1937" s="10"/>
      <c r="E1937" s="10"/>
      <c r="F1937" s="36" t="str">
        <f>G1937&amp;"/"&amp;H1937</f>
        <v>/</v>
      </c>
      <c r="G1937" s="10"/>
      <c r="H1937" s="10"/>
      <c r="I1937" s="36" t="str">
        <f>J1937&amp;"."&amp;K1937</f>
        <v>.</v>
      </c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>
        <f>R1937-S1937-T1937</f>
        <v>0</v>
      </c>
      <c r="V1937" s="9" t="e">
        <f>IF(X1937&lt;&gt;"Liquidação Cancelada",VLOOKUP(B1937,'BASE DE DADOS OPS'!$B$4:$P$9650,10,FALSE),"Liquidação Cancelada")</f>
        <v>#N/A</v>
      </c>
      <c r="W1937" s="13" t="e">
        <f>IF(X1937&lt;&gt;"Liquidação Cancelada",IF(ISBLANK(V1937),"AGUARDANDO PAGAMENTO",NETWORKDAYS(P1937,V1937)-1),"Liquidação Cancelada")</f>
        <v>#N/A</v>
      </c>
      <c r="X1937" s="10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>IF(X1937&lt;&gt;"Liquidação Cancelada",Y1937-Z1937,"Liquidação Cancelada")</f>
        <v>#N/A</v>
      </c>
      <c r="AC1937" s="3" t="e">
        <f>IF(X1937&lt;&gt;"Liquidação Cancelada",(AA1937-AB1937)+(U1937-Z1937-AB1937),"Liquidação Cancelada")</f>
        <v>#N/A</v>
      </c>
      <c r="AD1937" s="29"/>
    </row>
    <row r="1938" spans="1:30" ht="24.95" customHeight="1" x14ac:dyDescent="0.2">
      <c r="A1938" s="23" t="str">
        <f>D1938&amp;"|"&amp;E1938&amp;"|"&amp;G1938&amp;"|"&amp;H1938&amp;"|"&amp;L1938&amp;"|"&amp;N1938&amp;"|"&amp;U1938</f>
        <v>||||||0</v>
      </c>
      <c r="B1938" s="23" t="str">
        <f>D1938&amp;"|"&amp;E1938&amp;"|"&amp;G1938&amp;"|"&amp;H1938&amp;"|"&amp;X1938</f>
        <v>||||0</v>
      </c>
      <c r="C1938" s="28" t="str">
        <f>E1938&amp;"|"&amp;X1938</f>
        <v>|0</v>
      </c>
      <c r="D1938" s="10"/>
      <c r="E1938" s="10"/>
      <c r="F1938" s="36" t="str">
        <f>G1938&amp;"/"&amp;H1938</f>
        <v>/</v>
      </c>
      <c r="G1938" s="10"/>
      <c r="H1938" s="10"/>
      <c r="I1938" s="36" t="str">
        <f>J1938&amp;"."&amp;K1938</f>
        <v>.</v>
      </c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>
        <f>R1938-S1938-T1938</f>
        <v>0</v>
      </c>
      <c r="V1938" s="9" t="e">
        <f>IF(X1938&lt;&gt;"Liquidação Cancelada",VLOOKUP(B1938,'BASE DE DADOS OPS'!$B$4:$P$9650,10,FALSE),"Liquidação Cancelada")</f>
        <v>#N/A</v>
      </c>
      <c r="W1938" s="13" t="e">
        <f>IF(X1938&lt;&gt;"Liquidação Cancelada",IF(ISBLANK(V1938),"AGUARDANDO PAGAMENTO",NETWORKDAYS(P1938,V1938)-1),"Liquidação Cancelada")</f>
        <v>#N/A</v>
      </c>
      <c r="X1938" s="10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>IF(X1938&lt;&gt;"Liquidação Cancelada",Y1938-Z1938,"Liquidação Cancelada")</f>
        <v>#N/A</v>
      </c>
      <c r="AC1938" s="3" t="e">
        <f>IF(X1938&lt;&gt;"Liquidação Cancelada",(AA1938-AB1938)+(U1938-Z1938-AB1938),"Liquidação Cancelada")</f>
        <v>#N/A</v>
      </c>
      <c r="AD1938" s="29"/>
    </row>
    <row r="1939" spans="1:30" ht="24.95" customHeight="1" x14ac:dyDescent="0.2">
      <c r="A1939" s="23" t="str">
        <f>D1939&amp;"|"&amp;E1939&amp;"|"&amp;G1939&amp;"|"&amp;H1939&amp;"|"&amp;L1939&amp;"|"&amp;N1939&amp;"|"&amp;U1939</f>
        <v>||||||0</v>
      </c>
      <c r="B1939" s="23" t="str">
        <f>D1939&amp;"|"&amp;E1939&amp;"|"&amp;G1939&amp;"|"&amp;H1939&amp;"|"&amp;X1939</f>
        <v>||||0</v>
      </c>
      <c r="C1939" s="28" t="str">
        <f>E1939&amp;"|"&amp;X1939</f>
        <v>|0</v>
      </c>
      <c r="D1939" s="10"/>
      <c r="E1939" s="10"/>
      <c r="F1939" s="36" t="str">
        <f>G1939&amp;"/"&amp;H1939</f>
        <v>/</v>
      </c>
      <c r="G1939" s="10"/>
      <c r="H1939" s="10"/>
      <c r="I1939" s="36" t="str">
        <f>J1939&amp;"."&amp;K1939</f>
        <v>.</v>
      </c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>
        <f>R1939-S1939-T1939</f>
        <v>0</v>
      </c>
      <c r="V1939" s="9" t="e">
        <f>IF(X1939&lt;&gt;"Liquidação Cancelada",VLOOKUP(B1939,'BASE DE DADOS OPS'!$B$4:$P$9650,10,FALSE),"Liquidação Cancelada")</f>
        <v>#N/A</v>
      </c>
      <c r="W1939" s="13" t="e">
        <f>IF(X1939&lt;&gt;"Liquidação Cancelada",IF(ISBLANK(V1939),"AGUARDANDO PAGAMENTO",NETWORKDAYS(P1939,V1939)-1),"Liquidação Cancelada")</f>
        <v>#N/A</v>
      </c>
      <c r="X1939" s="10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>IF(X1939&lt;&gt;"Liquidação Cancelada",Y1939-Z1939,"Liquidação Cancelada")</f>
        <v>#N/A</v>
      </c>
      <c r="AC1939" s="3" t="e">
        <f>IF(X1939&lt;&gt;"Liquidação Cancelada",(AA1939-AB1939)+(U1939-Z1939-AB1939),"Liquidação Cancelada")</f>
        <v>#N/A</v>
      </c>
      <c r="AD1939" s="29"/>
    </row>
    <row r="1940" spans="1:30" ht="24.95" customHeight="1" x14ac:dyDescent="0.2">
      <c r="A1940" s="23" t="str">
        <f>D1940&amp;"|"&amp;E1940&amp;"|"&amp;G1940&amp;"|"&amp;H1940&amp;"|"&amp;L1940&amp;"|"&amp;N1940&amp;"|"&amp;U1940</f>
        <v>||||||0</v>
      </c>
      <c r="B1940" s="23" t="str">
        <f>D1940&amp;"|"&amp;E1940&amp;"|"&amp;G1940&amp;"|"&amp;H1940&amp;"|"&amp;X1940</f>
        <v>||||0</v>
      </c>
      <c r="C1940" s="28" t="str">
        <f>E1940&amp;"|"&amp;X1940</f>
        <v>|0</v>
      </c>
      <c r="D1940" s="10"/>
      <c r="E1940" s="10"/>
      <c r="F1940" s="36" t="str">
        <f>G1940&amp;"/"&amp;H1940</f>
        <v>/</v>
      </c>
      <c r="G1940" s="10"/>
      <c r="H1940" s="10"/>
      <c r="I1940" s="36" t="str">
        <f>J1940&amp;"."&amp;K1940</f>
        <v>.</v>
      </c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>
        <f>R1940-S1940-T1940</f>
        <v>0</v>
      </c>
      <c r="V1940" s="9" t="e">
        <f>IF(X1940&lt;&gt;"Liquidação Cancelada",VLOOKUP(B1940,'BASE DE DADOS OPS'!$B$4:$P$9650,10,FALSE),"Liquidação Cancelada")</f>
        <v>#N/A</v>
      </c>
      <c r="W1940" s="13" t="e">
        <f>IF(X1940&lt;&gt;"Liquidação Cancelada",IF(ISBLANK(V1940),"AGUARDANDO PAGAMENTO",NETWORKDAYS(P1940,V1940)-1),"Liquidação Cancelada")</f>
        <v>#N/A</v>
      </c>
      <c r="X1940" s="10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>IF(X1940&lt;&gt;"Liquidação Cancelada",Y1940-Z1940,"Liquidação Cancelada")</f>
        <v>#N/A</v>
      </c>
      <c r="AC1940" s="3" t="e">
        <f>IF(X1940&lt;&gt;"Liquidação Cancelada",(AA1940-AB1940)+(U1940-Z1940-AB1940),"Liquidação Cancelada")</f>
        <v>#N/A</v>
      </c>
      <c r="AD1940" s="29"/>
    </row>
    <row r="1941" spans="1:30" ht="24.95" customHeight="1" x14ac:dyDescent="0.2">
      <c r="A1941" s="23" t="str">
        <f>D1941&amp;"|"&amp;E1941&amp;"|"&amp;G1941&amp;"|"&amp;H1941&amp;"|"&amp;L1941&amp;"|"&amp;N1941&amp;"|"&amp;U1941</f>
        <v>||||||0</v>
      </c>
      <c r="B1941" s="23" t="str">
        <f>D1941&amp;"|"&amp;E1941&amp;"|"&amp;G1941&amp;"|"&amp;H1941&amp;"|"&amp;X1941</f>
        <v>||||0</v>
      </c>
      <c r="C1941" s="28" t="str">
        <f>E1941&amp;"|"&amp;X1941</f>
        <v>|0</v>
      </c>
      <c r="D1941" s="10"/>
      <c r="E1941" s="10"/>
      <c r="F1941" s="36" t="str">
        <f>G1941&amp;"/"&amp;H1941</f>
        <v>/</v>
      </c>
      <c r="G1941" s="10"/>
      <c r="H1941" s="10"/>
      <c r="I1941" s="36" t="str">
        <f>J1941&amp;"."&amp;K1941</f>
        <v>.</v>
      </c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>
        <f>R1941-S1941-T1941</f>
        <v>0</v>
      </c>
      <c r="V1941" s="9" t="e">
        <f>IF(X1941&lt;&gt;"Liquidação Cancelada",VLOOKUP(B1941,'BASE DE DADOS OPS'!$B$4:$P$9650,10,FALSE),"Liquidação Cancelada")</f>
        <v>#N/A</v>
      </c>
      <c r="W1941" s="13" t="e">
        <f>IF(X1941&lt;&gt;"Liquidação Cancelada",IF(ISBLANK(V1941),"AGUARDANDO PAGAMENTO",NETWORKDAYS(P1941,V1941)-1),"Liquidação Cancelada")</f>
        <v>#N/A</v>
      </c>
      <c r="X1941" s="10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>IF(X1941&lt;&gt;"Liquidação Cancelada",Y1941-Z1941,"Liquidação Cancelada")</f>
        <v>#N/A</v>
      </c>
      <c r="AC1941" s="3" t="e">
        <f>IF(X1941&lt;&gt;"Liquidação Cancelada",(AA1941-AB1941)+(U1941-Z1941-AB1941),"Liquidação Cancelada")</f>
        <v>#N/A</v>
      </c>
      <c r="AD1941" s="29"/>
    </row>
    <row r="1942" spans="1:30" ht="24.95" customHeight="1" x14ac:dyDescent="0.2">
      <c r="A1942" s="23" t="str">
        <f>D1942&amp;"|"&amp;E1942&amp;"|"&amp;G1942&amp;"|"&amp;H1942&amp;"|"&amp;L1942&amp;"|"&amp;N1942&amp;"|"&amp;U1942</f>
        <v>||||||0</v>
      </c>
      <c r="B1942" s="23" t="str">
        <f>D1942&amp;"|"&amp;E1942&amp;"|"&amp;G1942&amp;"|"&amp;H1942&amp;"|"&amp;X1942</f>
        <v>||||0</v>
      </c>
      <c r="C1942" s="28" t="str">
        <f>E1942&amp;"|"&amp;X1942</f>
        <v>|0</v>
      </c>
      <c r="D1942" s="10"/>
      <c r="E1942" s="10"/>
      <c r="F1942" s="36" t="str">
        <f>G1942&amp;"/"&amp;H1942</f>
        <v>/</v>
      </c>
      <c r="G1942" s="10"/>
      <c r="H1942" s="10"/>
      <c r="I1942" s="36" t="str">
        <f>J1942&amp;"."&amp;K1942</f>
        <v>.</v>
      </c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>
        <f>R1942-S1942-T1942</f>
        <v>0</v>
      </c>
      <c r="V1942" s="9" t="e">
        <f>IF(X1942&lt;&gt;"Liquidação Cancelada",VLOOKUP(B1942,'BASE DE DADOS OPS'!$B$4:$P$9650,10,FALSE),"Liquidação Cancelada")</f>
        <v>#N/A</v>
      </c>
      <c r="W1942" s="13" t="e">
        <f>IF(X1942&lt;&gt;"Liquidação Cancelada",IF(ISBLANK(V1942),"AGUARDANDO PAGAMENTO",NETWORKDAYS(P1942,V1942)-1),"Liquidação Cancelada")</f>
        <v>#N/A</v>
      </c>
      <c r="X1942" s="10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>IF(X1942&lt;&gt;"Liquidação Cancelada",Y1942-Z1942,"Liquidação Cancelada")</f>
        <v>#N/A</v>
      </c>
      <c r="AC1942" s="3" t="e">
        <f>IF(X1942&lt;&gt;"Liquidação Cancelada",(AA1942-AB1942)+(U1942-Z1942-AB1942),"Liquidação Cancelada")</f>
        <v>#N/A</v>
      </c>
      <c r="AD1942" s="29"/>
    </row>
    <row r="1943" spans="1:30" ht="24.95" customHeight="1" x14ac:dyDescent="0.2">
      <c r="A1943" s="23" t="str">
        <f>D1943&amp;"|"&amp;E1943&amp;"|"&amp;G1943&amp;"|"&amp;H1943&amp;"|"&amp;L1943&amp;"|"&amp;N1943&amp;"|"&amp;U1943</f>
        <v>||||||0</v>
      </c>
      <c r="B1943" s="23" t="str">
        <f>D1943&amp;"|"&amp;E1943&amp;"|"&amp;G1943&amp;"|"&amp;H1943&amp;"|"&amp;X1943</f>
        <v>||||0</v>
      </c>
      <c r="C1943" s="28" t="str">
        <f>E1943&amp;"|"&amp;X1943</f>
        <v>|0</v>
      </c>
      <c r="D1943" s="10"/>
      <c r="E1943" s="10"/>
      <c r="F1943" s="36" t="str">
        <f>G1943&amp;"/"&amp;H1943</f>
        <v>/</v>
      </c>
      <c r="G1943" s="10"/>
      <c r="H1943" s="10"/>
      <c r="I1943" s="36" t="str">
        <f>J1943&amp;"."&amp;K1943</f>
        <v>.</v>
      </c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>
        <f>R1943-S1943-T1943</f>
        <v>0</v>
      </c>
      <c r="V1943" s="9" t="e">
        <f>IF(X1943&lt;&gt;"Liquidação Cancelada",VLOOKUP(B1943,'BASE DE DADOS OPS'!$B$4:$P$9650,10,FALSE),"Liquidação Cancelada")</f>
        <v>#N/A</v>
      </c>
      <c r="W1943" s="13" t="e">
        <f>IF(X1943&lt;&gt;"Liquidação Cancelada",IF(ISBLANK(V1943),"AGUARDANDO PAGAMENTO",NETWORKDAYS(P1943,V1943)-1),"Liquidação Cancelada")</f>
        <v>#N/A</v>
      </c>
      <c r="X1943" s="10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>IF(X1943&lt;&gt;"Liquidação Cancelada",Y1943-Z1943,"Liquidação Cancelada")</f>
        <v>#N/A</v>
      </c>
      <c r="AC1943" s="3" t="e">
        <f>IF(X1943&lt;&gt;"Liquidação Cancelada",(AA1943-AB1943)+(U1943-Z1943-AB1943),"Liquidação Cancelada")</f>
        <v>#N/A</v>
      </c>
      <c r="AD1943" s="29"/>
    </row>
    <row r="1944" spans="1:30" ht="24.95" customHeight="1" x14ac:dyDescent="0.2">
      <c r="A1944" s="23" t="str">
        <f>D1944&amp;"|"&amp;E1944&amp;"|"&amp;G1944&amp;"|"&amp;H1944&amp;"|"&amp;L1944&amp;"|"&amp;N1944&amp;"|"&amp;U1944</f>
        <v>||||||0</v>
      </c>
      <c r="B1944" s="23" t="str">
        <f>D1944&amp;"|"&amp;E1944&amp;"|"&amp;G1944&amp;"|"&amp;H1944&amp;"|"&amp;X1944</f>
        <v>||||0</v>
      </c>
      <c r="C1944" s="28" t="str">
        <f>E1944&amp;"|"&amp;X1944</f>
        <v>|0</v>
      </c>
      <c r="D1944" s="10"/>
      <c r="E1944" s="10"/>
      <c r="F1944" s="36" t="str">
        <f>G1944&amp;"/"&amp;H1944</f>
        <v>/</v>
      </c>
      <c r="G1944" s="10"/>
      <c r="H1944" s="10"/>
      <c r="I1944" s="36" t="str">
        <f>J1944&amp;"."&amp;K1944</f>
        <v>.</v>
      </c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>
        <f>R1944-S1944-T1944</f>
        <v>0</v>
      </c>
      <c r="V1944" s="9" t="e">
        <f>IF(X1944&lt;&gt;"Liquidação Cancelada",VLOOKUP(B1944,'BASE DE DADOS OPS'!$B$4:$P$9650,10,FALSE),"Liquidação Cancelada")</f>
        <v>#N/A</v>
      </c>
      <c r="W1944" s="13" t="e">
        <f>IF(X1944&lt;&gt;"Liquidação Cancelada",IF(ISBLANK(V1944),"AGUARDANDO PAGAMENTO",NETWORKDAYS(P1944,V1944)-1),"Liquidação Cancelada")</f>
        <v>#N/A</v>
      </c>
      <c r="X1944" s="10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>IF(X1944&lt;&gt;"Liquidação Cancelada",Y1944-Z1944,"Liquidação Cancelada")</f>
        <v>#N/A</v>
      </c>
      <c r="AC1944" s="3" t="e">
        <f>IF(X1944&lt;&gt;"Liquidação Cancelada",(AA1944-AB1944)+(U1944-Z1944-AB1944),"Liquidação Cancelada")</f>
        <v>#N/A</v>
      </c>
      <c r="AD1944" s="29"/>
    </row>
    <row r="1945" spans="1:30" ht="24.95" customHeight="1" x14ac:dyDescent="0.2">
      <c r="A1945" s="23" t="str">
        <f>D1945&amp;"|"&amp;E1945&amp;"|"&amp;G1945&amp;"|"&amp;H1945&amp;"|"&amp;L1945&amp;"|"&amp;N1945&amp;"|"&amp;U1945</f>
        <v>||||||0</v>
      </c>
      <c r="B1945" s="23" t="str">
        <f>D1945&amp;"|"&amp;E1945&amp;"|"&amp;G1945&amp;"|"&amp;H1945&amp;"|"&amp;X1945</f>
        <v>||||0</v>
      </c>
      <c r="C1945" s="28" t="str">
        <f>E1945&amp;"|"&amp;X1945</f>
        <v>|0</v>
      </c>
      <c r="D1945" s="10"/>
      <c r="E1945" s="10"/>
      <c r="F1945" s="36" t="str">
        <f>G1945&amp;"/"&amp;H1945</f>
        <v>/</v>
      </c>
      <c r="G1945" s="10"/>
      <c r="H1945" s="10"/>
      <c r="I1945" s="36" t="str">
        <f>J1945&amp;"."&amp;K1945</f>
        <v>.</v>
      </c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>
        <f>R1945-S1945-T1945</f>
        <v>0</v>
      </c>
      <c r="V1945" s="9" t="e">
        <f>IF(X1945&lt;&gt;"Liquidação Cancelada",VLOOKUP(B1945,'BASE DE DADOS OPS'!$B$4:$P$9650,10,FALSE),"Liquidação Cancelada")</f>
        <v>#N/A</v>
      </c>
      <c r="W1945" s="13" t="e">
        <f>IF(X1945&lt;&gt;"Liquidação Cancelada",IF(ISBLANK(V1945),"AGUARDANDO PAGAMENTO",NETWORKDAYS(P1945,V1945)-1),"Liquidação Cancelada")</f>
        <v>#N/A</v>
      </c>
      <c r="X1945" s="10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>IF(X1945&lt;&gt;"Liquidação Cancelada",Y1945-Z1945,"Liquidação Cancelada")</f>
        <v>#N/A</v>
      </c>
      <c r="AC1945" s="3" t="e">
        <f>IF(X1945&lt;&gt;"Liquidação Cancelada",(AA1945-AB1945)+(U1945-Z1945-AB1945),"Liquidação Cancelada")</f>
        <v>#N/A</v>
      </c>
      <c r="AD1945" s="29"/>
    </row>
    <row r="1946" spans="1:30" ht="24.95" customHeight="1" x14ac:dyDescent="0.2">
      <c r="A1946" s="23" t="str">
        <f>D1946&amp;"|"&amp;E1946&amp;"|"&amp;G1946&amp;"|"&amp;H1946&amp;"|"&amp;L1946&amp;"|"&amp;N1946&amp;"|"&amp;U1946</f>
        <v>||||||0</v>
      </c>
      <c r="B1946" s="23" t="str">
        <f>D1946&amp;"|"&amp;E1946&amp;"|"&amp;G1946&amp;"|"&amp;H1946&amp;"|"&amp;X1946</f>
        <v>||||0</v>
      </c>
      <c r="C1946" s="28" t="str">
        <f>E1946&amp;"|"&amp;X1946</f>
        <v>|0</v>
      </c>
      <c r="D1946" s="10"/>
      <c r="E1946" s="10"/>
      <c r="F1946" s="36" t="str">
        <f>G1946&amp;"/"&amp;H1946</f>
        <v>/</v>
      </c>
      <c r="G1946" s="10"/>
      <c r="H1946" s="10"/>
      <c r="I1946" s="36" t="str">
        <f>J1946&amp;"."&amp;K1946</f>
        <v>.</v>
      </c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>
        <f>R1946-S1946-T1946</f>
        <v>0</v>
      </c>
      <c r="V1946" s="9" t="e">
        <f>IF(X1946&lt;&gt;"Liquidação Cancelada",VLOOKUP(B1946,'BASE DE DADOS OPS'!$B$4:$P$9650,10,FALSE),"Liquidação Cancelada")</f>
        <v>#N/A</v>
      </c>
      <c r="W1946" s="13" t="e">
        <f>IF(X1946&lt;&gt;"Liquidação Cancelada",IF(ISBLANK(V1946),"AGUARDANDO PAGAMENTO",NETWORKDAYS(P1946,V1946)-1),"Liquidação Cancelada")</f>
        <v>#N/A</v>
      </c>
      <c r="X1946" s="10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>IF(X1946&lt;&gt;"Liquidação Cancelada",Y1946-Z1946,"Liquidação Cancelada")</f>
        <v>#N/A</v>
      </c>
      <c r="AC1946" s="3" t="e">
        <f>IF(X1946&lt;&gt;"Liquidação Cancelada",(AA1946-AB1946)+(U1946-Z1946-AB1946),"Liquidação Cancelada")</f>
        <v>#N/A</v>
      </c>
      <c r="AD1946" s="29"/>
    </row>
    <row r="1947" spans="1:30" ht="24.95" customHeight="1" x14ac:dyDescent="0.2">
      <c r="A1947" s="23" t="str">
        <f>D1947&amp;"|"&amp;E1947&amp;"|"&amp;G1947&amp;"|"&amp;H1947&amp;"|"&amp;L1947&amp;"|"&amp;N1947&amp;"|"&amp;U1947</f>
        <v>||||||0</v>
      </c>
      <c r="B1947" s="23" t="str">
        <f>D1947&amp;"|"&amp;E1947&amp;"|"&amp;G1947&amp;"|"&amp;H1947&amp;"|"&amp;X1947</f>
        <v>||||0</v>
      </c>
      <c r="C1947" s="28" t="str">
        <f>E1947&amp;"|"&amp;X1947</f>
        <v>|0</v>
      </c>
      <c r="D1947" s="10"/>
      <c r="E1947" s="10"/>
      <c r="F1947" s="36" t="str">
        <f>G1947&amp;"/"&amp;H1947</f>
        <v>/</v>
      </c>
      <c r="G1947" s="10"/>
      <c r="H1947" s="10"/>
      <c r="I1947" s="36" t="str">
        <f>J1947&amp;"."&amp;K1947</f>
        <v>.</v>
      </c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>
        <f>R1947-S1947-T1947</f>
        <v>0</v>
      </c>
      <c r="V1947" s="9" t="e">
        <f>IF(X1947&lt;&gt;"Liquidação Cancelada",VLOOKUP(B1947,'BASE DE DADOS OPS'!$B$4:$P$9650,10,FALSE),"Liquidação Cancelada")</f>
        <v>#N/A</v>
      </c>
      <c r="W1947" s="13" t="e">
        <f>IF(X1947&lt;&gt;"Liquidação Cancelada",IF(ISBLANK(V1947),"AGUARDANDO PAGAMENTO",NETWORKDAYS(P1947,V1947)-1),"Liquidação Cancelada")</f>
        <v>#N/A</v>
      </c>
      <c r="X1947" s="10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>IF(X1947&lt;&gt;"Liquidação Cancelada",Y1947-Z1947,"Liquidação Cancelada")</f>
        <v>#N/A</v>
      </c>
      <c r="AC1947" s="3" t="e">
        <f>IF(X1947&lt;&gt;"Liquidação Cancelada",(AA1947-AB1947)+(U1947-Z1947-AB1947),"Liquidação Cancelada")</f>
        <v>#N/A</v>
      </c>
      <c r="AD1947" s="29"/>
    </row>
    <row r="1948" spans="1:30" ht="24.95" customHeight="1" x14ac:dyDescent="0.2">
      <c r="A1948" s="23" t="str">
        <f>D1948&amp;"|"&amp;E1948&amp;"|"&amp;G1948&amp;"|"&amp;H1948&amp;"|"&amp;L1948&amp;"|"&amp;N1948&amp;"|"&amp;U1948</f>
        <v>||||||0</v>
      </c>
      <c r="B1948" s="23" t="str">
        <f>D1948&amp;"|"&amp;E1948&amp;"|"&amp;G1948&amp;"|"&amp;H1948&amp;"|"&amp;X1948</f>
        <v>||||0</v>
      </c>
      <c r="C1948" s="28" t="str">
        <f>E1948&amp;"|"&amp;X1948</f>
        <v>|0</v>
      </c>
      <c r="D1948" s="10"/>
      <c r="E1948" s="10"/>
      <c r="F1948" s="36" t="str">
        <f>G1948&amp;"/"&amp;H1948</f>
        <v>/</v>
      </c>
      <c r="G1948" s="10"/>
      <c r="H1948" s="10"/>
      <c r="I1948" s="36" t="str">
        <f>J1948&amp;"."&amp;K1948</f>
        <v>.</v>
      </c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>
        <f>R1948-S1948-T1948</f>
        <v>0</v>
      </c>
      <c r="V1948" s="9" t="e">
        <f>IF(X1948&lt;&gt;"Liquidação Cancelada",VLOOKUP(B1948,'BASE DE DADOS OPS'!$B$4:$P$9650,10,FALSE),"Liquidação Cancelada")</f>
        <v>#N/A</v>
      </c>
      <c r="W1948" s="13" t="e">
        <f>IF(X1948&lt;&gt;"Liquidação Cancelada",IF(ISBLANK(V1948),"AGUARDANDO PAGAMENTO",NETWORKDAYS(P1948,V1948)-1),"Liquidação Cancelada")</f>
        <v>#N/A</v>
      </c>
      <c r="X1948" s="10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>IF(X1948&lt;&gt;"Liquidação Cancelada",Y1948-Z1948,"Liquidação Cancelada")</f>
        <v>#N/A</v>
      </c>
      <c r="AC1948" s="3" t="e">
        <f>IF(X1948&lt;&gt;"Liquidação Cancelada",(AA1948-AB1948)+(U1948-Z1948-AB1948),"Liquidação Cancelada")</f>
        <v>#N/A</v>
      </c>
      <c r="AD1948" s="29"/>
    </row>
    <row r="1949" spans="1:30" ht="24.95" customHeight="1" x14ac:dyDescent="0.2">
      <c r="A1949" s="23" t="str">
        <f>D1949&amp;"|"&amp;E1949&amp;"|"&amp;G1949&amp;"|"&amp;H1949&amp;"|"&amp;L1949&amp;"|"&amp;N1949&amp;"|"&amp;U1949</f>
        <v>||||||0</v>
      </c>
      <c r="B1949" s="23" t="str">
        <f>D1949&amp;"|"&amp;E1949&amp;"|"&amp;G1949&amp;"|"&amp;H1949&amp;"|"&amp;X1949</f>
        <v>||||0</v>
      </c>
      <c r="C1949" s="28" t="str">
        <f>E1949&amp;"|"&amp;X1949</f>
        <v>|0</v>
      </c>
      <c r="D1949" s="10"/>
      <c r="E1949" s="10"/>
      <c r="F1949" s="36" t="str">
        <f>G1949&amp;"/"&amp;H1949</f>
        <v>/</v>
      </c>
      <c r="G1949" s="10"/>
      <c r="H1949" s="10"/>
      <c r="I1949" s="36" t="str">
        <f>J1949&amp;"."&amp;K1949</f>
        <v>.</v>
      </c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>
        <f>R1949-S1949-T1949</f>
        <v>0</v>
      </c>
      <c r="V1949" s="9" t="e">
        <f>IF(X1949&lt;&gt;"Liquidação Cancelada",VLOOKUP(B1949,'BASE DE DADOS OPS'!$B$4:$P$9650,10,FALSE),"Liquidação Cancelada")</f>
        <v>#N/A</v>
      </c>
      <c r="W1949" s="13" t="e">
        <f>IF(X1949&lt;&gt;"Liquidação Cancelada",IF(ISBLANK(V1949),"AGUARDANDO PAGAMENTO",NETWORKDAYS(P1949,V1949)-1),"Liquidação Cancelada")</f>
        <v>#N/A</v>
      </c>
      <c r="X1949" s="10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>IF(X1949&lt;&gt;"Liquidação Cancelada",Y1949-Z1949,"Liquidação Cancelada")</f>
        <v>#N/A</v>
      </c>
      <c r="AC1949" s="3" t="e">
        <f>IF(X1949&lt;&gt;"Liquidação Cancelada",(AA1949-AB1949)+(U1949-Z1949-AB1949),"Liquidação Cancelada")</f>
        <v>#N/A</v>
      </c>
      <c r="AD1949" s="29"/>
    </row>
    <row r="1950" spans="1:30" ht="24.95" customHeight="1" x14ac:dyDescent="0.2">
      <c r="A1950" s="23" t="str">
        <f>D1950&amp;"|"&amp;E1950&amp;"|"&amp;G1950&amp;"|"&amp;H1950&amp;"|"&amp;L1950&amp;"|"&amp;N1950&amp;"|"&amp;U1950</f>
        <v>||||||0</v>
      </c>
      <c r="B1950" s="23" t="str">
        <f>D1950&amp;"|"&amp;E1950&amp;"|"&amp;G1950&amp;"|"&amp;H1950&amp;"|"&amp;X1950</f>
        <v>||||0</v>
      </c>
      <c r="C1950" s="28" t="str">
        <f>E1950&amp;"|"&amp;X1950</f>
        <v>|0</v>
      </c>
      <c r="D1950" s="10"/>
      <c r="E1950" s="10"/>
      <c r="F1950" s="36" t="str">
        <f>G1950&amp;"/"&amp;H1950</f>
        <v>/</v>
      </c>
      <c r="G1950" s="10"/>
      <c r="H1950" s="10"/>
      <c r="I1950" s="36" t="str">
        <f>J1950&amp;"."&amp;K1950</f>
        <v>.</v>
      </c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>
        <f>R1950-S1950-T1950</f>
        <v>0</v>
      </c>
      <c r="V1950" s="9" t="e">
        <f>IF(X1950&lt;&gt;"Liquidação Cancelada",VLOOKUP(B1950,'BASE DE DADOS OPS'!$B$4:$P$9650,10,FALSE),"Liquidação Cancelada")</f>
        <v>#N/A</v>
      </c>
      <c r="W1950" s="13" t="e">
        <f>IF(X1950&lt;&gt;"Liquidação Cancelada",IF(ISBLANK(V1950),"AGUARDANDO PAGAMENTO",NETWORKDAYS(P1950,V1950)-1),"Liquidação Cancelada")</f>
        <v>#N/A</v>
      </c>
      <c r="X1950" s="10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>IF(X1950&lt;&gt;"Liquidação Cancelada",Y1950-Z1950,"Liquidação Cancelada")</f>
        <v>#N/A</v>
      </c>
      <c r="AC1950" s="3" t="e">
        <f>IF(X1950&lt;&gt;"Liquidação Cancelada",(AA1950-AB1950)+(U1950-Z1950-AB1950),"Liquidação Cancelada")</f>
        <v>#N/A</v>
      </c>
      <c r="AD1950" s="29"/>
    </row>
    <row r="1951" spans="1:30" ht="24.95" customHeight="1" x14ac:dyDescent="0.2">
      <c r="A1951" s="23" t="str">
        <f>D1951&amp;"|"&amp;E1951&amp;"|"&amp;G1951&amp;"|"&amp;H1951&amp;"|"&amp;L1951&amp;"|"&amp;N1951&amp;"|"&amp;U1951</f>
        <v>||||||0</v>
      </c>
      <c r="B1951" s="23" t="str">
        <f>D1951&amp;"|"&amp;E1951&amp;"|"&amp;G1951&amp;"|"&amp;H1951&amp;"|"&amp;X1951</f>
        <v>||||0</v>
      </c>
      <c r="C1951" s="28" t="str">
        <f>E1951&amp;"|"&amp;X1951</f>
        <v>|0</v>
      </c>
      <c r="D1951" s="10"/>
      <c r="E1951" s="10"/>
      <c r="F1951" s="36" t="str">
        <f>G1951&amp;"/"&amp;H1951</f>
        <v>/</v>
      </c>
      <c r="G1951" s="10"/>
      <c r="H1951" s="10"/>
      <c r="I1951" s="36" t="str">
        <f>J1951&amp;"."&amp;K1951</f>
        <v>.</v>
      </c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>
        <f>R1951-S1951-T1951</f>
        <v>0</v>
      </c>
      <c r="V1951" s="9" t="e">
        <f>IF(X1951&lt;&gt;"Liquidação Cancelada",VLOOKUP(B1951,'BASE DE DADOS OPS'!$B$4:$P$9650,10,FALSE),"Liquidação Cancelada")</f>
        <v>#N/A</v>
      </c>
      <c r="W1951" s="13" t="e">
        <f>IF(X1951&lt;&gt;"Liquidação Cancelada",IF(ISBLANK(V1951),"AGUARDANDO PAGAMENTO",NETWORKDAYS(P1951,V1951)-1),"Liquidação Cancelada")</f>
        <v>#N/A</v>
      </c>
      <c r="X1951" s="10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>IF(X1951&lt;&gt;"Liquidação Cancelada",Y1951-Z1951,"Liquidação Cancelada")</f>
        <v>#N/A</v>
      </c>
      <c r="AC1951" s="3" t="e">
        <f>IF(X1951&lt;&gt;"Liquidação Cancelada",(AA1951-AB1951)+(U1951-Z1951-AB1951),"Liquidação Cancelada")</f>
        <v>#N/A</v>
      </c>
      <c r="AD1951" s="29"/>
    </row>
    <row r="1952" spans="1:30" ht="24.95" customHeight="1" x14ac:dyDescent="0.2">
      <c r="A1952" s="23" t="str">
        <f>D1952&amp;"|"&amp;E1952&amp;"|"&amp;G1952&amp;"|"&amp;H1952&amp;"|"&amp;L1952&amp;"|"&amp;N1952&amp;"|"&amp;U1952</f>
        <v>||||||0</v>
      </c>
      <c r="B1952" s="23" t="str">
        <f>D1952&amp;"|"&amp;E1952&amp;"|"&amp;G1952&amp;"|"&amp;H1952&amp;"|"&amp;X1952</f>
        <v>||||0</v>
      </c>
      <c r="C1952" s="28" t="str">
        <f>E1952&amp;"|"&amp;X1952</f>
        <v>|0</v>
      </c>
      <c r="D1952" s="10"/>
      <c r="E1952" s="10"/>
      <c r="F1952" s="36" t="str">
        <f>G1952&amp;"/"&amp;H1952</f>
        <v>/</v>
      </c>
      <c r="G1952" s="10"/>
      <c r="H1952" s="10"/>
      <c r="I1952" s="36" t="str">
        <f>J1952&amp;"."&amp;K1952</f>
        <v>.</v>
      </c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>
        <f>R1952-S1952-T1952</f>
        <v>0</v>
      </c>
      <c r="V1952" s="9" t="e">
        <f>IF(X1952&lt;&gt;"Liquidação Cancelada",VLOOKUP(B1952,'BASE DE DADOS OPS'!$B$4:$P$9650,10,FALSE),"Liquidação Cancelada")</f>
        <v>#N/A</v>
      </c>
      <c r="W1952" s="13" t="e">
        <f>IF(X1952&lt;&gt;"Liquidação Cancelada",IF(ISBLANK(V1952),"AGUARDANDO PAGAMENTO",NETWORKDAYS(P1952,V1952)-1),"Liquidação Cancelada")</f>
        <v>#N/A</v>
      </c>
      <c r="X1952" s="10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>IF(X1952&lt;&gt;"Liquidação Cancelada",Y1952-Z1952,"Liquidação Cancelada")</f>
        <v>#N/A</v>
      </c>
      <c r="AC1952" s="3" t="e">
        <f>IF(X1952&lt;&gt;"Liquidação Cancelada",(AA1952-AB1952)+(U1952-Z1952-AB1952),"Liquidação Cancelada")</f>
        <v>#N/A</v>
      </c>
      <c r="AD1952" s="29"/>
    </row>
    <row r="1953" spans="1:30" ht="24.95" customHeight="1" x14ac:dyDescent="0.2">
      <c r="A1953" s="23" t="str">
        <f>D1953&amp;"|"&amp;E1953&amp;"|"&amp;G1953&amp;"|"&amp;H1953&amp;"|"&amp;L1953&amp;"|"&amp;N1953&amp;"|"&amp;U1953</f>
        <v>||||||0</v>
      </c>
      <c r="B1953" s="23" t="str">
        <f>D1953&amp;"|"&amp;E1953&amp;"|"&amp;G1953&amp;"|"&amp;H1953&amp;"|"&amp;X1953</f>
        <v>||||0</v>
      </c>
      <c r="C1953" s="28" t="str">
        <f>E1953&amp;"|"&amp;X1953</f>
        <v>|0</v>
      </c>
      <c r="D1953" s="10"/>
      <c r="E1953" s="10"/>
      <c r="F1953" s="36" t="str">
        <f>G1953&amp;"/"&amp;H1953</f>
        <v>/</v>
      </c>
      <c r="G1953" s="10"/>
      <c r="H1953" s="10"/>
      <c r="I1953" s="36" t="str">
        <f>J1953&amp;"."&amp;K1953</f>
        <v>.</v>
      </c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>
        <f>R1953-S1953-T1953</f>
        <v>0</v>
      </c>
      <c r="V1953" s="9" t="e">
        <f>IF(X1953&lt;&gt;"Liquidação Cancelada",VLOOKUP(B1953,'BASE DE DADOS OPS'!$B$4:$P$9650,10,FALSE),"Liquidação Cancelada")</f>
        <v>#N/A</v>
      </c>
      <c r="W1953" s="13" t="e">
        <f>IF(X1953&lt;&gt;"Liquidação Cancelada",IF(ISBLANK(V1953),"AGUARDANDO PAGAMENTO",NETWORKDAYS(P1953,V1953)-1),"Liquidação Cancelada")</f>
        <v>#N/A</v>
      </c>
      <c r="X1953" s="10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>IF(X1953&lt;&gt;"Liquidação Cancelada",Y1953-Z1953,"Liquidação Cancelada")</f>
        <v>#N/A</v>
      </c>
      <c r="AC1953" s="3" t="e">
        <f>IF(X1953&lt;&gt;"Liquidação Cancelada",(AA1953-AB1953)+(U1953-Z1953-AB1953),"Liquidação Cancelada")</f>
        <v>#N/A</v>
      </c>
      <c r="AD1953" s="29"/>
    </row>
    <row r="1954" spans="1:30" ht="24.95" customHeight="1" x14ac:dyDescent="0.2">
      <c r="A1954" s="23" t="str">
        <f>D1954&amp;"|"&amp;E1954&amp;"|"&amp;G1954&amp;"|"&amp;H1954&amp;"|"&amp;L1954&amp;"|"&amp;N1954&amp;"|"&amp;U1954</f>
        <v>||||||0</v>
      </c>
      <c r="B1954" s="23" t="str">
        <f>D1954&amp;"|"&amp;E1954&amp;"|"&amp;G1954&amp;"|"&amp;H1954&amp;"|"&amp;X1954</f>
        <v>||||0</v>
      </c>
      <c r="C1954" s="28" t="str">
        <f>E1954&amp;"|"&amp;X1954</f>
        <v>|0</v>
      </c>
      <c r="D1954" s="10"/>
      <c r="E1954" s="10"/>
      <c r="F1954" s="36" t="str">
        <f>G1954&amp;"/"&amp;H1954</f>
        <v>/</v>
      </c>
      <c r="G1954" s="10"/>
      <c r="H1954" s="10"/>
      <c r="I1954" s="36" t="str">
        <f>J1954&amp;"."&amp;K1954</f>
        <v>.</v>
      </c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>
        <f>R1954-S1954-T1954</f>
        <v>0</v>
      </c>
      <c r="V1954" s="9" t="e">
        <f>IF(X1954&lt;&gt;"Liquidação Cancelada",VLOOKUP(B1954,'BASE DE DADOS OPS'!$B$4:$P$9650,10,FALSE),"Liquidação Cancelada")</f>
        <v>#N/A</v>
      </c>
      <c r="W1954" s="13" t="e">
        <f>IF(X1954&lt;&gt;"Liquidação Cancelada",IF(ISBLANK(V1954),"AGUARDANDO PAGAMENTO",NETWORKDAYS(P1954,V1954)-1),"Liquidação Cancelada")</f>
        <v>#N/A</v>
      </c>
      <c r="X1954" s="10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>IF(X1954&lt;&gt;"Liquidação Cancelada",Y1954-Z1954,"Liquidação Cancelada")</f>
        <v>#N/A</v>
      </c>
      <c r="AC1954" s="3" t="e">
        <f>IF(X1954&lt;&gt;"Liquidação Cancelada",(AA1954-AB1954)+(U1954-Z1954-AB1954),"Liquidação Cancelada")</f>
        <v>#N/A</v>
      </c>
      <c r="AD1954" s="29"/>
    </row>
    <row r="1955" spans="1:30" ht="24.95" customHeight="1" x14ac:dyDescent="0.2">
      <c r="A1955" s="23" t="str">
        <f>D1955&amp;"|"&amp;E1955&amp;"|"&amp;G1955&amp;"|"&amp;H1955&amp;"|"&amp;L1955&amp;"|"&amp;N1955&amp;"|"&amp;U1955</f>
        <v>||||||0</v>
      </c>
      <c r="B1955" s="23" t="str">
        <f>D1955&amp;"|"&amp;E1955&amp;"|"&amp;G1955&amp;"|"&amp;H1955&amp;"|"&amp;X1955</f>
        <v>||||0</v>
      </c>
      <c r="C1955" s="28" t="str">
        <f>E1955&amp;"|"&amp;X1955</f>
        <v>|0</v>
      </c>
      <c r="D1955" s="10"/>
      <c r="E1955" s="10"/>
      <c r="F1955" s="36" t="str">
        <f>G1955&amp;"/"&amp;H1955</f>
        <v>/</v>
      </c>
      <c r="G1955" s="10"/>
      <c r="H1955" s="10"/>
      <c r="I1955" s="36" t="str">
        <f>J1955&amp;"."&amp;K1955</f>
        <v>.</v>
      </c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>
        <f>R1955-S1955-T1955</f>
        <v>0</v>
      </c>
      <c r="V1955" s="9" t="e">
        <f>IF(X1955&lt;&gt;"Liquidação Cancelada",VLOOKUP(B1955,'BASE DE DADOS OPS'!$B$4:$P$9650,10,FALSE),"Liquidação Cancelada")</f>
        <v>#N/A</v>
      </c>
      <c r="W1955" s="13" t="e">
        <f>IF(X1955&lt;&gt;"Liquidação Cancelada",IF(ISBLANK(V1955),"AGUARDANDO PAGAMENTO",NETWORKDAYS(P1955,V1955)-1),"Liquidação Cancelada")</f>
        <v>#N/A</v>
      </c>
      <c r="X1955" s="10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>IF(X1955&lt;&gt;"Liquidação Cancelada",Y1955-Z1955,"Liquidação Cancelada")</f>
        <v>#N/A</v>
      </c>
      <c r="AC1955" s="3" t="e">
        <f>IF(X1955&lt;&gt;"Liquidação Cancelada",(AA1955-AB1955)+(U1955-Z1955-AB1955),"Liquidação Cancelada")</f>
        <v>#N/A</v>
      </c>
      <c r="AD1955" s="29"/>
    </row>
    <row r="1956" spans="1:30" ht="24.95" customHeight="1" x14ac:dyDescent="0.2">
      <c r="A1956" s="23" t="str">
        <f>D1956&amp;"|"&amp;E1956&amp;"|"&amp;G1956&amp;"|"&amp;H1956&amp;"|"&amp;L1956&amp;"|"&amp;N1956&amp;"|"&amp;U1956</f>
        <v>||||||0</v>
      </c>
      <c r="B1956" s="23" t="str">
        <f>D1956&amp;"|"&amp;E1956&amp;"|"&amp;G1956&amp;"|"&amp;H1956&amp;"|"&amp;X1956</f>
        <v>||||0</v>
      </c>
      <c r="C1956" s="28" t="str">
        <f>E1956&amp;"|"&amp;X1956</f>
        <v>|0</v>
      </c>
      <c r="D1956" s="10"/>
      <c r="E1956" s="10"/>
      <c r="F1956" s="36" t="str">
        <f>G1956&amp;"/"&amp;H1956</f>
        <v>/</v>
      </c>
      <c r="G1956" s="10"/>
      <c r="H1956" s="10"/>
      <c r="I1956" s="36" t="str">
        <f>J1956&amp;"."&amp;K1956</f>
        <v>.</v>
      </c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>
        <f>R1956-S1956-T1956</f>
        <v>0</v>
      </c>
      <c r="V1956" s="9" t="e">
        <f>IF(X1956&lt;&gt;"Liquidação Cancelada",VLOOKUP(B1956,'BASE DE DADOS OPS'!$B$4:$P$9650,10,FALSE),"Liquidação Cancelada")</f>
        <v>#N/A</v>
      </c>
      <c r="W1956" s="13" t="e">
        <f>IF(X1956&lt;&gt;"Liquidação Cancelada",IF(ISBLANK(V1956),"AGUARDANDO PAGAMENTO",NETWORKDAYS(P1956,V1956)-1),"Liquidação Cancelada")</f>
        <v>#N/A</v>
      </c>
      <c r="X1956" s="10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>IF(X1956&lt;&gt;"Liquidação Cancelada",Y1956-Z1956,"Liquidação Cancelada")</f>
        <v>#N/A</v>
      </c>
      <c r="AC1956" s="3" t="e">
        <f>IF(X1956&lt;&gt;"Liquidação Cancelada",(AA1956-AB1956)+(U1956-Z1956-AB1956),"Liquidação Cancelada")</f>
        <v>#N/A</v>
      </c>
      <c r="AD1956" s="29"/>
    </row>
    <row r="1957" spans="1:30" ht="24.95" customHeight="1" x14ac:dyDescent="0.2">
      <c r="A1957" s="23" t="str">
        <f>D1957&amp;"|"&amp;E1957&amp;"|"&amp;G1957&amp;"|"&amp;H1957&amp;"|"&amp;L1957&amp;"|"&amp;N1957&amp;"|"&amp;U1957</f>
        <v>||||||0</v>
      </c>
      <c r="B1957" s="23" t="str">
        <f>D1957&amp;"|"&amp;E1957&amp;"|"&amp;G1957&amp;"|"&amp;H1957&amp;"|"&amp;X1957</f>
        <v>||||0</v>
      </c>
      <c r="C1957" s="28" t="str">
        <f>E1957&amp;"|"&amp;X1957</f>
        <v>|0</v>
      </c>
      <c r="D1957" s="10"/>
      <c r="E1957" s="10"/>
      <c r="F1957" s="36" t="str">
        <f>G1957&amp;"/"&amp;H1957</f>
        <v>/</v>
      </c>
      <c r="G1957" s="10"/>
      <c r="H1957" s="10"/>
      <c r="I1957" s="36" t="str">
        <f>J1957&amp;"."&amp;K1957</f>
        <v>.</v>
      </c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>
        <f>R1957-S1957-T1957</f>
        <v>0</v>
      </c>
      <c r="V1957" s="9" t="e">
        <f>IF(X1957&lt;&gt;"Liquidação Cancelada",VLOOKUP(B1957,'BASE DE DADOS OPS'!$B$4:$P$9650,10,FALSE),"Liquidação Cancelada")</f>
        <v>#N/A</v>
      </c>
      <c r="W1957" s="13" t="e">
        <f>IF(X1957&lt;&gt;"Liquidação Cancelada",IF(ISBLANK(V1957),"AGUARDANDO PAGAMENTO",NETWORKDAYS(P1957,V1957)-1),"Liquidação Cancelada")</f>
        <v>#N/A</v>
      </c>
      <c r="X1957" s="10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>IF(X1957&lt;&gt;"Liquidação Cancelada",Y1957-Z1957,"Liquidação Cancelada")</f>
        <v>#N/A</v>
      </c>
      <c r="AC1957" s="3" t="e">
        <f>IF(X1957&lt;&gt;"Liquidação Cancelada",(AA1957-AB1957)+(U1957-Z1957-AB1957),"Liquidação Cancelada")</f>
        <v>#N/A</v>
      </c>
      <c r="AD1957" s="29"/>
    </row>
    <row r="1958" spans="1:30" ht="24.95" customHeight="1" x14ac:dyDescent="0.2">
      <c r="A1958" s="23" t="str">
        <f>D1958&amp;"|"&amp;E1958&amp;"|"&amp;G1958&amp;"|"&amp;H1958&amp;"|"&amp;L1958&amp;"|"&amp;N1958&amp;"|"&amp;U1958</f>
        <v>||||||0</v>
      </c>
      <c r="B1958" s="23" t="str">
        <f>D1958&amp;"|"&amp;E1958&amp;"|"&amp;G1958&amp;"|"&amp;H1958&amp;"|"&amp;X1958</f>
        <v>||||0</v>
      </c>
      <c r="C1958" s="28" t="str">
        <f>E1958&amp;"|"&amp;X1958</f>
        <v>|0</v>
      </c>
      <c r="D1958" s="10"/>
      <c r="E1958" s="10"/>
      <c r="F1958" s="36" t="str">
        <f>G1958&amp;"/"&amp;H1958</f>
        <v>/</v>
      </c>
      <c r="G1958" s="10"/>
      <c r="H1958" s="10"/>
      <c r="I1958" s="36" t="str">
        <f>J1958&amp;"."&amp;K1958</f>
        <v>.</v>
      </c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>
        <f>R1958-S1958-T1958</f>
        <v>0</v>
      </c>
      <c r="V1958" s="9" t="e">
        <f>IF(X1958&lt;&gt;"Liquidação Cancelada",VLOOKUP(B1958,'BASE DE DADOS OPS'!$B$4:$P$9650,10,FALSE),"Liquidação Cancelada")</f>
        <v>#N/A</v>
      </c>
      <c r="W1958" s="13" t="e">
        <f>IF(X1958&lt;&gt;"Liquidação Cancelada",IF(ISBLANK(V1958),"AGUARDANDO PAGAMENTO",NETWORKDAYS(P1958,V1958)-1),"Liquidação Cancelada")</f>
        <v>#N/A</v>
      </c>
      <c r="X1958" s="10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>IF(X1958&lt;&gt;"Liquidação Cancelada",Y1958-Z1958,"Liquidação Cancelada")</f>
        <v>#N/A</v>
      </c>
      <c r="AC1958" s="3" t="e">
        <f>IF(X1958&lt;&gt;"Liquidação Cancelada",(AA1958-AB1958)+(U1958-Z1958-AB1958),"Liquidação Cancelada")</f>
        <v>#N/A</v>
      </c>
      <c r="AD1958" s="29"/>
    </row>
    <row r="1959" spans="1:30" ht="24.95" customHeight="1" x14ac:dyDescent="0.2">
      <c r="A1959" s="23" t="str">
        <f>D1959&amp;"|"&amp;E1959&amp;"|"&amp;G1959&amp;"|"&amp;H1959&amp;"|"&amp;L1959&amp;"|"&amp;N1959&amp;"|"&amp;U1959</f>
        <v>||||||0</v>
      </c>
      <c r="B1959" s="23" t="str">
        <f>D1959&amp;"|"&amp;E1959&amp;"|"&amp;G1959&amp;"|"&amp;H1959&amp;"|"&amp;X1959</f>
        <v>||||0</v>
      </c>
      <c r="C1959" s="28" t="str">
        <f>E1959&amp;"|"&amp;X1959</f>
        <v>|0</v>
      </c>
      <c r="D1959" s="10"/>
      <c r="E1959" s="10"/>
      <c r="F1959" s="36" t="str">
        <f>G1959&amp;"/"&amp;H1959</f>
        <v>/</v>
      </c>
      <c r="G1959" s="10"/>
      <c r="H1959" s="10"/>
      <c r="I1959" s="36" t="str">
        <f>J1959&amp;"."&amp;K1959</f>
        <v>.</v>
      </c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>
        <f>R1959-S1959-T1959</f>
        <v>0</v>
      </c>
      <c r="V1959" s="9" t="e">
        <f>IF(X1959&lt;&gt;"Liquidação Cancelada",VLOOKUP(B1959,'BASE DE DADOS OPS'!$B$4:$P$9650,10,FALSE),"Liquidação Cancelada")</f>
        <v>#N/A</v>
      </c>
      <c r="W1959" s="13" t="e">
        <f>IF(X1959&lt;&gt;"Liquidação Cancelada",IF(ISBLANK(V1959),"AGUARDANDO PAGAMENTO",NETWORKDAYS(P1959,V1959)-1),"Liquidação Cancelada")</f>
        <v>#N/A</v>
      </c>
      <c r="X1959" s="10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>IF(X1959&lt;&gt;"Liquidação Cancelada",Y1959-Z1959,"Liquidação Cancelada")</f>
        <v>#N/A</v>
      </c>
      <c r="AC1959" s="3" t="e">
        <f>IF(X1959&lt;&gt;"Liquidação Cancelada",(AA1959-AB1959)+(U1959-Z1959-AB1959),"Liquidação Cancelada")</f>
        <v>#N/A</v>
      </c>
      <c r="AD1959" s="29"/>
    </row>
    <row r="1960" spans="1:30" ht="24.95" customHeight="1" x14ac:dyDescent="0.2">
      <c r="A1960" s="23" t="str">
        <f>D1960&amp;"|"&amp;E1960&amp;"|"&amp;G1960&amp;"|"&amp;H1960&amp;"|"&amp;L1960&amp;"|"&amp;N1960&amp;"|"&amp;U1960</f>
        <v>||||||0</v>
      </c>
      <c r="B1960" s="23" t="str">
        <f>D1960&amp;"|"&amp;E1960&amp;"|"&amp;G1960&amp;"|"&amp;H1960&amp;"|"&amp;X1960</f>
        <v>||||0</v>
      </c>
      <c r="C1960" s="28" t="str">
        <f>E1960&amp;"|"&amp;X1960</f>
        <v>|0</v>
      </c>
      <c r="D1960" s="10"/>
      <c r="E1960" s="10"/>
      <c r="F1960" s="36" t="str">
        <f>G1960&amp;"/"&amp;H1960</f>
        <v>/</v>
      </c>
      <c r="G1960" s="10"/>
      <c r="H1960" s="10"/>
      <c r="I1960" s="36" t="str">
        <f>J1960&amp;"."&amp;K1960</f>
        <v>.</v>
      </c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>
        <f>R1960-S1960-T1960</f>
        <v>0</v>
      </c>
      <c r="V1960" s="9" t="e">
        <f>IF(X1960&lt;&gt;"Liquidação Cancelada",VLOOKUP(B1960,'BASE DE DADOS OPS'!$B$4:$P$9650,10,FALSE),"Liquidação Cancelada")</f>
        <v>#N/A</v>
      </c>
      <c r="W1960" s="13" t="e">
        <f>IF(X1960&lt;&gt;"Liquidação Cancelada",IF(ISBLANK(V1960),"AGUARDANDO PAGAMENTO",NETWORKDAYS(P1960,V1960)-1),"Liquidação Cancelada")</f>
        <v>#N/A</v>
      </c>
      <c r="X1960" s="10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>IF(X1960&lt;&gt;"Liquidação Cancelada",Y1960-Z1960,"Liquidação Cancelada")</f>
        <v>#N/A</v>
      </c>
      <c r="AC1960" s="3" t="e">
        <f>IF(X1960&lt;&gt;"Liquidação Cancelada",(AA1960-AB1960)+(U1960-Z1960-AB1960),"Liquidação Cancelada")</f>
        <v>#N/A</v>
      </c>
      <c r="AD1960" s="29"/>
    </row>
    <row r="1961" spans="1:30" ht="24.95" customHeight="1" x14ac:dyDescent="0.2">
      <c r="A1961" s="23" t="str">
        <f>D1961&amp;"|"&amp;E1961&amp;"|"&amp;G1961&amp;"|"&amp;H1961&amp;"|"&amp;L1961&amp;"|"&amp;N1961&amp;"|"&amp;U1961</f>
        <v>||||||0</v>
      </c>
      <c r="B1961" s="23" t="str">
        <f>D1961&amp;"|"&amp;E1961&amp;"|"&amp;G1961&amp;"|"&amp;H1961&amp;"|"&amp;X1961</f>
        <v>||||0</v>
      </c>
      <c r="C1961" s="28" t="str">
        <f>E1961&amp;"|"&amp;X1961</f>
        <v>|0</v>
      </c>
      <c r="D1961" s="10"/>
      <c r="E1961" s="10"/>
      <c r="F1961" s="36" t="str">
        <f>G1961&amp;"/"&amp;H1961</f>
        <v>/</v>
      </c>
      <c r="G1961" s="10"/>
      <c r="H1961" s="10"/>
      <c r="I1961" s="36" t="str">
        <f>J1961&amp;"."&amp;K1961</f>
        <v>.</v>
      </c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>
        <f>R1961-S1961-T1961</f>
        <v>0</v>
      </c>
      <c r="V1961" s="9" t="e">
        <f>IF(X1961&lt;&gt;"Liquidação Cancelada",VLOOKUP(B1961,'BASE DE DADOS OPS'!$B$4:$P$9650,10,FALSE),"Liquidação Cancelada")</f>
        <v>#N/A</v>
      </c>
      <c r="W1961" s="13" t="e">
        <f>IF(X1961&lt;&gt;"Liquidação Cancelada",IF(ISBLANK(V1961),"AGUARDANDO PAGAMENTO",NETWORKDAYS(P1961,V1961)-1),"Liquidação Cancelada")</f>
        <v>#N/A</v>
      </c>
      <c r="X1961" s="10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>IF(X1961&lt;&gt;"Liquidação Cancelada",Y1961-Z1961,"Liquidação Cancelada")</f>
        <v>#N/A</v>
      </c>
      <c r="AC1961" s="3" t="e">
        <f>IF(X1961&lt;&gt;"Liquidação Cancelada",(AA1961-AB1961)+(U1961-Z1961-AB1961),"Liquidação Cancelada")</f>
        <v>#N/A</v>
      </c>
      <c r="AD1961" s="29"/>
    </row>
    <row r="1962" spans="1:30" ht="24.95" customHeight="1" x14ac:dyDescent="0.2">
      <c r="A1962" s="23" t="str">
        <f>D1962&amp;"|"&amp;E1962&amp;"|"&amp;G1962&amp;"|"&amp;H1962&amp;"|"&amp;L1962&amp;"|"&amp;N1962&amp;"|"&amp;U1962</f>
        <v>||||||0</v>
      </c>
      <c r="B1962" s="23" t="str">
        <f>D1962&amp;"|"&amp;E1962&amp;"|"&amp;G1962&amp;"|"&amp;H1962&amp;"|"&amp;X1962</f>
        <v>||||0</v>
      </c>
      <c r="C1962" s="28" t="str">
        <f>E1962&amp;"|"&amp;X1962</f>
        <v>|0</v>
      </c>
      <c r="D1962" s="10"/>
      <c r="E1962" s="10"/>
      <c r="F1962" s="36" t="str">
        <f>G1962&amp;"/"&amp;H1962</f>
        <v>/</v>
      </c>
      <c r="G1962" s="10"/>
      <c r="H1962" s="10"/>
      <c r="I1962" s="36" t="str">
        <f>J1962&amp;"."&amp;K1962</f>
        <v>.</v>
      </c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>
        <f>R1962-S1962-T1962</f>
        <v>0</v>
      </c>
      <c r="V1962" s="9" t="e">
        <f>IF(X1962&lt;&gt;"Liquidação Cancelada",VLOOKUP(B1962,'BASE DE DADOS OPS'!$B$4:$P$9650,10,FALSE),"Liquidação Cancelada")</f>
        <v>#N/A</v>
      </c>
      <c r="W1962" s="13" t="e">
        <f>IF(X1962&lt;&gt;"Liquidação Cancelada",IF(ISBLANK(V1962),"AGUARDANDO PAGAMENTO",NETWORKDAYS(P1962,V1962)-1),"Liquidação Cancelada")</f>
        <v>#N/A</v>
      </c>
      <c r="X1962" s="10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>IF(X1962&lt;&gt;"Liquidação Cancelada",Y1962-Z1962,"Liquidação Cancelada")</f>
        <v>#N/A</v>
      </c>
      <c r="AC1962" s="3" t="e">
        <f>IF(X1962&lt;&gt;"Liquidação Cancelada",(AA1962-AB1962)+(U1962-Z1962-AB1962),"Liquidação Cancelada")</f>
        <v>#N/A</v>
      </c>
      <c r="AD1962" s="29"/>
    </row>
    <row r="1963" spans="1:30" ht="24.95" customHeight="1" x14ac:dyDescent="0.2">
      <c r="A1963" s="23" t="str">
        <f>D1963&amp;"|"&amp;E1963&amp;"|"&amp;G1963&amp;"|"&amp;H1963&amp;"|"&amp;L1963&amp;"|"&amp;N1963&amp;"|"&amp;U1963</f>
        <v>||||||0</v>
      </c>
      <c r="B1963" s="23" t="str">
        <f>D1963&amp;"|"&amp;E1963&amp;"|"&amp;G1963&amp;"|"&amp;H1963&amp;"|"&amp;X1963</f>
        <v>||||0</v>
      </c>
      <c r="C1963" s="28" t="str">
        <f>E1963&amp;"|"&amp;X1963</f>
        <v>|0</v>
      </c>
      <c r="D1963" s="10"/>
      <c r="E1963" s="10"/>
      <c r="F1963" s="36" t="str">
        <f>G1963&amp;"/"&amp;H1963</f>
        <v>/</v>
      </c>
      <c r="G1963" s="10"/>
      <c r="H1963" s="10"/>
      <c r="I1963" s="36" t="str">
        <f>J1963&amp;"."&amp;K1963</f>
        <v>.</v>
      </c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>
        <f>R1963-S1963-T1963</f>
        <v>0</v>
      </c>
      <c r="V1963" s="9" t="e">
        <f>IF(X1963&lt;&gt;"Liquidação Cancelada",VLOOKUP(B1963,'BASE DE DADOS OPS'!$B$4:$P$9650,10,FALSE),"Liquidação Cancelada")</f>
        <v>#N/A</v>
      </c>
      <c r="W1963" s="13" t="e">
        <f>IF(X1963&lt;&gt;"Liquidação Cancelada",IF(ISBLANK(V1963),"AGUARDANDO PAGAMENTO",NETWORKDAYS(P1963,V1963)-1),"Liquidação Cancelada")</f>
        <v>#N/A</v>
      </c>
      <c r="X1963" s="10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>IF(X1963&lt;&gt;"Liquidação Cancelada",Y1963-Z1963,"Liquidação Cancelada")</f>
        <v>#N/A</v>
      </c>
      <c r="AC1963" s="3" t="e">
        <f>IF(X1963&lt;&gt;"Liquidação Cancelada",(AA1963-AB1963)+(U1963-Z1963-AB1963),"Liquidação Cancelada")</f>
        <v>#N/A</v>
      </c>
      <c r="AD1963" s="29"/>
    </row>
    <row r="1964" spans="1:30" ht="24.95" customHeight="1" x14ac:dyDescent="0.2">
      <c r="A1964" s="23" t="str">
        <f>D1964&amp;"|"&amp;E1964&amp;"|"&amp;G1964&amp;"|"&amp;H1964&amp;"|"&amp;L1964&amp;"|"&amp;N1964&amp;"|"&amp;U1964</f>
        <v>||||||0</v>
      </c>
      <c r="B1964" s="23" t="str">
        <f>D1964&amp;"|"&amp;E1964&amp;"|"&amp;G1964&amp;"|"&amp;H1964&amp;"|"&amp;X1964</f>
        <v>||||0</v>
      </c>
      <c r="C1964" s="28" t="str">
        <f>E1964&amp;"|"&amp;X1964</f>
        <v>|0</v>
      </c>
      <c r="D1964" s="10"/>
      <c r="E1964" s="10"/>
      <c r="F1964" s="36" t="str">
        <f>G1964&amp;"/"&amp;H1964</f>
        <v>/</v>
      </c>
      <c r="G1964" s="10"/>
      <c r="H1964" s="10"/>
      <c r="I1964" s="36" t="str">
        <f>J1964&amp;"."&amp;K1964</f>
        <v>.</v>
      </c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>
        <f>R1964-S1964-T1964</f>
        <v>0</v>
      </c>
      <c r="V1964" s="9" t="e">
        <f>IF(X1964&lt;&gt;"Liquidação Cancelada",VLOOKUP(B1964,'BASE DE DADOS OPS'!$B$4:$P$9650,10,FALSE),"Liquidação Cancelada")</f>
        <v>#N/A</v>
      </c>
      <c r="W1964" s="13" t="e">
        <f>IF(X1964&lt;&gt;"Liquidação Cancelada",IF(ISBLANK(V1964),"AGUARDANDO PAGAMENTO",NETWORKDAYS(P1964,V1964)-1),"Liquidação Cancelada")</f>
        <v>#N/A</v>
      </c>
      <c r="X1964" s="10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>IF(X1964&lt;&gt;"Liquidação Cancelada",Y1964-Z1964,"Liquidação Cancelada")</f>
        <v>#N/A</v>
      </c>
      <c r="AC1964" s="3" t="e">
        <f>IF(X1964&lt;&gt;"Liquidação Cancelada",(AA1964-AB1964)+(U1964-Z1964-AB1964),"Liquidação Cancelada")</f>
        <v>#N/A</v>
      </c>
      <c r="AD1964" s="29"/>
    </row>
    <row r="1965" spans="1:30" ht="24.95" customHeight="1" x14ac:dyDescent="0.2">
      <c r="A1965" s="23" t="str">
        <f>D1965&amp;"|"&amp;E1965&amp;"|"&amp;G1965&amp;"|"&amp;H1965&amp;"|"&amp;L1965&amp;"|"&amp;N1965&amp;"|"&amp;U1965</f>
        <v>||||||0</v>
      </c>
      <c r="B1965" s="23" t="str">
        <f>D1965&amp;"|"&amp;E1965&amp;"|"&amp;G1965&amp;"|"&amp;H1965&amp;"|"&amp;X1965</f>
        <v>||||0</v>
      </c>
      <c r="C1965" s="28" t="str">
        <f>E1965&amp;"|"&amp;X1965</f>
        <v>|0</v>
      </c>
      <c r="D1965" s="10"/>
      <c r="E1965" s="10"/>
      <c r="F1965" s="36" t="str">
        <f>G1965&amp;"/"&amp;H1965</f>
        <v>/</v>
      </c>
      <c r="G1965" s="10"/>
      <c r="H1965" s="10"/>
      <c r="I1965" s="36" t="str">
        <f>J1965&amp;"."&amp;K1965</f>
        <v>.</v>
      </c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>
        <f>R1965-S1965-T1965</f>
        <v>0</v>
      </c>
      <c r="V1965" s="9" t="e">
        <f>IF(X1965&lt;&gt;"Liquidação Cancelada",VLOOKUP(B1965,'BASE DE DADOS OPS'!$B$4:$P$9650,10,FALSE),"Liquidação Cancelada")</f>
        <v>#N/A</v>
      </c>
      <c r="W1965" s="13" t="e">
        <f>IF(X1965&lt;&gt;"Liquidação Cancelada",IF(ISBLANK(V1965),"AGUARDANDO PAGAMENTO",NETWORKDAYS(P1965,V1965)-1),"Liquidação Cancelada")</f>
        <v>#N/A</v>
      </c>
      <c r="X1965" s="10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>IF(X1965&lt;&gt;"Liquidação Cancelada",Y1965-Z1965,"Liquidação Cancelada")</f>
        <v>#N/A</v>
      </c>
      <c r="AC1965" s="3" t="e">
        <f>IF(X1965&lt;&gt;"Liquidação Cancelada",(AA1965-AB1965)+(U1965-Z1965-AB1965),"Liquidação Cancelada")</f>
        <v>#N/A</v>
      </c>
      <c r="AD1965" s="29"/>
    </row>
    <row r="1966" spans="1:30" ht="24.95" customHeight="1" x14ac:dyDescent="0.2">
      <c r="A1966" s="23" t="str">
        <f>D1966&amp;"|"&amp;E1966&amp;"|"&amp;G1966&amp;"|"&amp;H1966&amp;"|"&amp;L1966&amp;"|"&amp;N1966&amp;"|"&amp;U1966</f>
        <v>||||||0</v>
      </c>
      <c r="B1966" s="23" t="str">
        <f>D1966&amp;"|"&amp;E1966&amp;"|"&amp;G1966&amp;"|"&amp;H1966&amp;"|"&amp;X1966</f>
        <v>||||0</v>
      </c>
      <c r="C1966" s="28" t="str">
        <f>E1966&amp;"|"&amp;X1966</f>
        <v>|0</v>
      </c>
      <c r="D1966" s="10"/>
      <c r="E1966" s="10"/>
      <c r="F1966" s="36" t="str">
        <f>G1966&amp;"/"&amp;H1966</f>
        <v>/</v>
      </c>
      <c r="G1966" s="10"/>
      <c r="H1966" s="10"/>
      <c r="I1966" s="36" t="str">
        <f>J1966&amp;"."&amp;K1966</f>
        <v>.</v>
      </c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>
        <f>R1966-S1966-T1966</f>
        <v>0</v>
      </c>
      <c r="V1966" s="9" t="e">
        <f>IF(X1966&lt;&gt;"Liquidação Cancelada",VLOOKUP(B1966,'BASE DE DADOS OPS'!$B$4:$P$9650,10,FALSE),"Liquidação Cancelada")</f>
        <v>#N/A</v>
      </c>
      <c r="W1966" s="13" t="e">
        <f>IF(X1966&lt;&gt;"Liquidação Cancelada",IF(ISBLANK(V1966),"AGUARDANDO PAGAMENTO",NETWORKDAYS(P1966,V1966)-1),"Liquidação Cancelada")</f>
        <v>#N/A</v>
      </c>
      <c r="X1966" s="10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>IF(X1966&lt;&gt;"Liquidação Cancelada",Y1966-Z1966,"Liquidação Cancelada")</f>
        <v>#N/A</v>
      </c>
      <c r="AC1966" s="3" t="e">
        <f>IF(X1966&lt;&gt;"Liquidação Cancelada",(AA1966-AB1966)+(U1966-Z1966-AB1966),"Liquidação Cancelada")</f>
        <v>#N/A</v>
      </c>
      <c r="AD1966" s="29"/>
    </row>
    <row r="1967" spans="1:30" ht="24.95" customHeight="1" x14ac:dyDescent="0.2">
      <c r="A1967" s="23" t="str">
        <f>D1967&amp;"|"&amp;E1967&amp;"|"&amp;G1967&amp;"|"&amp;H1967&amp;"|"&amp;L1967&amp;"|"&amp;N1967&amp;"|"&amp;U1967</f>
        <v>||||||0</v>
      </c>
      <c r="B1967" s="23" t="str">
        <f>D1967&amp;"|"&amp;E1967&amp;"|"&amp;G1967&amp;"|"&amp;H1967&amp;"|"&amp;X1967</f>
        <v>||||0</v>
      </c>
      <c r="C1967" s="28" t="str">
        <f>E1967&amp;"|"&amp;X1967</f>
        <v>|0</v>
      </c>
      <c r="D1967" s="10"/>
      <c r="E1967" s="10"/>
      <c r="F1967" s="36" t="str">
        <f>G1967&amp;"/"&amp;H1967</f>
        <v>/</v>
      </c>
      <c r="G1967" s="10"/>
      <c r="H1967" s="10"/>
      <c r="I1967" s="36" t="str">
        <f>J1967&amp;"."&amp;K1967</f>
        <v>.</v>
      </c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>
        <f>R1967-S1967-T1967</f>
        <v>0</v>
      </c>
      <c r="V1967" s="9" t="e">
        <f>IF(X1967&lt;&gt;"Liquidação Cancelada",VLOOKUP(B1967,'BASE DE DADOS OPS'!$B$4:$P$9650,10,FALSE),"Liquidação Cancelada")</f>
        <v>#N/A</v>
      </c>
      <c r="W1967" s="13" t="e">
        <f>IF(X1967&lt;&gt;"Liquidação Cancelada",IF(ISBLANK(V1967),"AGUARDANDO PAGAMENTO",NETWORKDAYS(P1967,V1967)-1),"Liquidação Cancelada")</f>
        <v>#N/A</v>
      </c>
      <c r="X1967" s="10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>IF(X1967&lt;&gt;"Liquidação Cancelada",Y1967-Z1967,"Liquidação Cancelada")</f>
        <v>#N/A</v>
      </c>
      <c r="AC1967" s="3" t="e">
        <f>IF(X1967&lt;&gt;"Liquidação Cancelada",(AA1967-AB1967)+(U1967-Z1967-AB1967),"Liquidação Cancelada")</f>
        <v>#N/A</v>
      </c>
      <c r="AD1967" s="29"/>
    </row>
    <row r="1968" spans="1:30" ht="24.95" customHeight="1" x14ac:dyDescent="0.2">
      <c r="A1968" s="23" t="str">
        <f>D1968&amp;"|"&amp;E1968&amp;"|"&amp;G1968&amp;"|"&amp;H1968&amp;"|"&amp;L1968&amp;"|"&amp;N1968&amp;"|"&amp;U1968</f>
        <v>||||||0</v>
      </c>
      <c r="B1968" s="23" t="str">
        <f>D1968&amp;"|"&amp;E1968&amp;"|"&amp;G1968&amp;"|"&amp;H1968&amp;"|"&amp;X1968</f>
        <v>||||0</v>
      </c>
      <c r="C1968" s="28" t="str">
        <f>E1968&amp;"|"&amp;X1968</f>
        <v>|0</v>
      </c>
      <c r="D1968" s="10"/>
      <c r="E1968" s="10"/>
      <c r="F1968" s="36" t="str">
        <f>G1968&amp;"/"&amp;H1968</f>
        <v>/</v>
      </c>
      <c r="G1968" s="10"/>
      <c r="H1968" s="10"/>
      <c r="I1968" s="36" t="str">
        <f>J1968&amp;"."&amp;K1968</f>
        <v>.</v>
      </c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>
        <f>R1968-S1968-T1968</f>
        <v>0</v>
      </c>
      <c r="V1968" s="9" t="e">
        <f>IF(X1968&lt;&gt;"Liquidação Cancelada",VLOOKUP(B1968,'BASE DE DADOS OPS'!$B$4:$P$9650,10,FALSE),"Liquidação Cancelada")</f>
        <v>#N/A</v>
      </c>
      <c r="W1968" s="13" t="e">
        <f>IF(X1968&lt;&gt;"Liquidação Cancelada",IF(ISBLANK(V1968),"AGUARDANDO PAGAMENTO",NETWORKDAYS(P1968,V1968)-1),"Liquidação Cancelada")</f>
        <v>#N/A</v>
      </c>
      <c r="X1968" s="10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>IF(X1968&lt;&gt;"Liquidação Cancelada",Y1968-Z1968,"Liquidação Cancelada")</f>
        <v>#N/A</v>
      </c>
      <c r="AC1968" s="3" t="e">
        <f>IF(X1968&lt;&gt;"Liquidação Cancelada",(AA1968-AB1968)+(U1968-Z1968-AB1968),"Liquidação Cancelada")</f>
        <v>#N/A</v>
      </c>
      <c r="AD1968" s="29"/>
    </row>
    <row r="1969" spans="1:30" ht="24.95" customHeight="1" x14ac:dyDescent="0.2">
      <c r="A1969" s="23" t="str">
        <f>D1969&amp;"|"&amp;E1969&amp;"|"&amp;G1969&amp;"|"&amp;H1969&amp;"|"&amp;L1969&amp;"|"&amp;N1969&amp;"|"&amp;U1969</f>
        <v>||||||0</v>
      </c>
      <c r="B1969" s="23" t="str">
        <f>D1969&amp;"|"&amp;E1969&amp;"|"&amp;G1969&amp;"|"&amp;H1969&amp;"|"&amp;X1969</f>
        <v>||||0</v>
      </c>
      <c r="C1969" s="28" t="str">
        <f>E1969&amp;"|"&amp;X1969</f>
        <v>|0</v>
      </c>
      <c r="D1969" s="10"/>
      <c r="E1969" s="10"/>
      <c r="F1969" s="36" t="str">
        <f>G1969&amp;"/"&amp;H1969</f>
        <v>/</v>
      </c>
      <c r="G1969" s="10"/>
      <c r="H1969" s="10"/>
      <c r="I1969" s="36" t="str">
        <f>J1969&amp;"."&amp;K1969</f>
        <v>.</v>
      </c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>
        <f>R1969-S1969-T1969</f>
        <v>0</v>
      </c>
      <c r="V1969" s="9" t="e">
        <f>IF(X1969&lt;&gt;"Liquidação Cancelada",VLOOKUP(B1969,'BASE DE DADOS OPS'!$B$4:$P$9650,10,FALSE),"Liquidação Cancelada")</f>
        <v>#N/A</v>
      </c>
      <c r="W1969" s="13" t="e">
        <f>IF(X1969&lt;&gt;"Liquidação Cancelada",IF(ISBLANK(V1969),"AGUARDANDO PAGAMENTO",NETWORKDAYS(P1969,V1969)-1),"Liquidação Cancelada")</f>
        <v>#N/A</v>
      </c>
      <c r="X1969" s="10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>IF(X1969&lt;&gt;"Liquidação Cancelada",Y1969-Z1969,"Liquidação Cancelada")</f>
        <v>#N/A</v>
      </c>
      <c r="AC1969" s="3" t="e">
        <f>IF(X1969&lt;&gt;"Liquidação Cancelada",(AA1969-AB1969)+(U1969-Z1969-AB1969),"Liquidação Cancelada")</f>
        <v>#N/A</v>
      </c>
      <c r="AD1969" s="29"/>
    </row>
    <row r="1970" spans="1:30" ht="24.95" customHeight="1" x14ac:dyDescent="0.2">
      <c r="A1970" s="23" t="str">
        <f>D1970&amp;"|"&amp;E1970&amp;"|"&amp;G1970&amp;"|"&amp;H1970&amp;"|"&amp;L1970&amp;"|"&amp;N1970&amp;"|"&amp;U1970</f>
        <v>||||||0</v>
      </c>
      <c r="B1970" s="23" t="str">
        <f>D1970&amp;"|"&amp;E1970&amp;"|"&amp;G1970&amp;"|"&amp;H1970&amp;"|"&amp;X1970</f>
        <v>||||0</v>
      </c>
      <c r="C1970" s="28" t="str">
        <f>E1970&amp;"|"&amp;X1970</f>
        <v>|0</v>
      </c>
      <c r="D1970" s="10"/>
      <c r="E1970" s="10"/>
      <c r="F1970" s="36" t="str">
        <f>G1970&amp;"/"&amp;H1970</f>
        <v>/</v>
      </c>
      <c r="G1970" s="10"/>
      <c r="H1970" s="10"/>
      <c r="I1970" s="36" t="str">
        <f>J1970&amp;"."&amp;K1970</f>
        <v>.</v>
      </c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>
        <f>R1970-S1970-T1970</f>
        <v>0</v>
      </c>
      <c r="V1970" s="9" t="e">
        <f>IF(X1970&lt;&gt;"Liquidação Cancelada",VLOOKUP(B1970,'BASE DE DADOS OPS'!$B$4:$P$9650,10,FALSE),"Liquidação Cancelada")</f>
        <v>#N/A</v>
      </c>
      <c r="W1970" s="13" t="e">
        <f>IF(X1970&lt;&gt;"Liquidação Cancelada",IF(ISBLANK(V1970),"AGUARDANDO PAGAMENTO",NETWORKDAYS(P1970,V1970)-1),"Liquidação Cancelada")</f>
        <v>#N/A</v>
      </c>
      <c r="X1970" s="10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>IF(X1970&lt;&gt;"Liquidação Cancelada",Y1970-Z1970,"Liquidação Cancelada")</f>
        <v>#N/A</v>
      </c>
      <c r="AC1970" s="3" t="e">
        <f>IF(X1970&lt;&gt;"Liquidação Cancelada",(AA1970-AB1970)+(U1970-Z1970-AB1970),"Liquidação Cancelada")</f>
        <v>#N/A</v>
      </c>
      <c r="AD1970" s="29"/>
    </row>
    <row r="1971" spans="1:30" ht="24.95" customHeight="1" x14ac:dyDescent="0.2">
      <c r="A1971" s="23" t="str">
        <f>D1971&amp;"|"&amp;E1971&amp;"|"&amp;G1971&amp;"|"&amp;H1971&amp;"|"&amp;L1971&amp;"|"&amp;N1971&amp;"|"&amp;U1971</f>
        <v>||||||0</v>
      </c>
      <c r="B1971" s="23" t="str">
        <f>D1971&amp;"|"&amp;E1971&amp;"|"&amp;G1971&amp;"|"&amp;H1971&amp;"|"&amp;X1971</f>
        <v>||||0</v>
      </c>
      <c r="C1971" s="28" t="str">
        <f>E1971&amp;"|"&amp;X1971</f>
        <v>|0</v>
      </c>
      <c r="D1971" s="10"/>
      <c r="E1971" s="10"/>
      <c r="F1971" s="36" t="str">
        <f>G1971&amp;"/"&amp;H1971</f>
        <v>/</v>
      </c>
      <c r="G1971" s="10"/>
      <c r="H1971" s="10"/>
      <c r="I1971" s="36" t="str">
        <f>J1971&amp;"."&amp;K1971</f>
        <v>.</v>
      </c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>
        <f>R1971-S1971-T1971</f>
        <v>0</v>
      </c>
      <c r="V1971" s="9" t="e">
        <f>IF(X1971&lt;&gt;"Liquidação Cancelada",VLOOKUP(B1971,'BASE DE DADOS OPS'!$B$4:$P$9650,10,FALSE),"Liquidação Cancelada")</f>
        <v>#N/A</v>
      </c>
      <c r="W1971" s="13" t="e">
        <f>IF(X1971&lt;&gt;"Liquidação Cancelada",IF(ISBLANK(V1971),"AGUARDANDO PAGAMENTO",NETWORKDAYS(P1971,V1971)-1),"Liquidação Cancelada")</f>
        <v>#N/A</v>
      </c>
      <c r="X1971" s="10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>IF(X1971&lt;&gt;"Liquidação Cancelada",Y1971-Z1971,"Liquidação Cancelada")</f>
        <v>#N/A</v>
      </c>
      <c r="AC1971" s="3" t="e">
        <f>IF(X1971&lt;&gt;"Liquidação Cancelada",(AA1971-AB1971)+(U1971-Z1971-AB1971),"Liquidação Cancelada")</f>
        <v>#N/A</v>
      </c>
      <c r="AD1971" s="29"/>
    </row>
    <row r="1972" spans="1:30" ht="24.95" customHeight="1" x14ac:dyDescent="0.2">
      <c r="A1972" s="23" t="str">
        <f>D1972&amp;"|"&amp;E1972&amp;"|"&amp;G1972&amp;"|"&amp;H1972&amp;"|"&amp;L1972&amp;"|"&amp;N1972&amp;"|"&amp;U1972</f>
        <v>||||||0</v>
      </c>
      <c r="B1972" s="23" t="str">
        <f>D1972&amp;"|"&amp;E1972&amp;"|"&amp;G1972&amp;"|"&amp;H1972&amp;"|"&amp;X1972</f>
        <v>||||0</v>
      </c>
      <c r="C1972" s="28" t="str">
        <f>E1972&amp;"|"&amp;X1972</f>
        <v>|0</v>
      </c>
      <c r="D1972" s="10"/>
      <c r="E1972" s="10"/>
      <c r="F1972" s="36" t="str">
        <f>G1972&amp;"/"&amp;H1972</f>
        <v>/</v>
      </c>
      <c r="G1972" s="10"/>
      <c r="H1972" s="10"/>
      <c r="I1972" s="36" t="str">
        <f>J1972&amp;"."&amp;K1972</f>
        <v>.</v>
      </c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>
        <f>R1972-S1972-T1972</f>
        <v>0</v>
      </c>
      <c r="V1972" s="9" t="e">
        <f>IF(X1972&lt;&gt;"Liquidação Cancelada",VLOOKUP(B1972,'BASE DE DADOS OPS'!$B$4:$P$9650,10,FALSE),"Liquidação Cancelada")</f>
        <v>#N/A</v>
      </c>
      <c r="W1972" s="13" t="e">
        <f>IF(X1972&lt;&gt;"Liquidação Cancelada",IF(ISBLANK(V1972),"AGUARDANDO PAGAMENTO",NETWORKDAYS(P1972,V1972)-1),"Liquidação Cancelada")</f>
        <v>#N/A</v>
      </c>
      <c r="X1972" s="10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>IF(X1972&lt;&gt;"Liquidação Cancelada",Y1972-Z1972,"Liquidação Cancelada")</f>
        <v>#N/A</v>
      </c>
      <c r="AC1972" s="3" t="e">
        <f>IF(X1972&lt;&gt;"Liquidação Cancelada",(AA1972-AB1972)+(U1972-Z1972-AB1972),"Liquidação Cancelada")</f>
        <v>#N/A</v>
      </c>
      <c r="AD1972" s="29"/>
    </row>
    <row r="1973" spans="1:30" ht="24.95" customHeight="1" x14ac:dyDescent="0.2">
      <c r="A1973" s="23" t="str">
        <f>D1973&amp;"|"&amp;E1973&amp;"|"&amp;G1973&amp;"|"&amp;H1973&amp;"|"&amp;L1973&amp;"|"&amp;N1973&amp;"|"&amp;U1973</f>
        <v>||||||0</v>
      </c>
      <c r="B1973" s="23" t="str">
        <f>D1973&amp;"|"&amp;E1973&amp;"|"&amp;G1973&amp;"|"&amp;H1973&amp;"|"&amp;X1973</f>
        <v>||||0</v>
      </c>
      <c r="C1973" s="28" t="str">
        <f>E1973&amp;"|"&amp;X1973</f>
        <v>|0</v>
      </c>
      <c r="D1973" s="10"/>
      <c r="E1973" s="10"/>
      <c r="F1973" s="36" t="str">
        <f>G1973&amp;"/"&amp;H1973</f>
        <v>/</v>
      </c>
      <c r="G1973" s="10"/>
      <c r="H1973" s="10"/>
      <c r="I1973" s="36" t="str">
        <f>J1973&amp;"."&amp;K1973</f>
        <v>.</v>
      </c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>
        <f>R1973-S1973-T1973</f>
        <v>0</v>
      </c>
      <c r="V1973" s="9" t="e">
        <f>IF(X1973&lt;&gt;"Liquidação Cancelada",VLOOKUP(B1973,'BASE DE DADOS OPS'!$B$4:$P$9650,10,FALSE),"Liquidação Cancelada")</f>
        <v>#N/A</v>
      </c>
      <c r="W1973" s="13" t="e">
        <f>IF(X1973&lt;&gt;"Liquidação Cancelada",IF(ISBLANK(V1973),"AGUARDANDO PAGAMENTO",NETWORKDAYS(P1973,V1973)-1),"Liquidação Cancelada")</f>
        <v>#N/A</v>
      </c>
      <c r="X1973" s="10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>IF(X1973&lt;&gt;"Liquidação Cancelada",Y1973-Z1973,"Liquidação Cancelada")</f>
        <v>#N/A</v>
      </c>
      <c r="AC1973" s="3" t="e">
        <f>IF(X1973&lt;&gt;"Liquidação Cancelada",(AA1973-AB1973)+(U1973-Z1973-AB1973),"Liquidação Cancelada")</f>
        <v>#N/A</v>
      </c>
      <c r="AD1973" s="29"/>
    </row>
    <row r="1974" spans="1:30" ht="24.95" customHeight="1" x14ac:dyDescent="0.2">
      <c r="A1974" s="23" t="str">
        <f>D1974&amp;"|"&amp;E1974&amp;"|"&amp;G1974&amp;"|"&amp;H1974&amp;"|"&amp;L1974&amp;"|"&amp;N1974&amp;"|"&amp;U1974</f>
        <v>||||||0</v>
      </c>
      <c r="B1974" s="23" t="str">
        <f>D1974&amp;"|"&amp;E1974&amp;"|"&amp;G1974&amp;"|"&amp;H1974&amp;"|"&amp;X1974</f>
        <v>||||0</v>
      </c>
      <c r="C1974" s="28" t="str">
        <f>E1974&amp;"|"&amp;X1974</f>
        <v>|0</v>
      </c>
      <c r="D1974" s="10"/>
      <c r="E1974" s="10"/>
      <c r="F1974" s="36" t="str">
        <f>G1974&amp;"/"&amp;H1974</f>
        <v>/</v>
      </c>
      <c r="G1974" s="10"/>
      <c r="H1974" s="10"/>
      <c r="I1974" s="36" t="str">
        <f>J1974&amp;"."&amp;K1974</f>
        <v>.</v>
      </c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>
        <f>R1974-S1974-T1974</f>
        <v>0</v>
      </c>
      <c r="V1974" s="9" t="e">
        <f>IF(X1974&lt;&gt;"Liquidação Cancelada",VLOOKUP(B1974,'BASE DE DADOS OPS'!$B$4:$P$9650,10,FALSE),"Liquidação Cancelada")</f>
        <v>#N/A</v>
      </c>
      <c r="W1974" s="13" t="e">
        <f>IF(X1974&lt;&gt;"Liquidação Cancelada",IF(ISBLANK(V1974),"AGUARDANDO PAGAMENTO",NETWORKDAYS(P1974,V1974)-1),"Liquidação Cancelada")</f>
        <v>#N/A</v>
      </c>
      <c r="X1974" s="10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>IF(X1974&lt;&gt;"Liquidação Cancelada",Y1974-Z1974,"Liquidação Cancelada")</f>
        <v>#N/A</v>
      </c>
      <c r="AC1974" s="3" t="e">
        <f>IF(X1974&lt;&gt;"Liquidação Cancelada",(AA1974-AB1974)+(U1974-Z1974-AB1974),"Liquidação Cancelada")</f>
        <v>#N/A</v>
      </c>
      <c r="AD1974" s="29"/>
    </row>
    <row r="1975" spans="1:30" ht="24.95" customHeight="1" x14ac:dyDescent="0.2">
      <c r="A1975" s="23" t="str">
        <f>D1975&amp;"|"&amp;E1975&amp;"|"&amp;G1975&amp;"|"&amp;H1975&amp;"|"&amp;L1975&amp;"|"&amp;N1975&amp;"|"&amp;U1975</f>
        <v>||||||0</v>
      </c>
      <c r="B1975" s="23" t="str">
        <f>D1975&amp;"|"&amp;E1975&amp;"|"&amp;G1975&amp;"|"&amp;H1975&amp;"|"&amp;X1975</f>
        <v>||||0</v>
      </c>
      <c r="C1975" s="28" t="str">
        <f>E1975&amp;"|"&amp;X1975</f>
        <v>|0</v>
      </c>
      <c r="D1975" s="10"/>
      <c r="E1975" s="10"/>
      <c r="F1975" s="36" t="str">
        <f>G1975&amp;"/"&amp;H1975</f>
        <v>/</v>
      </c>
      <c r="G1975" s="10"/>
      <c r="H1975" s="10"/>
      <c r="I1975" s="36" t="str">
        <f>J1975&amp;"."&amp;K1975</f>
        <v>.</v>
      </c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>
        <f>R1975-S1975-T1975</f>
        <v>0</v>
      </c>
      <c r="V1975" s="9" t="e">
        <f>IF(X1975&lt;&gt;"Liquidação Cancelada",VLOOKUP(B1975,'BASE DE DADOS OPS'!$B$4:$P$9650,10,FALSE),"Liquidação Cancelada")</f>
        <v>#N/A</v>
      </c>
      <c r="W1975" s="13" t="e">
        <f>IF(X1975&lt;&gt;"Liquidação Cancelada",IF(ISBLANK(V1975),"AGUARDANDO PAGAMENTO",NETWORKDAYS(P1975,V1975)-1),"Liquidação Cancelada")</f>
        <v>#N/A</v>
      </c>
      <c r="X1975" s="10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>IF(X1975&lt;&gt;"Liquidação Cancelada",Y1975-Z1975,"Liquidação Cancelada")</f>
        <v>#N/A</v>
      </c>
      <c r="AC1975" s="3" t="e">
        <f>IF(X1975&lt;&gt;"Liquidação Cancelada",(AA1975-AB1975)+(U1975-Z1975-AB1975),"Liquidação Cancelada")</f>
        <v>#N/A</v>
      </c>
      <c r="AD1975" s="29"/>
    </row>
    <row r="1976" spans="1:30" ht="24.95" customHeight="1" x14ac:dyDescent="0.2">
      <c r="A1976" s="23" t="str">
        <f>D1976&amp;"|"&amp;E1976&amp;"|"&amp;G1976&amp;"|"&amp;H1976&amp;"|"&amp;L1976&amp;"|"&amp;N1976&amp;"|"&amp;U1976</f>
        <v>||||||0</v>
      </c>
      <c r="B1976" s="23" t="str">
        <f>D1976&amp;"|"&amp;E1976&amp;"|"&amp;G1976&amp;"|"&amp;H1976&amp;"|"&amp;X1976</f>
        <v>||||0</v>
      </c>
      <c r="C1976" s="28" t="str">
        <f>E1976&amp;"|"&amp;X1976</f>
        <v>|0</v>
      </c>
      <c r="D1976" s="10"/>
      <c r="E1976" s="10"/>
      <c r="F1976" s="36" t="str">
        <f>G1976&amp;"/"&amp;H1976</f>
        <v>/</v>
      </c>
      <c r="G1976" s="10"/>
      <c r="H1976" s="10"/>
      <c r="I1976" s="36" t="str">
        <f>J1976&amp;"."&amp;K1976</f>
        <v>.</v>
      </c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>
        <f>R1976-S1976-T1976</f>
        <v>0</v>
      </c>
      <c r="V1976" s="9" t="e">
        <f>IF(X1976&lt;&gt;"Liquidação Cancelada",VLOOKUP(B1976,'BASE DE DADOS OPS'!$B$4:$P$9650,10,FALSE),"Liquidação Cancelada")</f>
        <v>#N/A</v>
      </c>
      <c r="W1976" s="13" t="e">
        <f>IF(X1976&lt;&gt;"Liquidação Cancelada",IF(ISBLANK(V1976),"AGUARDANDO PAGAMENTO",NETWORKDAYS(P1976,V1976)-1),"Liquidação Cancelada")</f>
        <v>#N/A</v>
      </c>
      <c r="X1976" s="10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>IF(X1976&lt;&gt;"Liquidação Cancelada",Y1976-Z1976,"Liquidação Cancelada")</f>
        <v>#N/A</v>
      </c>
      <c r="AC1976" s="3" t="e">
        <f>IF(X1976&lt;&gt;"Liquidação Cancelada",(AA1976-AB1976)+(U1976-Z1976-AB1976),"Liquidação Cancelada")</f>
        <v>#N/A</v>
      </c>
      <c r="AD1976" s="29"/>
    </row>
    <row r="1977" spans="1:30" ht="24.95" customHeight="1" x14ac:dyDescent="0.2">
      <c r="A1977" s="23" t="str">
        <f>D1977&amp;"|"&amp;E1977&amp;"|"&amp;G1977&amp;"|"&amp;H1977&amp;"|"&amp;L1977&amp;"|"&amp;N1977&amp;"|"&amp;U1977</f>
        <v>||||||0</v>
      </c>
      <c r="B1977" s="23" t="str">
        <f>D1977&amp;"|"&amp;E1977&amp;"|"&amp;G1977&amp;"|"&amp;H1977&amp;"|"&amp;X1977</f>
        <v>||||0</v>
      </c>
      <c r="C1977" s="28" t="str">
        <f>E1977&amp;"|"&amp;X1977</f>
        <v>|0</v>
      </c>
      <c r="D1977" s="10"/>
      <c r="E1977" s="10"/>
      <c r="F1977" s="36" t="str">
        <f>G1977&amp;"/"&amp;H1977</f>
        <v>/</v>
      </c>
      <c r="G1977" s="10"/>
      <c r="H1977" s="10"/>
      <c r="I1977" s="36" t="str">
        <f>J1977&amp;"."&amp;K1977</f>
        <v>.</v>
      </c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>
        <f>R1977-S1977-T1977</f>
        <v>0</v>
      </c>
      <c r="V1977" s="9" t="e">
        <f>IF(X1977&lt;&gt;"Liquidação Cancelada",VLOOKUP(B1977,'BASE DE DADOS OPS'!$B$4:$P$9650,10,FALSE),"Liquidação Cancelada")</f>
        <v>#N/A</v>
      </c>
      <c r="W1977" s="13" t="e">
        <f>IF(X1977&lt;&gt;"Liquidação Cancelada",IF(ISBLANK(V1977),"AGUARDANDO PAGAMENTO",NETWORKDAYS(P1977,V1977)-1),"Liquidação Cancelada")</f>
        <v>#N/A</v>
      </c>
      <c r="X1977" s="10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>IF(X1977&lt;&gt;"Liquidação Cancelada",Y1977-Z1977,"Liquidação Cancelada")</f>
        <v>#N/A</v>
      </c>
      <c r="AC1977" s="3" t="e">
        <f>IF(X1977&lt;&gt;"Liquidação Cancelada",(AA1977-AB1977)+(U1977-Z1977-AB1977),"Liquidação Cancelada")</f>
        <v>#N/A</v>
      </c>
      <c r="AD1977" s="29"/>
    </row>
    <row r="1978" spans="1:30" ht="24.95" customHeight="1" x14ac:dyDescent="0.2">
      <c r="A1978" s="23" t="str">
        <f>D1978&amp;"|"&amp;E1978&amp;"|"&amp;G1978&amp;"|"&amp;H1978&amp;"|"&amp;L1978&amp;"|"&amp;N1978&amp;"|"&amp;U1978</f>
        <v>||||||0</v>
      </c>
      <c r="B1978" s="23" t="str">
        <f>D1978&amp;"|"&amp;E1978&amp;"|"&amp;G1978&amp;"|"&amp;H1978&amp;"|"&amp;X1978</f>
        <v>||||0</v>
      </c>
      <c r="C1978" s="28" t="str">
        <f>E1978&amp;"|"&amp;X1978</f>
        <v>|0</v>
      </c>
      <c r="D1978" s="10"/>
      <c r="E1978" s="10"/>
      <c r="F1978" s="36" t="str">
        <f>G1978&amp;"/"&amp;H1978</f>
        <v>/</v>
      </c>
      <c r="G1978" s="10"/>
      <c r="H1978" s="10"/>
      <c r="I1978" s="36" t="str">
        <f>J1978&amp;"."&amp;K1978</f>
        <v>.</v>
      </c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>
        <f>R1978-S1978-T1978</f>
        <v>0</v>
      </c>
      <c r="V1978" s="9" t="e">
        <f>IF(X1978&lt;&gt;"Liquidação Cancelada",VLOOKUP(B1978,'BASE DE DADOS OPS'!$B$4:$P$9650,10,FALSE),"Liquidação Cancelada")</f>
        <v>#N/A</v>
      </c>
      <c r="W1978" s="13" t="e">
        <f>IF(X1978&lt;&gt;"Liquidação Cancelada",IF(ISBLANK(V1978),"AGUARDANDO PAGAMENTO",NETWORKDAYS(P1978,V1978)-1),"Liquidação Cancelada")</f>
        <v>#N/A</v>
      </c>
      <c r="X1978" s="10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>IF(X1978&lt;&gt;"Liquidação Cancelada",Y1978-Z1978,"Liquidação Cancelada")</f>
        <v>#N/A</v>
      </c>
      <c r="AC1978" s="3" t="e">
        <f>IF(X1978&lt;&gt;"Liquidação Cancelada",(AA1978-AB1978)+(U1978-Z1978-AB1978),"Liquidação Cancelada")</f>
        <v>#N/A</v>
      </c>
      <c r="AD1978" s="29"/>
    </row>
    <row r="1979" spans="1:30" ht="24.95" customHeight="1" x14ac:dyDescent="0.2">
      <c r="A1979" s="23" t="str">
        <f>D1979&amp;"|"&amp;E1979&amp;"|"&amp;G1979&amp;"|"&amp;H1979&amp;"|"&amp;L1979&amp;"|"&amp;N1979&amp;"|"&amp;U1979</f>
        <v>||||||0</v>
      </c>
      <c r="B1979" s="23" t="str">
        <f>D1979&amp;"|"&amp;E1979&amp;"|"&amp;G1979&amp;"|"&amp;H1979&amp;"|"&amp;X1979</f>
        <v>||||0</v>
      </c>
      <c r="C1979" s="28" t="str">
        <f>E1979&amp;"|"&amp;X1979</f>
        <v>|0</v>
      </c>
      <c r="D1979" s="10"/>
      <c r="E1979" s="10"/>
      <c r="F1979" s="36" t="str">
        <f>G1979&amp;"/"&amp;H1979</f>
        <v>/</v>
      </c>
      <c r="G1979" s="10"/>
      <c r="H1979" s="10"/>
      <c r="I1979" s="36" t="str">
        <f>J1979&amp;"."&amp;K1979</f>
        <v>.</v>
      </c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>
        <f>R1979-S1979-T1979</f>
        <v>0</v>
      </c>
      <c r="V1979" s="9" t="e">
        <f>IF(X1979&lt;&gt;"Liquidação Cancelada",VLOOKUP(B1979,'BASE DE DADOS OPS'!$B$4:$P$9650,10,FALSE),"Liquidação Cancelada")</f>
        <v>#N/A</v>
      </c>
      <c r="W1979" s="13" t="e">
        <f>IF(X1979&lt;&gt;"Liquidação Cancelada",IF(ISBLANK(V1979),"AGUARDANDO PAGAMENTO",NETWORKDAYS(P1979,V1979)-1),"Liquidação Cancelada")</f>
        <v>#N/A</v>
      </c>
      <c r="X1979" s="10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>IF(X1979&lt;&gt;"Liquidação Cancelada",Y1979-Z1979,"Liquidação Cancelada")</f>
        <v>#N/A</v>
      </c>
      <c r="AC1979" s="3" t="e">
        <f>IF(X1979&lt;&gt;"Liquidação Cancelada",(AA1979-AB1979)+(U1979-Z1979-AB1979),"Liquidação Cancelada")</f>
        <v>#N/A</v>
      </c>
      <c r="AD1979" s="29"/>
    </row>
    <row r="1980" spans="1:30" ht="24.95" customHeight="1" x14ac:dyDescent="0.2">
      <c r="A1980" s="23" t="str">
        <f>D1980&amp;"|"&amp;E1980&amp;"|"&amp;G1980&amp;"|"&amp;H1980&amp;"|"&amp;L1980&amp;"|"&amp;N1980&amp;"|"&amp;U1980</f>
        <v>||||||0</v>
      </c>
      <c r="B1980" s="23" t="str">
        <f>D1980&amp;"|"&amp;E1980&amp;"|"&amp;G1980&amp;"|"&amp;H1980&amp;"|"&amp;X1980</f>
        <v>||||0</v>
      </c>
      <c r="C1980" s="28" t="str">
        <f>E1980&amp;"|"&amp;X1980</f>
        <v>|0</v>
      </c>
      <c r="D1980" s="10"/>
      <c r="E1980" s="10"/>
      <c r="F1980" s="36" t="str">
        <f>G1980&amp;"/"&amp;H1980</f>
        <v>/</v>
      </c>
      <c r="G1980" s="10"/>
      <c r="H1980" s="10"/>
      <c r="I1980" s="36" t="str">
        <f>J1980&amp;"."&amp;K1980</f>
        <v>.</v>
      </c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>
        <f>R1980-S1980-T1980</f>
        <v>0</v>
      </c>
      <c r="V1980" s="9" t="e">
        <f>IF(X1980&lt;&gt;"Liquidação Cancelada",VLOOKUP(B1980,'BASE DE DADOS OPS'!$B$4:$P$9650,10,FALSE),"Liquidação Cancelada")</f>
        <v>#N/A</v>
      </c>
      <c r="W1980" s="13" t="e">
        <f>IF(X1980&lt;&gt;"Liquidação Cancelada",IF(ISBLANK(V1980),"AGUARDANDO PAGAMENTO",NETWORKDAYS(P1980,V1980)-1),"Liquidação Cancelada")</f>
        <v>#N/A</v>
      </c>
      <c r="X1980" s="10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>IF(X1980&lt;&gt;"Liquidação Cancelada",Y1980-Z1980,"Liquidação Cancelada")</f>
        <v>#N/A</v>
      </c>
      <c r="AC1980" s="3" t="e">
        <f>IF(X1980&lt;&gt;"Liquidação Cancelada",(AA1980-AB1980)+(U1980-Z1980-AB1980),"Liquidação Cancelada")</f>
        <v>#N/A</v>
      </c>
      <c r="AD1980" s="29"/>
    </row>
    <row r="1981" spans="1:30" ht="24.95" customHeight="1" x14ac:dyDescent="0.2">
      <c r="A1981" s="23" t="str">
        <f>D1981&amp;"|"&amp;E1981&amp;"|"&amp;G1981&amp;"|"&amp;H1981&amp;"|"&amp;L1981&amp;"|"&amp;N1981&amp;"|"&amp;U1981</f>
        <v>||||||0</v>
      </c>
      <c r="B1981" s="23" t="str">
        <f>D1981&amp;"|"&amp;E1981&amp;"|"&amp;G1981&amp;"|"&amp;H1981&amp;"|"&amp;X1981</f>
        <v>||||0</v>
      </c>
      <c r="C1981" s="28" t="str">
        <f>E1981&amp;"|"&amp;X1981</f>
        <v>|0</v>
      </c>
      <c r="D1981" s="10"/>
      <c r="E1981" s="10"/>
      <c r="F1981" s="36" t="str">
        <f>G1981&amp;"/"&amp;H1981</f>
        <v>/</v>
      </c>
      <c r="G1981" s="10"/>
      <c r="H1981" s="10"/>
      <c r="I1981" s="36" t="str">
        <f>J1981&amp;"."&amp;K1981</f>
        <v>.</v>
      </c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>
        <f>R1981-S1981-T1981</f>
        <v>0</v>
      </c>
      <c r="V1981" s="9" t="e">
        <f>IF(X1981&lt;&gt;"Liquidação Cancelada",VLOOKUP(B1981,'BASE DE DADOS OPS'!$B$4:$P$9650,10,FALSE),"Liquidação Cancelada")</f>
        <v>#N/A</v>
      </c>
      <c r="W1981" s="13" t="e">
        <f>IF(X1981&lt;&gt;"Liquidação Cancelada",IF(ISBLANK(V1981),"AGUARDANDO PAGAMENTO",NETWORKDAYS(P1981,V1981)-1),"Liquidação Cancelada")</f>
        <v>#N/A</v>
      </c>
      <c r="X1981" s="10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>IF(X1981&lt;&gt;"Liquidação Cancelada",Y1981-Z1981,"Liquidação Cancelada")</f>
        <v>#N/A</v>
      </c>
      <c r="AC1981" s="3" t="e">
        <f>IF(X1981&lt;&gt;"Liquidação Cancelada",(AA1981-AB1981)+(U1981-Z1981-AB1981),"Liquidação Cancelada")</f>
        <v>#N/A</v>
      </c>
      <c r="AD1981" s="29"/>
    </row>
    <row r="1982" spans="1:30" ht="24.95" customHeight="1" x14ac:dyDescent="0.2">
      <c r="A1982" s="23" t="str">
        <f>D1982&amp;"|"&amp;E1982&amp;"|"&amp;G1982&amp;"|"&amp;H1982&amp;"|"&amp;L1982&amp;"|"&amp;N1982&amp;"|"&amp;U1982</f>
        <v>||||||0</v>
      </c>
      <c r="B1982" s="23" t="str">
        <f>D1982&amp;"|"&amp;E1982&amp;"|"&amp;G1982&amp;"|"&amp;H1982&amp;"|"&amp;X1982</f>
        <v>||||0</v>
      </c>
      <c r="C1982" s="28" t="str">
        <f>E1982&amp;"|"&amp;X1982</f>
        <v>|0</v>
      </c>
      <c r="D1982" s="10"/>
      <c r="E1982" s="10"/>
      <c r="F1982" s="36" t="str">
        <f>G1982&amp;"/"&amp;H1982</f>
        <v>/</v>
      </c>
      <c r="G1982" s="10"/>
      <c r="H1982" s="10"/>
      <c r="I1982" s="36" t="str">
        <f>J1982&amp;"."&amp;K1982</f>
        <v>.</v>
      </c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>
        <f>R1982-S1982-T1982</f>
        <v>0</v>
      </c>
      <c r="V1982" s="9" t="e">
        <f>IF(X1982&lt;&gt;"Liquidação Cancelada",VLOOKUP(B1982,'BASE DE DADOS OPS'!$B$4:$P$9650,10,FALSE),"Liquidação Cancelada")</f>
        <v>#N/A</v>
      </c>
      <c r="W1982" s="13" t="e">
        <f>IF(X1982&lt;&gt;"Liquidação Cancelada",IF(ISBLANK(V1982),"AGUARDANDO PAGAMENTO",NETWORKDAYS(P1982,V1982)-1),"Liquidação Cancelada")</f>
        <v>#N/A</v>
      </c>
      <c r="X1982" s="10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>IF(X1982&lt;&gt;"Liquidação Cancelada",Y1982-Z1982,"Liquidação Cancelada")</f>
        <v>#N/A</v>
      </c>
      <c r="AC1982" s="3" t="e">
        <f>IF(X1982&lt;&gt;"Liquidação Cancelada",(AA1982-AB1982)+(U1982-Z1982-AB1982),"Liquidação Cancelada")</f>
        <v>#N/A</v>
      </c>
      <c r="AD1982" s="29"/>
    </row>
    <row r="1983" spans="1:30" ht="24.95" customHeight="1" x14ac:dyDescent="0.2">
      <c r="A1983" s="23" t="str">
        <f>D1983&amp;"|"&amp;E1983&amp;"|"&amp;G1983&amp;"|"&amp;H1983&amp;"|"&amp;L1983&amp;"|"&amp;N1983&amp;"|"&amp;U1983</f>
        <v>||||||0</v>
      </c>
      <c r="B1983" s="23" t="str">
        <f>D1983&amp;"|"&amp;E1983&amp;"|"&amp;G1983&amp;"|"&amp;H1983&amp;"|"&amp;X1983</f>
        <v>||||0</v>
      </c>
      <c r="C1983" s="28" t="str">
        <f>E1983&amp;"|"&amp;X1983</f>
        <v>|0</v>
      </c>
      <c r="D1983" s="10"/>
      <c r="E1983" s="10"/>
      <c r="F1983" s="36" t="str">
        <f>G1983&amp;"/"&amp;H1983</f>
        <v>/</v>
      </c>
      <c r="G1983" s="10"/>
      <c r="H1983" s="10"/>
      <c r="I1983" s="36" t="str">
        <f>J1983&amp;"."&amp;K1983</f>
        <v>.</v>
      </c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>
        <f>R1983-S1983-T1983</f>
        <v>0</v>
      </c>
      <c r="V1983" s="9" t="e">
        <f>IF(X1983&lt;&gt;"Liquidação Cancelada",VLOOKUP(B1983,'BASE DE DADOS OPS'!$B$4:$P$9650,10,FALSE),"Liquidação Cancelada")</f>
        <v>#N/A</v>
      </c>
      <c r="W1983" s="13" t="e">
        <f>IF(X1983&lt;&gt;"Liquidação Cancelada",IF(ISBLANK(V1983),"AGUARDANDO PAGAMENTO",NETWORKDAYS(P1983,V1983)-1),"Liquidação Cancelada")</f>
        <v>#N/A</v>
      </c>
      <c r="X1983" s="10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>IF(X1983&lt;&gt;"Liquidação Cancelada",Y1983-Z1983,"Liquidação Cancelada")</f>
        <v>#N/A</v>
      </c>
      <c r="AC1983" s="3" t="e">
        <f>IF(X1983&lt;&gt;"Liquidação Cancelada",(AA1983-AB1983)+(U1983-Z1983-AB1983),"Liquidação Cancelada")</f>
        <v>#N/A</v>
      </c>
      <c r="AD1983" s="29"/>
    </row>
    <row r="1984" spans="1:30" ht="24.95" customHeight="1" x14ac:dyDescent="0.2">
      <c r="A1984" s="23" t="str">
        <f>D1984&amp;"|"&amp;E1984&amp;"|"&amp;G1984&amp;"|"&amp;H1984&amp;"|"&amp;L1984&amp;"|"&amp;N1984&amp;"|"&amp;U1984</f>
        <v>||||||0</v>
      </c>
      <c r="B1984" s="23" t="str">
        <f>D1984&amp;"|"&amp;E1984&amp;"|"&amp;G1984&amp;"|"&amp;H1984&amp;"|"&amp;X1984</f>
        <v>||||0</v>
      </c>
      <c r="C1984" s="28" t="str">
        <f>E1984&amp;"|"&amp;X1984</f>
        <v>|0</v>
      </c>
      <c r="D1984" s="10"/>
      <c r="E1984" s="10"/>
      <c r="F1984" s="36" t="str">
        <f>G1984&amp;"/"&amp;H1984</f>
        <v>/</v>
      </c>
      <c r="G1984" s="10"/>
      <c r="H1984" s="10"/>
      <c r="I1984" s="36" t="str">
        <f>J1984&amp;"."&amp;K1984</f>
        <v>.</v>
      </c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>
        <f>R1984-S1984-T1984</f>
        <v>0</v>
      </c>
      <c r="V1984" s="9" t="e">
        <f>IF(X1984&lt;&gt;"Liquidação Cancelada",VLOOKUP(B1984,'BASE DE DADOS OPS'!$B$4:$P$9650,10,FALSE),"Liquidação Cancelada")</f>
        <v>#N/A</v>
      </c>
      <c r="W1984" s="13" t="e">
        <f>IF(X1984&lt;&gt;"Liquidação Cancelada",IF(ISBLANK(V1984),"AGUARDANDO PAGAMENTO",NETWORKDAYS(P1984,V1984)-1),"Liquidação Cancelada")</f>
        <v>#N/A</v>
      </c>
      <c r="X1984" s="10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>IF(X1984&lt;&gt;"Liquidação Cancelada",Y1984-Z1984,"Liquidação Cancelada")</f>
        <v>#N/A</v>
      </c>
      <c r="AC1984" s="3" t="e">
        <f>IF(X1984&lt;&gt;"Liquidação Cancelada",(AA1984-AB1984)+(U1984-Z1984-AB1984),"Liquidação Cancelada")</f>
        <v>#N/A</v>
      </c>
      <c r="AD1984" s="29"/>
    </row>
    <row r="1985" spans="1:30" ht="24.95" customHeight="1" x14ac:dyDescent="0.2">
      <c r="A1985" s="23" t="str">
        <f>D1985&amp;"|"&amp;E1985&amp;"|"&amp;G1985&amp;"|"&amp;H1985&amp;"|"&amp;L1985&amp;"|"&amp;N1985&amp;"|"&amp;U1985</f>
        <v>||||||0</v>
      </c>
      <c r="B1985" s="23" t="str">
        <f>D1985&amp;"|"&amp;E1985&amp;"|"&amp;G1985&amp;"|"&amp;H1985&amp;"|"&amp;X1985</f>
        <v>||||0</v>
      </c>
      <c r="C1985" s="28" t="str">
        <f>E1985&amp;"|"&amp;X1985</f>
        <v>|0</v>
      </c>
      <c r="D1985" s="10"/>
      <c r="E1985" s="10"/>
      <c r="F1985" s="36" t="str">
        <f>G1985&amp;"/"&amp;H1985</f>
        <v>/</v>
      </c>
      <c r="G1985" s="10"/>
      <c r="H1985" s="10"/>
      <c r="I1985" s="36" t="str">
        <f>J1985&amp;"."&amp;K1985</f>
        <v>.</v>
      </c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>
        <f>R1985-S1985-T1985</f>
        <v>0</v>
      </c>
      <c r="V1985" s="9" t="e">
        <f>IF(X1985&lt;&gt;"Liquidação Cancelada",VLOOKUP(B1985,'BASE DE DADOS OPS'!$B$4:$P$9650,10,FALSE),"Liquidação Cancelada")</f>
        <v>#N/A</v>
      </c>
      <c r="W1985" s="13" t="e">
        <f>IF(X1985&lt;&gt;"Liquidação Cancelada",IF(ISBLANK(V1985),"AGUARDANDO PAGAMENTO",NETWORKDAYS(P1985,V1985)-1),"Liquidação Cancelada")</f>
        <v>#N/A</v>
      </c>
      <c r="X1985" s="10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>IF(X1985&lt;&gt;"Liquidação Cancelada",Y1985-Z1985,"Liquidação Cancelada")</f>
        <v>#N/A</v>
      </c>
      <c r="AC1985" s="3" t="e">
        <f>IF(X1985&lt;&gt;"Liquidação Cancelada",(AA1985-AB1985)+(U1985-Z1985-AB1985),"Liquidação Cancelada")</f>
        <v>#N/A</v>
      </c>
      <c r="AD1985" s="29"/>
    </row>
    <row r="1986" spans="1:30" ht="24.95" customHeight="1" x14ac:dyDescent="0.2">
      <c r="A1986" s="23" t="str">
        <f>D1986&amp;"|"&amp;E1986&amp;"|"&amp;G1986&amp;"|"&amp;H1986&amp;"|"&amp;L1986&amp;"|"&amp;N1986&amp;"|"&amp;U1986</f>
        <v>||||||0</v>
      </c>
      <c r="B1986" s="23" t="str">
        <f>D1986&amp;"|"&amp;E1986&amp;"|"&amp;G1986&amp;"|"&amp;H1986&amp;"|"&amp;X1986</f>
        <v>||||0</v>
      </c>
      <c r="C1986" s="28" t="str">
        <f>E1986&amp;"|"&amp;X1986</f>
        <v>|0</v>
      </c>
      <c r="D1986" s="10"/>
      <c r="E1986" s="10"/>
      <c r="F1986" s="36" t="str">
        <f>G1986&amp;"/"&amp;H1986</f>
        <v>/</v>
      </c>
      <c r="G1986" s="10"/>
      <c r="H1986" s="10"/>
      <c r="I1986" s="36" t="str">
        <f>J1986&amp;"."&amp;K1986</f>
        <v>.</v>
      </c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>
        <f>R1986-S1986-T1986</f>
        <v>0</v>
      </c>
      <c r="V1986" s="9" t="e">
        <f>IF(X1986&lt;&gt;"Liquidação Cancelada",VLOOKUP(B1986,'BASE DE DADOS OPS'!$B$4:$P$9650,10,FALSE),"Liquidação Cancelada")</f>
        <v>#N/A</v>
      </c>
      <c r="W1986" s="13" t="e">
        <f>IF(X1986&lt;&gt;"Liquidação Cancelada",IF(ISBLANK(V1986),"AGUARDANDO PAGAMENTO",NETWORKDAYS(P1986,V1986)-1),"Liquidação Cancelada")</f>
        <v>#N/A</v>
      </c>
      <c r="X1986" s="10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>IF(X1986&lt;&gt;"Liquidação Cancelada",Y1986-Z1986,"Liquidação Cancelada")</f>
        <v>#N/A</v>
      </c>
      <c r="AC1986" s="3" t="e">
        <f>IF(X1986&lt;&gt;"Liquidação Cancelada",(AA1986-AB1986)+(U1986-Z1986-AB1986),"Liquidação Cancelada")</f>
        <v>#N/A</v>
      </c>
      <c r="AD1986" s="29"/>
    </row>
    <row r="1987" spans="1:30" ht="24.95" customHeight="1" x14ac:dyDescent="0.2">
      <c r="A1987" s="23" t="str">
        <f>D1987&amp;"|"&amp;E1987&amp;"|"&amp;G1987&amp;"|"&amp;H1987&amp;"|"&amp;L1987&amp;"|"&amp;N1987&amp;"|"&amp;U1987</f>
        <v>||||||0</v>
      </c>
      <c r="B1987" s="23" t="str">
        <f>D1987&amp;"|"&amp;E1987&amp;"|"&amp;G1987&amp;"|"&amp;H1987&amp;"|"&amp;X1987</f>
        <v>||||0</v>
      </c>
      <c r="C1987" s="28" t="str">
        <f>E1987&amp;"|"&amp;X1987</f>
        <v>|0</v>
      </c>
      <c r="D1987" s="10"/>
      <c r="E1987" s="10"/>
      <c r="F1987" s="36" t="str">
        <f>G1987&amp;"/"&amp;H1987</f>
        <v>/</v>
      </c>
      <c r="G1987" s="10"/>
      <c r="H1987" s="10"/>
      <c r="I1987" s="36" t="str">
        <f>J1987&amp;"."&amp;K1987</f>
        <v>.</v>
      </c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>
        <f>R1987-S1987-T1987</f>
        <v>0</v>
      </c>
      <c r="V1987" s="9" t="e">
        <f>IF(X1987&lt;&gt;"Liquidação Cancelada",VLOOKUP(B1987,'BASE DE DADOS OPS'!$B$4:$P$9650,10,FALSE),"Liquidação Cancelada")</f>
        <v>#N/A</v>
      </c>
      <c r="W1987" s="13" t="e">
        <f>IF(X1987&lt;&gt;"Liquidação Cancelada",IF(ISBLANK(V1987),"AGUARDANDO PAGAMENTO",NETWORKDAYS(P1987,V1987)-1),"Liquidação Cancelada")</f>
        <v>#N/A</v>
      </c>
      <c r="X1987" s="10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>IF(X1987&lt;&gt;"Liquidação Cancelada",Y1987-Z1987,"Liquidação Cancelada")</f>
        <v>#N/A</v>
      </c>
      <c r="AC1987" s="3" t="e">
        <f>IF(X1987&lt;&gt;"Liquidação Cancelada",(AA1987-AB1987)+(U1987-Z1987-AB1987),"Liquidação Cancelada")</f>
        <v>#N/A</v>
      </c>
      <c r="AD1987" s="29"/>
    </row>
    <row r="1988" spans="1:30" ht="24.95" customHeight="1" x14ac:dyDescent="0.2">
      <c r="A1988" s="23" t="str">
        <f>D1988&amp;"|"&amp;E1988&amp;"|"&amp;G1988&amp;"|"&amp;H1988&amp;"|"&amp;L1988&amp;"|"&amp;N1988&amp;"|"&amp;U1988</f>
        <v>||||||0</v>
      </c>
      <c r="B1988" s="23" t="str">
        <f>D1988&amp;"|"&amp;E1988&amp;"|"&amp;G1988&amp;"|"&amp;H1988&amp;"|"&amp;X1988</f>
        <v>||||0</v>
      </c>
      <c r="C1988" s="28" t="str">
        <f>E1988&amp;"|"&amp;X1988</f>
        <v>|0</v>
      </c>
      <c r="D1988" s="10"/>
      <c r="E1988" s="10"/>
      <c r="F1988" s="36" t="str">
        <f>G1988&amp;"/"&amp;H1988</f>
        <v>/</v>
      </c>
      <c r="G1988" s="10"/>
      <c r="H1988" s="10"/>
      <c r="I1988" s="36" t="str">
        <f>J1988&amp;"."&amp;K1988</f>
        <v>.</v>
      </c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>
        <f>R1988-S1988-T1988</f>
        <v>0</v>
      </c>
      <c r="V1988" s="9" t="e">
        <f>IF(X1988&lt;&gt;"Liquidação Cancelada",VLOOKUP(B1988,'BASE DE DADOS OPS'!$B$4:$P$9650,10,FALSE),"Liquidação Cancelada")</f>
        <v>#N/A</v>
      </c>
      <c r="W1988" s="13" t="e">
        <f>IF(X1988&lt;&gt;"Liquidação Cancelada",IF(ISBLANK(V1988),"AGUARDANDO PAGAMENTO",NETWORKDAYS(P1988,V1988)-1),"Liquidação Cancelada")</f>
        <v>#N/A</v>
      </c>
      <c r="X1988" s="10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>IF(X1988&lt;&gt;"Liquidação Cancelada",Y1988-Z1988,"Liquidação Cancelada")</f>
        <v>#N/A</v>
      </c>
      <c r="AC1988" s="3" t="e">
        <f>IF(X1988&lt;&gt;"Liquidação Cancelada",(AA1988-AB1988)+(U1988-Z1988-AB1988),"Liquidação Cancelada")</f>
        <v>#N/A</v>
      </c>
      <c r="AD1988" s="29"/>
    </row>
    <row r="1989" spans="1:30" ht="24.95" customHeight="1" x14ac:dyDescent="0.2">
      <c r="A1989" s="23" t="str">
        <f>D1989&amp;"|"&amp;E1989&amp;"|"&amp;G1989&amp;"|"&amp;H1989&amp;"|"&amp;L1989&amp;"|"&amp;N1989&amp;"|"&amp;U1989</f>
        <v>||||||0</v>
      </c>
      <c r="B1989" s="23" t="str">
        <f>D1989&amp;"|"&amp;E1989&amp;"|"&amp;G1989&amp;"|"&amp;H1989&amp;"|"&amp;X1989</f>
        <v>||||0</v>
      </c>
      <c r="C1989" s="28" t="str">
        <f>E1989&amp;"|"&amp;X1989</f>
        <v>|0</v>
      </c>
      <c r="D1989" s="10"/>
      <c r="E1989" s="10"/>
      <c r="F1989" s="36" t="str">
        <f>G1989&amp;"/"&amp;H1989</f>
        <v>/</v>
      </c>
      <c r="G1989" s="10"/>
      <c r="H1989" s="10"/>
      <c r="I1989" s="36" t="str">
        <f>J1989&amp;"."&amp;K1989</f>
        <v>.</v>
      </c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>
        <f>R1989-S1989-T1989</f>
        <v>0</v>
      </c>
      <c r="V1989" s="9" t="e">
        <f>IF(X1989&lt;&gt;"Liquidação Cancelada",VLOOKUP(B1989,'BASE DE DADOS OPS'!$B$4:$P$9650,10,FALSE),"Liquidação Cancelada")</f>
        <v>#N/A</v>
      </c>
      <c r="W1989" s="13" t="e">
        <f>IF(X1989&lt;&gt;"Liquidação Cancelada",IF(ISBLANK(V1989),"AGUARDANDO PAGAMENTO",NETWORKDAYS(P1989,V1989)-1),"Liquidação Cancelada")</f>
        <v>#N/A</v>
      </c>
      <c r="X1989" s="10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>IF(X1989&lt;&gt;"Liquidação Cancelada",Y1989-Z1989,"Liquidação Cancelada")</f>
        <v>#N/A</v>
      </c>
      <c r="AC1989" s="3" t="e">
        <f>IF(X1989&lt;&gt;"Liquidação Cancelada",(AA1989-AB1989)+(U1989-Z1989-AB1989),"Liquidação Cancelada")</f>
        <v>#N/A</v>
      </c>
      <c r="AD1989" s="29"/>
    </row>
    <row r="1990" spans="1:30" ht="24.95" customHeight="1" x14ac:dyDescent="0.2">
      <c r="A1990" s="23" t="str">
        <f>D1990&amp;"|"&amp;E1990&amp;"|"&amp;G1990&amp;"|"&amp;H1990&amp;"|"&amp;L1990&amp;"|"&amp;N1990&amp;"|"&amp;U1990</f>
        <v>||||||0</v>
      </c>
      <c r="B1990" s="23" t="str">
        <f>D1990&amp;"|"&amp;E1990&amp;"|"&amp;G1990&amp;"|"&amp;H1990&amp;"|"&amp;X1990</f>
        <v>||||0</v>
      </c>
      <c r="C1990" s="28" t="str">
        <f>E1990&amp;"|"&amp;X1990</f>
        <v>|0</v>
      </c>
      <c r="D1990" s="10"/>
      <c r="E1990" s="10"/>
      <c r="F1990" s="36" t="str">
        <f>G1990&amp;"/"&amp;H1990</f>
        <v>/</v>
      </c>
      <c r="G1990" s="10"/>
      <c r="H1990" s="10"/>
      <c r="I1990" s="36" t="str">
        <f>J1990&amp;"."&amp;K1990</f>
        <v>.</v>
      </c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>
        <f>R1990-S1990-T1990</f>
        <v>0</v>
      </c>
      <c r="V1990" s="9" t="e">
        <f>IF(X1990&lt;&gt;"Liquidação Cancelada",VLOOKUP(B1990,'BASE DE DADOS OPS'!$B$4:$P$9650,10,FALSE),"Liquidação Cancelada")</f>
        <v>#N/A</v>
      </c>
      <c r="W1990" s="13" t="e">
        <f>IF(X1990&lt;&gt;"Liquidação Cancelada",IF(ISBLANK(V1990),"AGUARDANDO PAGAMENTO",NETWORKDAYS(P1990,V1990)-1),"Liquidação Cancelada")</f>
        <v>#N/A</v>
      </c>
      <c r="X1990" s="10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>IF(X1990&lt;&gt;"Liquidação Cancelada",Y1990-Z1990,"Liquidação Cancelada")</f>
        <v>#N/A</v>
      </c>
      <c r="AC1990" s="3" t="e">
        <f>IF(X1990&lt;&gt;"Liquidação Cancelada",(AA1990-AB1990)+(U1990-Z1990-AB1990),"Liquidação Cancelada")</f>
        <v>#N/A</v>
      </c>
      <c r="AD1990" s="29"/>
    </row>
    <row r="1991" spans="1:30" ht="24.95" customHeight="1" x14ac:dyDescent="0.2">
      <c r="A1991" s="23" t="str">
        <f>D1991&amp;"|"&amp;E1991&amp;"|"&amp;G1991&amp;"|"&amp;H1991&amp;"|"&amp;L1991&amp;"|"&amp;N1991&amp;"|"&amp;U1991</f>
        <v>||||||0</v>
      </c>
      <c r="B1991" s="23" t="str">
        <f>D1991&amp;"|"&amp;E1991&amp;"|"&amp;G1991&amp;"|"&amp;H1991&amp;"|"&amp;X1991</f>
        <v>||||0</v>
      </c>
      <c r="C1991" s="28" t="str">
        <f>E1991&amp;"|"&amp;X1991</f>
        <v>|0</v>
      </c>
      <c r="D1991" s="10"/>
      <c r="E1991" s="10"/>
      <c r="F1991" s="36" t="str">
        <f>G1991&amp;"/"&amp;H1991</f>
        <v>/</v>
      </c>
      <c r="G1991" s="10"/>
      <c r="H1991" s="10"/>
      <c r="I1991" s="36" t="str">
        <f>J1991&amp;"."&amp;K1991</f>
        <v>.</v>
      </c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>
        <f>R1991-S1991-T1991</f>
        <v>0</v>
      </c>
      <c r="V1991" s="9" t="e">
        <f>IF(X1991&lt;&gt;"Liquidação Cancelada",VLOOKUP(B1991,'BASE DE DADOS OPS'!$B$4:$P$9650,10,FALSE),"Liquidação Cancelada")</f>
        <v>#N/A</v>
      </c>
      <c r="W1991" s="13" t="e">
        <f>IF(X1991&lt;&gt;"Liquidação Cancelada",IF(ISBLANK(V1991),"AGUARDANDO PAGAMENTO",NETWORKDAYS(P1991,V1991)-1),"Liquidação Cancelada")</f>
        <v>#N/A</v>
      </c>
      <c r="X1991" s="10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>IF(X1991&lt;&gt;"Liquidação Cancelada",Y1991-Z1991,"Liquidação Cancelada")</f>
        <v>#N/A</v>
      </c>
      <c r="AC1991" s="3" t="e">
        <f>IF(X1991&lt;&gt;"Liquidação Cancelada",(AA1991-AB1991)+(U1991-Z1991-AB1991),"Liquidação Cancelada")</f>
        <v>#N/A</v>
      </c>
      <c r="AD1991" s="29"/>
    </row>
    <row r="1992" spans="1:30" ht="24.95" customHeight="1" x14ac:dyDescent="0.2">
      <c r="A1992" s="23" t="str">
        <f>D1992&amp;"|"&amp;E1992&amp;"|"&amp;G1992&amp;"|"&amp;H1992&amp;"|"&amp;L1992&amp;"|"&amp;N1992&amp;"|"&amp;U1992</f>
        <v>||||||0</v>
      </c>
      <c r="B1992" s="23" t="str">
        <f>D1992&amp;"|"&amp;E1992&amp;"|"&amp;G1992&amp;"|"&amp;H1992&amp;"|"&amp;X1992</f>
        <v>||||0</v>
      </c>
      <c r="C1992" s="28" t="str">
        <f>E1992&amp;"|"&amp;X1992</f>
        <v>|0</v>
      </c>
      <c r="D1992" s="10"/>
      <c r="E1992" s="10"/>
      <c r="F1992" s="36" t="str">
        <f>G1992&amp;"/"&amp;H1992</f>
        <v>/</v>
      </c>
      <c r="G1992" s="10"/>
      <c r="H1992" s="10"/>
      <c r="I1992" s="36" t="str">
        <f>J1992&amp;"."&amp;K1992</f>
        <v>.</v>
      </c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>
        <f>R1992-S1992-T1992</f>
        <v>0</v>
      </c>
      <c r="V1992" s="9" t="e">
        <f>IF(X1992&lt;&gt;"Liquidação Cancelada",VLOOKUP(B1992,'BASE DE DADOS OPS'!$B$4:$P$9650,10,FALSE),"Liquidação Cancelada")</f>
        <v>#N/A</v>
      </c>
      <c r="W1992" s="13" t="e">
        <f>IF(X1992&lt;&gt;"Liquidação Cancelada",IF(ISBLANK(V1992),"AGUARDANDO PAGAMENTO",NETWORKDAYS(P1992,V1992)-1),"Liquidação Cancelada")</f>
        <v>#N/A</v>
      </c>
      <c r="X1992" s="10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>IF(X1992&lt;&gt;"Liquidação Cancelada",Y1992-Z1992,"Liquidação Cancelada")</f>
        <v>#N/A</v>
      </c>
      <c r="AC1992" s="3" t="e">
        <f>IF(X1992&lt;&gt;"Liquidação Cancelada",(AA1992-AB1992)+(U1992-Z1992-AB1992),"Liquidação Cancelada")</f>
        <v>#N/A</v>
      </c>
      <c r="AD1992" s="29"/>
    </row>
    <row r="1993" spans="1:30" ht="24.95" customHeight="1" x14ac:dyDescent="0.2">
      <c r="A1993" s="23" t="str">
        <f>D1993&amp;"|"&amp;E1993&amp;"|"&amp;G1993&amp;"|"&amp;H1993&amp;"|"&amp;L1993&amp;"|"&amp;N1993&amp;"|"&amp;U1993</f>
        <v>||||||0</v>
      </c>
      <c r="B1993" s="23" t="str">
        <f>D1993&amp;"|"&amp;E1993&amp;"|"&amp;G1993&amp;"|"&amp;H1993&amp;"|"&amp;X1993</f>
        <v>||||0</v>
      </c>
      <c r="C1993" s="28" t="str">
        <f>E1993&amp;"|"&amp;X1993</f>
        <v>|0</v>
      </c>
      <c r="D1993" s="10"/>
      <c r="E1993" s="10"/>
      <c r="F1993" s="36" t="str">
        <f>G1993&amp;"/"&amp;H1993</f>
        <v>/</v>
      </c>
      <c r="G1993" s="10"/>
      <c r="H1993" s="10"/>
      <c r="I1993" s="36" t="str">
        <f>J1993&amp;"."&amp;K1993</f>
        <v>.</v>
      </c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>
        <f>R1993-S1993-T1993</f>
        <v>0</v>
      </c>
      <c r="V1993" s="9" t="e">
        <f>IF(X1993&lt;&gt;"Liquidação Cancelada",VLOOKUP(B1993,'BASE DE DADOS OPS'!$B$4:$P$9650,10,FALSE),"Liquidação Cancelada")</f>
        <v>#N/A</v>
      </c>
      <c r="W1993" s="13" t="e">
        <f>IF(X1993&lt;&gt;"Liquidação Cancelada",IF(ISBLANK(V1993),"AGUARDANDO PAGAMENTO",NETWORKDAYS(P1993,V1993)-1),"Liquidação Cancelada")</f>
        <v>#N/A</v>
      </c>
      <c r="X1993" s="10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>IF(X1993&lt;&gt;"Liquidação Cancelada",Y1993-Z1993,"Liquidação Cancelada")</f>
        <v>#N/A</v>
      </c>
      <c r="AC1993" s="3" t="e">
        <f>IF(X1993&lt;&gt;"Liquidação Cancelada",(AA1993-AB1993)+(U1993-Z1993-AB1993),"Liquidação Cancelada")</f>
        <v>#N/A</v>
      </c>
      <c r="AD1993" s="29"/>
    </row>
    <row r="1994" spans="1:30" ht="24.95" customHeight="1" x14ac:dyDescent="0.2">
      <c r="A1994" s="23" t="str">
        <f>D1994&amp;"|"&amp;E1994&amp;"|"&amp;G1994&amp;"|"&amp;H1994&amp;"|"&amp;L1994&amp;"|"&amp;N1994&amp;"|"&amp;U1994</f>
        <v>||||||0</v>
      </c>
      <c r="B1994" s="23" t="str">
        <f>D1994&amp;"|"&amp;E1994&amp;"|"&amp;G1994&amp;"|"&amp;H1994&amp;"|"&amp;X1994</f>
        <v>||||0</v>
      </c>
      <c r="C1994" s="28" t="str">
        <f>E1994&amp;"|"&amp;X1994</f>
        <v>|0</v>
      </c>
      <c r="D1994" s="10"/>
      <c r="E1994" s="10"/>
      <c r="F1994" s="36" t="str">
        <f>G1994&amp;"/"&amp;H1994</f>
        <v>/</v>
      </c>
      <c r="G1994" s="10"/>
      <c r="H1994" s="10"/>
      <c r="I1994" s="36" t="str">
        <f>J1994&amp;"."&amp;K1994</f>
        <v>.</v>
      </c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>
        <f>R1994-S1994-T1994</f>
        <v>0</v>
      </c>
      <c r="V1994" s="9" t="e">
        <f>IF(X1994&lt;&gt;"Liquidação Cancelada",VLOOKUP(B1994,'BASE DE DADOS OPS'!$B$4:$P$9650,10,FALSE),"Liquidação Cancelada")</f>
        <v>#N/A</v>
      </c>
      <c r="W1994" s="13" t="e">
        <f>IF(X1994&lt;&gt;"Liquidação Cancelada",IF(ISBLANK(V1994),"AGUARDANDO PAGAMENTO",NETWORKDAYS(P1994,V1994)-1),"Liquidação Cancelada")</f>
        <v>#N/A</v>
      </c>
      <c r="X1994" s="10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>IF(X1994&lt;&gt;"Liquidação Cancelada",Y1994-Z1994,"Liquidação Cancelada")</f>
        <v>#N/A</v>
      </c>
      <c r="AC1994" s="3" t="e">
        <f>IF(X1994&lt;&gt;"Liquidação Cancelada",(AA1994-AB1994)+(U1994-Z1994-AB1994),"Liquidação Cancelada")</f>
        <v>#N/A</v>
      </c>
      <c r="AD1994" s="29"/>
    </row>
    <row r="1995" spans="1:30" ht="24.95" customHeight="1" x14ac:dyDescent="0.2">
      <c r="A1995" s="23" t="str">
        <f>D1995&amp;"|"&amp;E1995&amp;"|"&amp;G1995&amp;"|"&amp;H1995&amp;"|"&amp;L1995&amp;"|"&amp;N1995&amp;"|"&amp;U1995</f>
        <v>||||||0</v>
      </c>
      <c r="B1995" s="23" t="str">
        <f>D1995&amp;"|"&amp;E1995&amp;"|"&amp;G1995&amp;"|"&amp;H1995&amp;"|"&amp;X1995</f>
        <v>||||0</v>
      </c>
      <c r="C1995" s="28" t="str">
        <f>E1995&amp;"|"&amp;X1995</f>
        <v>|0</v>
      </c>
      <c r="D1995" s="10"/>
      <c r="E1995" s="10"/>
      <c r="F1995" s="36" t="str">
        <f>G1995&amp;"/"&amp;H1995</f>
        <v>/</v>
      </c>
      <c r="G1995" s="10"/>
      <c r="H1995" s="10"/>
      <c r="I1995" s="36" t="str">
        <f>J1995&amp;"."&amp;K1995</f>
        <v>.</v>
      </c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>
        <f>R1995-S1995-T1995</f>
        <v>0</v>
      </c>
      <c r="V1995" s="9" t="e">
        <f>IF(X1995&lt;&gt;"Liquidação Cancelada",VLOOKUP(B1995,'BASE DE DADOS OPS'!$B$4:$P$9650,10,FALSE),"Liquidação Cancelada")</f>
        <v>#N/A</v>
      </c>
      <c r="W1995" s="13" t="e">
        <f>IF(X1995&lt;&gt;"Liquidação Cancelada",IF(ISBLANK(V1995),"AGUARDANDO PAGAMENTO",NETWORKDAYS(P1995,V1995)-1),"Liquidação Cancelada")</f>
        <v>#N/A</v>
      </c>
      <c r="X1995" s="10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>IF(X1995&lt;&gt;"Liquidação Cancelada",Y1995-Z1995,"Liquidação Cancelada")</f>
        <v>#N/A</v>
      </c>
      <c r="AC1995" s="3" t="e">
        <f>IF(X1995&lt;&gt;"Liquidação Cancelada",(AA1995-AB1995)+(U1995-Z1995-AB1995),"Liquidação Cancelada")</f>
        <v>#N/A</v>
      </c>
      <c r="AD1995" s="29"/>
    </row>
    <row r="1996" spans="1:30" ht="24.95" customHeight="1" x14ac:dyDescent="0.2">
      <c r="A1996" s="23" t="str">
        <f>D1996&amp;"|"&amp;E1996&amp;"|"&amp;G1996&amp;"|"&amp;H1996&amp;"|"&amp;L1996&amp;"|"&amp;N1996&amp;"|"&amp;U1996</f>
        <v>||||||0</v>
      </c>
      <c r="B1996" s="23" t="str">
        <f>D1996&amp;"|"&amp;E1996&amp;"|"&amp;G1996&amp;"|"&amp;H1996&amp;"|"&amp;X1996</f>
        <v>||||0</v>
      </c>
      <c r="C1996" s="28" t="str">
        <f>E1996&amp;"|"&amp;X1996</f>
        <v>|0</v>
      </c>
      <c r="D1996" s="10"/>
      <c r="E1996" s="10"/>
      <c r="F1996" s="36" t="str">
        <f>G1996&amp;"/"&amp;H1996</f>
        <v>/</v>
      </c>
      <c r="G1996" s="10"/>
      <c r="H1996" s="10"/>
      <c r="I1996" s="36" t="str">
        <f>J1996&amp;"."&amp;K1996</f>
        <v>.</v>
      </c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>
        <f>R1996-S1996-T1996</f>
        <v>0</v>
      </c>
      <c r="V1996" s="9" t="e">
        <f>IF(X1996&lt;&gt;"Liquidação Cancelada",VLOOKUP(B1996,'BASE DE DADOS OPS'!$B$4:$P$9650,10,FALSE),"Liquidação Cancelada")</f>
        <v>#N/A</v>
      </c>
      <c r="W1996" s="13" t="e">
        <f>IF(X1996&lt;&gt;"Liquidação Cancelada",IF(ISBLANK(V1996),"AGUARDANDO PAGAMENTO",NETWORKDAYS(P1996,V1996)-1),"Liquidação Cancelada")</f>
        <v>#N/A</v>
      </c>
      <c r="X1996" s="10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>IF(X1996&lt;&gt;"Liquidação Cancelada",Y1996-Z1996,"Liquidação Cancelada")</f>
        <v>#N/A</v>
      </c>
      <c r="AC1996" s="3" t="e">
        <f>IF(X1996&lt;&gt;"Liquidação Cancelada",(AA1996-AB1996)+(U1996-Z1996-AB1996),"Liquidação Cancelada")</f>
        <v>#N/A</v>
      </c>
      <c r="AD1996" s="29"/>
    </row>
    <row r="1997" spans="1:30" ht="24.95" customHeight="1" x14ac:dyDescent="0.2">
      <c r="A1997" s="23" t="str">
        <f>D1997&amp;"|"&amp;E1997&amp;"|"&amp;G1997&amp;"|"&amp;H1997&amp;"|"&amp;L1997&amp;"|"&amp;N1997&amp;"|"&amp;U1997</f>
        <v>||||||0</v>
      </c>
      <c r="B1997" s="23" t="str">
        <f>D1997&amp;"|"&amp;E1997&amp;"|"&amp;G1997&amp;"|"&amp;H1997&amp;"|"&amp;X1997</f>
        <v>||||0</v>
      </c>
      <c r="C1997" s="28" t="str">
        <f>E1997&amp;"|"&amp;X1997</f>
        <v>|0</v>
      </c>
      <c r="D1997" s="10"/>
      <c r="E1997" s="10"/>
      <c r="F1997" s="36" t="str">
        <f>G1997&amp;"/"&amp;H1997</f>
        <v>/</v>
      </c>
      <c r="G1997" s="10"/>
      <c r="H1997" s="10"/>
      <c r="I1997" s="36" t="str">
        <f>J1997&amp;"."&amp;K1997</f>
        <v>.</v>
      </c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>
        <f>R1997-S1997-T1997</f>
        <v>0</v>
      </c>
      <c r="V1997" s="9" t="e">
        <f>IF(X1997&lt;&gt;"Liquidação Cancelada",VLOOKUP(B1997,'BASE DE DADOS OPS'!$B$4:$P$9650,10,FALSE),"Liquidação Cancelada")</f>
        <v>#N/A</v>
      </c>
      <c r="W1997" s="13" t="e">
        <f>IF(X1997&lt;&gt;"Liquidação Cancelada",IF(ISBLANK(V1997),"AGUARDANDO PAGAMENTO",NETWORKDAYS(P1997,V1997)-1),"Liquidação Cancelada")</f>
        <v>#N/A</v>
      </c>
      <c r="X1997" s="10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>IF(X1997&lt;&gt;"Liquidação Cancelada",Y1997-Z1997,"Liquidação Cancelada")</f>
        <v>#N/A</v>
      </c>
      <c r="AC1997" s="3" t="e">
        <f>IF(X1997&lt;&gt;"Liquidação Cancelada",(AA1997-AB1997)+(U1997-Z1997-AB1997),"Liquidação Cancelada")</f>
        <v>#N/A</v>
      </c>
      <c r="AD1997" s="29"/>
    </row>
    <row r="1998" spans="1:30" ht="24.95" customHeight="1" x14ac:dyDescent="0.2">
      <c r="A1998" s="23" t="str">
        <f>D1998&amp;"|"&amp;E1998&amp;"|"&amp;G1998&amp;"|"&amp;H1998&amp;"|"&amp;L1998&amp;"|"&amp;N1998&amp;"|"&amp;U1998</f>
        <v>||||||0</v>
      </c>
      <c r="B1998" s="23" t="str">
        <f>D1998&amp;"|"&amp;E1998&amp;"|"&amp;G1998&amp;"|"&amp;H1998&amp;"|"&amp;X1998</f>
        <v>||||0</v>
      </c>
      <c r="C1998" s="28" t="str">
        <f>E1998&amp;"|"&amp;X1998</f>
        <v>|0</v>
      </c>
      <c r="D1998" s="10"/>
      <c r="E1998" s="10"/>
      <c r="F1998" s="36" t="str">
        <f>G1998&amp;"/"&amp;H1998</f>
        <v>/</v>
      </c>
      <c r="G1998" s="10"/>
      <c r="H1998" s="10"/>
      <c r="I1998" s="36" t="str">
        <f>J1998&amp;"."&amp;K1998</f>
        <v>.</v>
      </c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>
        <f>R1998-S1998-T1998</f>
        <v>0</v>
      </c>
      <c r="V1998" s="9" t="e">
        <f>IF(X1998&lt;&gt;"Liquidação Cancelada",VLOOKUP(B1998,'BASE DE DADOS OPS'!$B$4:$P$9650,10,FALSE),"Liquidação Cancelada")</f>
        <v>#N/A</v>
      </c>
      <c r="W1998" s="13" t="e">
        <f>IF(X1998&lt;&gt;"Liquidação Cancelada",IF(ISBLANK(V1998),"AGUARDANDO PAGAMENTO",NETWORKDAYS(P1998,V1998)-1),"Liquidação Cancelada")</f>
        <v>#N/A</v>
      </c>
      <c r="X1998" s="10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>IF(X1998&lt;&gt;"Liquidação Cancelada",Y1998-Z1998,"Liquidação Cancelada")</f>
        <v>#N/A</v>
      </c>
      <c r="AC1998" s="3" t="e">
        <f>IF(X1998&lt;&gt;"Liquidação Cancelada",(AA1998-AB1998)+(U1998-Z1998-AB1998),"Liquidação Cancelada")</f>
        <v>#N/A</v>
      </c>
      <c r="AD1998" s="29"/>
    </row>
    <row r="1999" spans="1:30" ht="24.95" customHeight="1" x14ac:dyDescent="0.2">
      <c r="A1999" s="23" t="str">
        <f>D1999&amp;"|"&amp;E1999&amp;"|"&amp;G1999&amp;"|"&amp;H1999&amp;"|"&amp;L1999&amp;"|"&amp;N1999&amp;"|"&amp;U1999</f>
        <v>||||||0</v>
      </c>
      <c r="B1999" s="23" t="str">
        <f>D1999&amp;"|"&amp;E1999&amp;"|"&amp;G1999&amp;"|"&amp;H1999&amp;"|"&amp;X1999</f>
        <v>||||0</v>
      </c>
      <c r="C1999" s="28" t="str">
        <f>E1999&amp;"|"&amp;X1999</f>
        <v>|0</v>
      </c>
      <c r="D1999" s="10"/>
      <c r="E1999" s="10"/>
      <c r="F1999" s="36" t="str">
        <f>G1999&amp;"/"&amp;H1999</f>
        <v>/</v>
      </c>
      <c r="G1999" s="10"/>
      <c r="H1999" s="10"/>
      <c r="I1999" s="36" t="str">
        <f>J1999&amp;"."&amp;K1999</f>
        <v>.</v>
      </c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>
        <f>R1999-S1999-T1999</f>
        <v>0</v>
      </c>
      <c r="V1999" s="9" t="e">
        <f>IF(X1999&lt;&gt;"Liquidação Cancelada",VLOOKUP(B1999,'BASE DE DADOS OPS'!$B$4:$P$9650,10,FALSE),"Liquidação Cancelada")</f>
        <v>#N/A</v>
      </c>
      <c r="W1999" s="13" t="e">
        <f>IF(X1999&lt;&gt;"Liquidação Cancelada",IF(ISBLANK(V1999),"AGUARDANDO PAGAMENTO",NETWORKDAYS(P1999,V1999)-1),"Liquidação Cancelada")</f>
        <v>#N/A</v>
      </c>
      <c r="X1999" s="10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>IF(X1999&lt;&gt;"Liquidação Cancelada",Y1999-Z1999,"Liquidação Cancelada")</f>
        <v>#N/A</v>
      </c>
      <c r="AC1999" s="3" t="e">
        <f>IF(X1999&lt;&gt;"Liquidação Cancelada",(AA1999-AB1999)+(U1999-Z1999-AB1999),"Liquidação Cancelada")</f>
        <v>#N/A</v>
      </c>
      <c r="AD1999" s="29"/>
    </row>
    <row r="2000" spans="1:30" ht="24.95" customHeight="1" x14ac:dyDescent="0.2">
      <c r="A2000" s="23" t="str">
        <f>D2000&amp;"|"&amp;E2000&amp;"|"&amp;G2000&amp;"|"&amp;H2000&amp;"|"&amp;L2000&amp;"|"&amp;N2000&amp;"|"&amp;U2000</f>
        <v>||||||0</v>
      </c>
      <c r="B2000" s="23" t="str">
        <f>D2000&amp;"|"&amp;E2000&amp;"|"&amp;G2000&amp;"|"&amp;H2000&amp;"|"&amp;X2000</f>
        <v>||||0</v>
      </c>
      <c r="C2000" s="28" t="str">
        <f>E2000&amp;"|"&amp;X2000</f>
        <v>|0</v>
      </c>
      <c r="D2000" s="10"/>
      <c r="E2000" s="10"/>
      <c r="F2000" s="36" t="str">
        <f>G2000&amp;"/"&amp;H2000</f>
        <v>/</v>
      </c>
      <c r="G2000" s="10"/>
      <c r="H2000" s="10"/>
      <c r="I2000" s="36" t="str">
        <f>J2000&amp;"."&amp;K2000</f>
        <v>.</v>
      </c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>
        <f>R2000-S2000-T2000</f>
        <v>0</v>
      </c>
      <c r="V2000" s="9" t="e">
        <f>IF(X2000&lt;&gt;"Liquidação Cancelada",VLOOKUP(B2000,'BASE DE DADOS OPS'!$B$4:$P$9650,10,FALSE),"Liquidação Cancelada")</f>
        <v>#N/A</v>
      </c>
      <c r="W2000" s="13" t="e">
        <f>IF(X2000&lt;&gt;"Liquidação Cancelada",IF(ISBLANK(V2000),"AGUARDANDO PAGAMENTO",NETWORKDAYS(P2000,V2000)-1),"Liquidação Cancelada")</f>
        <v>#N/A</v>
      </c>
      <c r="X2000" s="10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>IF(X2000&lt;&gt;"Liquidação Cancelada",Y2000-Z2000,"Liquidação Cancelada")</f>
        <v>#N/A</v>
      </c>
      <c r="AC2000" s="3" t="e">
        <f>IF(X2000&lt;&gt;"Liquidação Cancelada",(AA2000-AB2000)+(U2000-Z2000-AB2000),"Liquidação Cancelada")</f>
        <v>#N/A</v>
      </c>
      <c r="AD2000" s="29"/>
    </row>
    <row r="2001" spans="1:30" ht="24.95" customHeight="1" x14ac:dyDescent="0.2">
      <c r="A2001" s="23" t="str">
        <f>D2001&amp;"|"&amp;E2001&amp;"|"&amp;G2001&amp;"|"&amp;H2001&amp;"|"&amp;L2001&amp;"|"&amp;N2001&amp;"|"&amp;U2001</f>
        <v>||||||0</v>
      </c>
      <c r="B2001" s="23" t="str">
        <f>D2001&amp;"|"&amp;E2001&amp;"|"&amp;G2001&amp;"|"&amp;H2001&amp;"|"&amp;X2001</f>
        <v>||||0</v>
      </c>
      <c r="C2001" s="28" t="str">
        <f>E2001&amp;"|"&amp;X2001</f>
        <v>|0</v>
      </c>
      <c r="D2001" s="10"/>
      <c r="E2001" s="10"/>
      <c r="F2001" s="36" t="str">
        <f>G2001&amp;"/"&amp;H2001</f>
        <v>/</v>
      </c>
      <c r="G2001" s="10"/>
      <c r="H2001" s="10"/>
      <c r="I2001" s="36" t="str">
        <f>J2001&amp;"."&amp;K2001</f>
        <v>.</v>
      </c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>
        <f>R2001-S2001-T2001</f>
        <v>0</v>
      </c>
      <c r="V2001" s="9" t="e">
        <f>IF(X2001&lt;&gt;"Liquidação Cancelada",VLOOKUP(B2001,'BASE DE DADOS OPS'!$B$4:$P$9650,10,FALSE),"Liquidação Cancelada")</f>
        <v>#N/A</v>
      </c>
      <c r="W2001" s="13" t="e">
        <f>IF(X2001&lt;&gt;"Liquidação Cancelada",IF(ISBLANK(V2001),"AGUARDANDO PAGAMENTO",NETWORKDAYS(P2001,V2001)-1),"Liquidação Cancelada")</f>
        <v>#N/A</v>
      </c>
      <c r="X2001" s="10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>IF(X2001&lt;&gt;"Liquidação Cancelada",Y2001-Z2001,"Liquidação Cancelada")</f>
        <v>#N/A</v>
      </c>
      <c r="AC2001" s="3" t="e">
        <f>IF(X2001&lt;&gt;"Liquidação Cancelada",(AA2001-AB2001)+(U2001-Z2001-AB2001),"Liquidação Cancelada")</f>
        <v>#N/A</v>
      </c>
      <c r="AD2001" s="29"/>
    </row>
    <row r="2002" spans="1:30" ht="24.95" customHeight="1" x14ac:dyDescent="0.2">
      <c r="A2002" s="23" t="str">
        <f>D2002&amp;"|"&amp;E2002&amp;"|"&amp;G2002&amp;"|"&amp;H2002&amp;"|"&amp;L2002&amp;"|"&amp;N2002&amp;"|"&amp;U2002</f>
        <v>||||||0</v>
      </c>
      <c r="B2002" s="23" t="str">
        <f>D2002&amp;"|"&amp;E2002&amp;"|"&amp;G2002&amp;"|"&amp;H2002&amp;"|"&amp;X2002</f>
        <v>||||0</v>
      </c>
      <c r="C2002" s="28" t="str">
        <f>E2002&amp;"|"&amp;X2002</f>
        <v>|0</v>
      </c>
      <c r="D2002" s="10"/>
      <c r="E2002" s="10"/>
      <c r="F2002" s="36" t="str">
        <f>G2002&amp;"/"&amp;H2002</f>
        <v>/</v>
      </c>
      <c r="G2002" s="10"/>
      <c r="H2002" s="10"/>
      <c r="I2002" s="36" t="str">
        <f>J2002&amp;"."&amp;K2002</f>
        <v>.</v>
      </c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>
        <f>R2002-S2002-T2002</f>
        <v>0</v>
      </c>
      <c r="V2002" s="9" t="e">
        <f>IF(X2002&lt;&gt;"Liquidação Cancelada",VLOOKUP(B2002,'BASE DE DADOS OPS'!$B$4:$P$9650,10,FALSE),"Liquidação Cancelada")</f>
        <v>#N/A</v>
      </c>
      <c r="W2002" s="13" t="e">
        <f>IF(X2002&lt;&gt;"Liquidação Cancelada",IF(ISBLANK(V2002),"AGUARDANDO PAGAMENTO",NETWORKDAYS(P2002,V2002)-1),"Liquidação Cancelada")</f>
        <v>#N/A</v>
      </c>
      <c r="X2002" s="10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>IF(X2002&lt;&gt;"Liquidação Cancelada",Y2002-Z2002,"Liquidação Cancelada")</f>
        <v>#N/A</v>
      </c>
      <c r="AC2002" s="3" t="e">
        <f>IF(X2002&lt;&gt;"Liquidação Cancelada",(AA2002-AB2002)+(U2002-Z2002-AB2002),"Liquidação Cancelada")</f>
        <v>#N/A</v>
      </c>
      <c r="AD2002" s="29"/>
    </row>
    <row r="2003" spans="1:30" ht="24.95" customHeight="1" x14ac:dyDescent="0.2">
      <c r="A2003" s="23" t="str">
        <f>D2003&amp;"|"&amp;E2003&amp;"|"&amp;G2003&amp;"|"&amp;H2003&amp;"|"&amp;L2003&amp;"|"&amp;N2003&amp;"|"&amp;U2003</f>
        <v>||||||0</v>
      </c>
      <c r="B2003" s="23" t="str">
        <f>D2003&amp;"|"&amp;E2003&amp;"|"&amp;G2003&amp;"|"&amp;H2003&amp;"|"&amp;X2003</f>
        <v>||||0</v>
      </c>
      <c r="C2003" s="28" t="str">
        <f>E2003&amp;"|"&amp;X2003</f>
        <v>|0</v>
      </c>
      <c r="D2003" s="10"/>
      <c r="E2003" s="10"/>
      <c r="F2003" s="36" t="str">
        <f>G2003&amp;"/"&amp;H2003</f>
        <v>/</v>
      </c>
      <c r="G2003" s="10"/>
      <c r="H2003" s="10"/>
      <c r="I2003" s="36" t="str">
        <f>J2003&amp;"."&amp;K2003</f>
        <v>.</v>
      </c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>
        <f>R2003-S2003-T2003</f>
        <v>0</v>
      </c>
      <c r="V2003" s="9" t="e">
        <f>IF(X2003&lt;&gt;"Liquidação Cancelada",VLOOKUP(B2003,'BASE DE DADOS OPS'!$B$4:$P$9650,10,FALSE),"Liquidação Cancelada")</f>
        <v>#N/A</v>
      </c>
      <c r="W2003" s="13" t="e">
        <f>IF(X2003&lt;&gt;"Liquidação Cancelada",IF(ISBLANK(V2003),"AGUARDANDO PAGAMENTO",NETWORKDAYS(P2003,V2003)-1),"Liquidação Cancelada")</f>
        <v>#N/A</v>
      </c>
      <c r="X2003" s="10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>IF(X2003&lt;&gt;"Liquidação Cancelada",Y2003-Z2003,"Liquidação Cancelada")</f>
        <v>#N/A</v>
      </c>
      <c r="AC2003" s="3" t="e">
        <f>IF(X2003&lt;&gt;"Liquidação Cancelada",(AA2003-AB2003)+(U2003-Z2003-AB2003),"Liquidação Cancelada")</f>
        <v>#N/A</v>
      </c>
      <c r="AD2003" s="29"/>
    </row>
    <row r="2004" spans="1:30" ht="24.95" customHeight="1" x14ac:dyDescent="0.2">
      <c r="A2004" s="23" t="str">
        <f>D2004&amp;"|"&amp;E2004&amp;"|"&amp;G2004&amp;"|"&amp;H2004&amp;"|"&amp;L2004&amp;"|"&amp;N2004&amp;"|"&amp;U2004</f>
        <v>||||||0</v>
      </c>
      <c r="B2004" s="23" t="str">
        <f>D2004&amp;"|"&amp;E2004&amp;"|"&amp;G2004&amp;"|"&amp;H2004&amp;"|"&amp;X2004</f>
        <v>||||0</v>
      </c>
      <c r="C2004" s="28" t="str">
        <f>E2004&amp;"|"&amp;X2004</f>
        <v>|0</v>
      </c>
      <c r="D2004" s="10"/>
      <c r="E2004" s="10"/>
      <c r="F2004" s="36" t="str">
        <f>G2004&amp;"/"&amp;H2004</f>
        <v>/</v>
      </c>
      <c r="G2004" s="10"/>
      <c r="H2004" s="10"/>
      <c r="I2004" s="36" t="str">
        <f>J2004&amp;"."&amp;K2004</f>
        <v>.</v>
      </c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>
        <f>R2004-S2004-T2004</f>
        <v>0</v>
      </c>
      <c r="V2004" s="9" t="e">
        <f>IF(X2004&lt;&gt;"Liquidação Cancelada",VLOOKUP(B2004,'BASE DE DADOS OPS'!$B$4:$P$9650,10,FALSE),"Liquidação Cancelada")</f>
        <v>#N/A</v>
      </c>
      <c r="W2004" s="13" t="e">
        <f>IF(X2004&lt;&gt;"Liquidação Cancelada",IF(ISBLANK(V2004),"AGUARDANDO PAGAMENTO",NETWORKDAYS(P2004,V2004)-1),"Liquidação Cancelada")</f>
        <v>#N/A</v>
      </c>
      <c r="X2004" s="10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>IF(X2004&lt;&gt;"Liquidação Cancelada",Y2004-Z2004,"Liquidação Cancelada")</f>
        <v>#N/A</v>
      </c>
      <c r="AC2004" s="3" t="e">
        <f>IF(X2004&lt;&gt;"Liquidação Cancelada",(AA2004-AB2004)+(U2004-Z2004-AB2004),"Liquidação Cancelada")</f>
        <v>#N/A</v>
      </c>
      <c r="AD2004" s="29"/>
    </row>
    <row r="2005" spans="1:30" ht="24.95" customHeight="1" x14ac:dyDescent="0.2">
      <c r="A2005" s="23" t="str">
        <f>D2005&amp;"|"&amp;E2005&amp;"|"&amp;G2005&amp;"|"&amp;H2005&amp;"|"&amp;L2005&amp;"|"&amp;N2005&amp;"|"&amp;U2005</f>
        <v>||||||0</v>
      </c>
      <c r="B2005" s="23" t="str">
        <f>D2005&amp;"|"&amp;E2005&amp;"|"&amp;G2005&amp;"|"&amp;H2005&amp;"|"&amp;X2005</f>
        <v>||||0</v>
      </c>
      <c r="C2005" s="28" t="str">
        <f>E2005&amp;"|"&amp;X2005</f>
        <v>|0</v>
      </c>
      <c r="D2005" s="10"/>
      <c r="E2005" s="10"/>
      <c r="F2005" s="36" t="str">
        <f>G2005&amp;"/"&amp;H2005</f>
        <v>/</v>
      </c>
      <c r="G2005" s="10"/>
      <c r="H2005" s="10"/>
      <c r="I2005" s="36" t="str">
        <f>J2005&amp;"."&amp;K2005</f>
        <v>.</v>
      </c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>
        <f>R2005-S2005-T2005</f>
        <v>0</v>
      </c>
      <c r="V2005" s="9" t="e">
        <f>IF(X2005&lt;&gt;"Liquidação Cancelada",VLOOKUP(B2005,'BASE DE DADOS OPS'!$B$4:$P$9650,10,FALSE),"Liquidação Cancelada")</f>
        <v>#N/A</v>
      </c>
      <c r="W2005" s="13" t="e">
        <f>IF(X2005&lt;&gt;"Liquidação Cancelada",IF(ISBLANK(V2005),"AGUARDANDO PAGAMENTO",NETWORKDAYS(P2005,V2005)-1),"Liquidação Cancelada")</f>
        <v>#N/A</v>
      </c>
      <c r="X2005" s="10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>IF(X2005&lt;&gt;"Liquidação Cancelada",Y2005-Z2005,"Liquidação Cancelada")</f>
        <v>#N/A</v>
      </c>
      <c r="AC2005" s="3" t="e">
        <f>IF(X2005&lt;&gt;"Liquidação Cancelada",(AA2005-AB2005)+(U2005-Z2005-AB2005),"Liquidação Cancelada")</f>
        <v>#N/A</v>
      </c>
      <c r="AD2005" s="29"/>
    </row>
    <row r="2006" spans="1:30" ht="24.95" customHeight="1" x14ac:dyDescent="0.2">
      <c r="A2006" s="23" t="str">
        <f>D2006&amp;"|"&amp;E2006&amp;"|"&amp;G2006&amp;"|"&amp;H2006&amp;"|"&amp;L2006&amp;"|"&amp;N2006&amp;"|"&amp;U2006</f>
        <v>||||||0</v>
      </c>
      <c r="B2006" s="23" t="str">
        <f>D2006&amp;"|"&amp;E2006&amp;"|"&amp;G2006&amp;"|"&amp;H2006&amp;"|"&amp;X2006</f>
        <v>||||0</v>
      </c>
      <c r="C2006" s="28" t="str">
        <f>E2006&amp;"|"&amp;X2006</f>
        <v>|0</v>
      </c>
      <c r="D2006" s="10"/>
      <c r="E2006" s="10"/>
      <c r="F2006" s="36" t="str">
        <f>G2006&amp;"/"&amp;H2006</f>
        <v>/</v>
      </c>
      <c r="G2006" s="10"/>
      <c r="H2006" s="10"/>
      <c r="I2006" s="36" t="str">
        <f>J2006&amp;"."&amp;K2006</f>
        <v>.</v>
      </c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>
        <f>R2006-S2006-T2006</f>
        <v>0</v>
      </c>
      <c r="V2006" s="9" t="e">
        <f>IF(X2006&lt;&gt;"Liquidação Cancelada",VLOOKUP(B2006,'BASE DE DADOS OPS'!$B$4:$P$9650,10,FALSE),"Liquidação Cancelada")</f>
        <v>#N/A</v>
      </c>
      <c r="W2006" s="13" t="e">
        <f>IF(X2006&lt;&gt;"Liquidação Cancelada",IF(ISBLANK(V2006),"AGUARDANDO PAGAMENTO",NETWORKDAYS(P2006,V2006)-1),"Liquidação Cancelada")</f>
        <v>#N/A</v>
      </c>
      <c r="X2006" s="10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>IF(X2006&lt;&gt;"Liquidação Cancelada",Y2006-Z2006,"Liquidação Cancelada")</f>
        <v>#N/A</v>
      </c>
      <c r="AC2006" s="3" t="e">
        <f>IF(X2006&lt;&gt;"Liquidação Cancelada",(AA2006-AB2006)+(U2006-Z2006-AB2006),"Liquidação Cancelada")</f>
        <v>#N/A</v>
      </c>
      <c r="AD2006" s="29"/>
    </row>
    <row r="2007" spans="1:30" ht="24.95" customHeight="1" x14ac:dyDescent="0.2">
      <c r="A2007" s="23" t="str">
        <f>D2007&amp;"|"&amp;E2007&amp;"|"&amp;G2007&amp;"|"&amp;H2007&amp;"|"&amp;L2007&amp;"|"&amp;N2007&amp;"|"&amp;U2007</f>
        <v>||||||0</v>
      </c>
      <c r="B2007" s="23" t="str">
        <f>D2007&amp;"|"&amp;E2007&amp;"|"&amp;G2007&amp;"|"&amp;H2007&amp;"|"&amp;X2007</f>
        <v>||||0</v>
      </c>
      <c r="C2007" s="28" t="str">
        <f>E2007&amp;"|"&amp;X2007</f>
        <v>|0</v>
      </c>
      <c r="D2007" s="10"/>
      <c r="E2007" s="10"/>
      <c r="F2007" s="36" t="str">
        <f>G2007&amp;"/"&amp;H2007</f>
        <v>/</v>
      </c>
      <c r="G2007" s="10"/>
      <c r="H2007" s="10"/>
      <c r="I2007" s="36" t="str">
        <f>J2007&amp;"."&amp;K2007</f>
        <v>.</v>
      </c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>
        <f>R2007-S2007-T2007</f>
        <v>0</v>
      </c>
      <c r="V2007" s="9" t="e">
        <f>IF(X2007&lt;&gt;"Liquidação Cancelada",VLOOKUP(B2007,'BASE DE DADOS OPS'!$B$4:$P$9650,10,FALSE),"Liquidação Cancelada")</f>
        <v>#N/A</v>
      </c>
      <c r="W2007" s="13" t="e">
        <f>IF(X2007&lt;&gt;"Liquidação Cancelada",IF(ISBLANK(V2007),"AGUARDANDO PAGAMENTO",NETWORKDAYS(P2007,V2007)-1),"Liquidação Cancelada")</f>
        <v>#N/A</v>
      </c>
      <c r="X2007" s="10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>IF(X2007&lt;&gt;"Liquidação Cancelada",Y2007-Z2007,"Liquidação Cancelada")</f>
        <v>#N/A</v>
      </c>
      <c r="AC2007" s="3" t="e">
        <f>IF(X2007&lt;&gt;"Liquidação Cancelada",(AA2007-AB2007)+(U2007-Z2007-AB2007),"Liquidação Cancelada")</f>
        <v>#N/A</v>
      </c>
      <c r="AD2007" s="29"/>
    </row>
    <row r="2008" spans="1:30" ht="24.95" customHeight="1" x14ac:dyDescent="0.2">
      <c r="A2008" s="23" t="str">
        <f>D2008&amp;"|"&amp;E2008&amp;"|"&amp;G2008&amp;"|"&amp;H2008&amp;"|"&amp;L2008&amp;"|"&amp;N2008&amp;"|"&amp;U2008</f>
        <v>||||||0</v>
      </c>
      <c r="B2008" s="23" t="str">
        <f>D2008&amp;"|"&amp;E2008&amp;"|"&amp;G2008&amp;"|"&amp;H2008&amp;"|"&amp;X2008</f>
        <v>||||0</v>
      </c>
      <c r="C2008" s="28" t="str">
        <f>E2008&amp;"|"&amp;X2008</f>
        <v>|0</v>
      </c>
      <c r="D2008" s="10"/>
      <c r="E2008" s="10"/>
      <c r="F2008" s="36" t="str">
        <f>G2008&amp;"/"&amp;H2008</f>
        <v>/</v>
      </c>
      <c r="G2008" s="10"/>
      <c r="H2008" s="10"/>
      <c r="I2008" s="36" t="str">
        <f>J2008&amp;"."&amp;K2008</f>
        <v>.</v>
      </c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>
        <f>R2008-S2008-T2008</f>
        <v>0</v>
      </c>
      <c r="V2008" s="9" t="e">
        <f>IF(X2008&lt;&gt;"Liquidação Cancelada",VLOOKUP(B2008,'BASE DE DADOS OPS'!$B$4:$P$9650,10,FALSE),"Liquidação Cancelada")</f>
        <v>#N/A</v>
      </c>
      <c r="W2008" s="13" t="e">
        <f>IF(X2008&lt;&gt;"Liquidação Cancelada",IF(ISBLANK(V2008),"AGUARDANDO PAGAMENTO",NETWORKDAYS(P2008,V2008)-1),"Liquidação Cancelada")</f>
        <v>#N/A</v>
      </c>
      <c r="X2008" s="10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>IF(X2008&lt;&gt;"Liquidação Cancelada",Y2008-Z2008,"Liquidação Cancelada")</f>
        <v>#N/A</v>
      </c>
      <c r="AC2008" s="3" t="e">
        <f>IF(X2008&lt;&gt;"Liquidação Cancelada",(AA2008-AB2008)+(U2008-Z2008-AB2008),"Liquidação Cancelada")</f>
        <v>#N/A</v>
      </c>
      <c r="AD2008" s="29"/>
    </row>
    <row r="2009" spans="1:30" ht="24.95" customHeight="1" x14ac:dyDescent="0.2">
      <c r="A2009" s="23" t="str">
        <f>D2009&amp;"|"&amp;E2009&amp;"|"&amp;G2009&amp;"|"&amp;H2009&amp;"|"&amp;L2009&amp;"|"&amp;N2009&amp;"|"&amp;U2009</f>
        <v>||||||0</v>
      </c>
      <c r="B2009" s="23" t="str">
        <f>D2009&amp;"|"&amp;E2009&amp;"|"&amp;G2009&amp;"|"&amp;H2009&amp;"|"&amp;X2009</f>
        <v>||||0</v>
      </c>
      <c r="C2009" s="28" t="str">
        <f>E2009&amp;"|"&amp;X2009</f>
        <v>|0</v>
      </c>
      <c r="D2009" s="10"/>
      <c r="E2009" s="10"/>
      <c r="F2009" s="36" t="str">
        <f>G2009&amp;"/"&amp;H2009</f>
        <v>/</v>
      </c>
      <c r="G2009" s="10"/>
      <c r="H2009" s="10"/>
      <c r="I2009" s="36" t="str">
        <f>J2009&amp;"."&amp;K2009</f>
        <v>.</v>
      </c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>
        <f>R2009-S2009-T2009</f>
        <v>0</v>
      </c>
      <c r="V2009" s="9" t="e">
        <f>IF(X2009&lt;&gt;"Liquidação Cancelada",VLOOKUP(B2009,'BASE DE DADOS OPS'!$B$4:$P$9650,10,FALSE),"Liquidação Cancelada")</f>
        <v>#N/A</v>
      </c>
      <c r="W2009" s="13" t="e">
        <f>IF(X2009&lt;&gt;"Liquidação Cancelada",IF(ISBLANK(V2009),"AGUARDANDO PAGAMENTO",NETWORKDAYS(P2009,V2009)-1),"Liquidação Cancelada")</f>
        <v>#N/A</v>
      </c>
      <c r="X2009" s="10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>IF(X2009&lt;&gt;"Liquidação Cancelada",Y2009-Z2009,"Liquidação Cancelada")</f>
        <v>#N/A</v>
      </c>
      <c r="AC2009" s="3" t="e">
        <f>IF(X2009&lt;&gt;"Liquidação Cancelada",(AA2009-AB2009)+(U2009-Z2009-AB2009),"Liquidação Cancelada")</f>
        <v>#N/A</v>
      </c>
      <c r="AD2009" s="29"/>
    </row>
    <row r="2010" spans="1:30" ht="24.95" customHeight="1" x14ac:dyDescent="0.2">
      <c r="A2010" s="23" t="str">
        <f>D2010&amp;"|"&amp;E2010&amp;"|"&amp;G2010&amp;"|"&amp;H2010&amp;"|"&amp;L2010&amp;"|"&amp;N2010&amp;"|"&amp;U2010</f>
        <v>||||||0</v>
      </c>
      <c r="B2010" s="23" t="str">
        <f>D2010&amp;"|"&amp;E2010&amp;"|"&amp;G2010&amp;"|"&amp;H2010&amp;"|"&amp;X2010</f>
        <v>||||0</v>
      </c>
      <c r="C2010" s="28" t="str">
        <f>E2010&amp;"|"&amp;X2010</f>
        <v>|0</v>
      </c>
      <c r="D2010" s="10"/>
      <c r="E2010" s="10"/>
      <c r="F2010" s="36" t="str">
        <f>G2010&amp;"/"&amp;H2010</f>
        <v>/</v>
      </c>
      <c r="G2010" s="10"/>
      <c r="H2010" s="10"/>
      <c r="I2010" s="36" t="str">
        <f>J2010&amp;"."&amp;K2010</f>
        <v>.</v>
      </c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>
        <f>R2010-S2010-T2010</f>
        <v>0</v>
      </c>
      <c r="V2010" s="9" t="e">
        <f>IF(X2010&lt;&gt;"Liquidação Cancelada",VLOOKUP(B2010,'BASE DE DADOS OPS'!$B$4:$P$9650,10,FALSE),"Liquidação Cancelada")</f>
        <v>#N/A</v>
      </c>
      <c r="W2010" s="13" t="e">
        <f>IF(X2010&lt;&gt;"Liquidação Cancelada",IF(ISBLANK(V2010),"AGUARDANDO PAGAMENTO",NETWORKDAYS(P2010,V2010)-1),"Liquidação Cancelada")</f>
        <v>#N/A</v>
      </c>
      <c r="X2010" s="10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>IF(X2010&lt;&gt;"Liquidação Cancelada",Y2010-Z2010,"Liquidação Cancelada")</f>
        <v>#N/A</v>
      </c>
      <c r="AC2010" s="3" t="e">
        <f>IF(X2010&lt;&gt;"Liquidação Cancelada",(AA2010-AB2010)+(U2010-Z2010-AB2010),"Liquidação Cancelada")</f>
        <v>#N/A</v>
      </c>
      <c r="AD2010" s="29"/>
    </row>
    <row r="2011" spans="1:30" ht="24.95" customHeight="1" x14ac:dyDescent="0.2">
      <c r="A2011" s="23" t="str">
        <f>D2011&amp;"|"&amp;E2011&amp;"|"&amp;G2011&amp;"|"&amp;H2011&amp;"|"&amp;L2011&amp;"|"&amp;N2011&amp;"|"&amp;U2011</f>
        <v>||||||0</v>
      </c>
      <c r="B2011" s="23" t="str">
        <f>D2011&amp;"|"&amp;E2011&amp;"|"&amp;G2011&amp;"|"&amp;H2011&amp;"|"&amp;X2011</f>
        <v>||||0</v>
      </c>
      <c r="C2011" s="28" t="str">
        <f>E2011&amp;"|"&amp;X2011</f>
        <v>|0</v>
      </c>
      <c r="D2011" s="10"/>
      <c r="E2011" s="10"/>
      <c r="F2011" s="36" t="str">
        <f>G2011&amp;"/"&amp;H2011</f>
        <v>/</v>
      </c>
      <c r="G2011" s="10"/>
      <c r="H2011" s="10"/>
      <c r="I2011" s="36" t="str">
        <f>J2011&amp;"."&amp;K2011</f>
        <v>.</v>
      </c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>
        <f>R2011-S2011-T2011</f>
        <v>0</v>
      </c>
      <c r="V2011" s="9" t="e">
        <f>IF(X2011&lt;&gt;"Liquidação Cancelada",VLOOKUP(B2011,'BASE DE DADOS OPS'!$B$4:$P$9650,10,FALSE),"Liquidação Cancelada")</f>
        <v>#N/A</v>
      </c>
      <c r="W2011" s="13" t="e">
        <f>IF(X2011&lt;&gt;"Liquidação Cancelada",IF(ISBLANK(V2011),"AGUARDANDO PAGAMENTO",NETWORKDAYS(P2011,V2011)-1),"Liquidação Cancelada")</f>
        <v>#N/A</v>
      </c>
      <c r="X2011" s="10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>IF(X2011&lt;&gt;"Liquidação Cancelada",Y2011-Z2011,"Liquidação Cancelada")</f>
        <v>#N/A</v>
      </c>
      <c r="AC2011" s="3" t="e">
        <f>IF(X2011&lt;&gt;"Liquidação Cancelada",(AA2011-AB2011)+(U2011-Z2011-AB2011),"Liquidação Cancelada")</f>
        <v>#N/A</v>
      </c>
      <c r="AD2011" s="29"/>
    </row>
    <row r="2012" spans="1:30" ht="24.95" customHeight="1" x14ac:dyDescent="0.2">
      <c r="A2012" s="23" t="str">
        <f>D2012&amp;"|"&amp;E2012&amp;"|"&amp;G2012&amp;"|"&amp;H2012&amp;"|"&amp;L2012&amp;"|"&amp;N2012&amp;"|"&amp;U2012</f>
        <v>||||||0</v>
      </c>
      <c r="B2012" s="23" t="str">
        <f>D2012&amp;"|"&amp;E2012&amp;"|"&amp;G2012&amp;"|"&amp;H2012&amp;"|"&amp;X2012</f>
        <v>||||0</v>
      </c>
      <c r="C2012" s="28" t="str">
        <f>E2012&amp;"|"&amp;X2012</f>
        <v>|0</v>
      </c>
      <c r="D2012" s="10"/>
      <c r="E2012" s="10"/>
      <c r="F2012" s="36" t="str">
        <f>G2012&amp;"/"&amp;H2012</f>
        <v>/</v>
      </c>
      <c r="G2012" s="10"/>
      <c r="H2012" s="10"/>
      <c r="I2012" s="36" t="str">
        <f>J2012&amp;"."&amp;K2012</f>
        <v>.</v>
      </c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>
        <f>R2012-S2012-T2012</f>
        <v>0</v>
      </c>
      <c r="V2012" s="9" t="e">
        <f>IF(X2012&lt;&gt;"Liquidação Cancelada",VLOOKUP(B2012,'BASE DE DADOS OPS'!$B$4:$P$9650,10,FALSE),"Liquidação Cancelada")</f>
        <v>#N/A</v>
      </c>
      <c r="W2012" s="13" t="e">
        <f>IF(X2012&lt;&gt;"Liquidação Cancelada",IF(ISBLANK(V2012),"AGUARDANDO PAGAMENTO",NETWORKDAYS(P2012,V2012)-1),"Liquidação Cancelada")</f>
        <v>#N/A</v>
      </c>
      <c r="X2012" s="10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>IF(X2012&lt;&gt;"Liquidação Cancelada",Y2012-Z2012,"Liquidação Cancelada")</f>
        <v>#N/A</v>
      </c>
      <c r="AC2012" s="3" t="e">
        <f>IF(X2012&lt;&gt;"Liquidação Cancelada",(AA2012-AB2012)+(U2012-Z2012-AB2012),"Liquidação Cancelada")</f>
        <v>#N/A</v>
      </c>
      <c r="AD2012" s="29"/>
    </row>
    <row r="2013" spans="1:30" ht="24.95" customHeight="1" x14ac:dyDescent="0.2">
      <c r="A2013" s="23" t="str">
        <f>D2013&amp;"|"&amp;E2013&amp;"|"&amp;G2013&amp;"|"&amp;H2013&amp;"|"&amp;L2013&amp;"|"&amp;N2013&amp;"|"&amp;U2013</f>
        <v>||||||0</v>
      </c>
      <c r="B2013" s="23" t="str">
        <f>D2013&amp;"|"&amp;E2013&amp;"|"&amp;G2013&amp;"|"&amp;H2013&amp;"|"&amp;X2013</f>
        <v>||||0</v>
      </c>
      <c r="C2013" s="28" t="str">
        <f>E2013&amp;"|"&amp;X2013</f>
        <v>|0</v>
      </c>
      <c r="D2013" s="10"/>
      <c r="E2013" s="10"/>
      <c r="F2013" s="36" t="str">
        <f>G2013&amp;"/"&amp;H2013</f>
        <v>/</v>
      </c>
      <c r="G2013" s="10"/>
      <c r="H2013" s="10"/>
      <c r="I2013" s="36" t="str">
        <f>J2013&amp;"."&amp;K2013</f>
        <v>.</v>
      </c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>
        <f>R2013-S2013-T2013</f>
        <v>0</v>
      </c>
      <c r="V2013" s="9" t="e">
        <f>IF(X2013&lt;&gt;"Liquidação Cancelada",VLOOKUP(B2013,'BASE DE DADOS OPS'!$B$4:$P$9650,10,FALSE),"Liquidação Cancelada")</f>
        <v>#N/A</v>
      </c>
      <c r="W2013" s="13" t="e">
        <f>IF(X2013&lt;&gt;"Liquidação Cancelada",IF(ISBLANK(V2013),"AGUARDANDO PAGAMENTO",NETWORKDAYS(P2013,V2013)-1),"Liquidação Cancelada")</f>
        <v>#N/A</v>
      </c>
      <c r="X2013" s="10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>IF(X2013&lt;&gt;"Liquidação Cancelada",Y2013-Z2013,"Liquidação Cancelada")</f>
        <v>#N/A</v>
      </c>
      <c r="AC2013" s="3" t="e">
        <f>IF(X2013&lt;&gt;"Liquidação Cancelada",(AA2013-AB2013)+(U2013-Z2013-AB2013),"Liquidação Cancelada")</f>
        <v>#N/A</v>
      </c>
      <c r="AD2013" s="29"/>
    </row>
    <row r="2014" spans="1:30" ht="24.95" customHeight="1" x14ac:dyDescent="0.2">
      <c r="A2014" s="23" t="str">
        <f>D2014&amp;"|"&amp;E2014&amp;"|"&amp;G2014&amp;"|"&amp;H2014&amp;"|"&amp;L2014&amp;"|"&amp;N2014&amp;"|"&amp;U2014</f>
        <v>||||||0</v>
      </c>
      <c r="B2014" s="23" t="str">
        <f>D2014&amp;"|"&amp;E2014&amp;"|"&amp;G2014&amp;"|"&amp;H2014&amp;"|"&amp;X2014</f>
        <v>||||0</v>
      </c>
      <c r="C2014" s="28" t="str">
        <f>E2014&amp;"|"&amp;X2014</f>
        <v>|0</v>
      </c>
      <c r="D2014" s="10"/>
      <c r="E2014" s="10"/>
      <c r="F2014" s="36" t="str">
        <f>G2014&amp;"/"&amp;H2014</f>
        <v>/</v>
      </c>
      <c r="G2014" s="10"/>
      <c r="H2014" s="10"/>
      <c r="I2014" s="36" t="str">
        <f>J2014&amp;"."&amp;K2014</f>
        <v>.</v>
      </c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>
        <f>R2014-S2014-T2014</f>
        <v>0</v>
      </c>
      <c r="V2014" s="9" t="e">
        <f>IF(X2014&lt;&gt;"Liquidação Cancelada",VLOOKUP(B2014,'BASE DE DADOS OPS'!$B$4:$P$9650,10,FALSE),"Liquidação Cancelada")</f>
        <v>#N/A</v>
      </c>
      <c r="W2014" s="13" t="e">
        <f>IF(X2014&lt;&gt;"Liquidação Cancelada",IF(ISBLANK(V2014),"AGUARDANDO PAGAMENTO",NETWORKDAYS(P2014,V2014)-1),"Liquidação Cancelada")</f>
        <v>#N/A</v>
      </c>
      <c r="X2014" s="10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>IF(X2014&lt;&gt;"Liquidação Cancelada",Y2014-Z2014,"Liquidação Cancelada")</f>
        <v>#N/A</v>
      </c>
      <c r="AC2014" s="3" t="e">
        <f>IF(X2014&lt;&gt;"Liquidação Cancelada",(AA2014-AB2014)+(U2014-Z2014-AB2014),"Liquidação Cancelada")</f>
        <v>#N/A</v>
      </c>
      <c r="AD2014" s="29"/>
    </row>
    <row r="2015" spans="1:30" ht="24.95" customHeight="1" x14ac:dyDescent="0.2">
      <c r="A2015" s="23" t="str">
        <f>D2015&amp;"|"&amp;E2015&amp;"|"&amp;G2015&amp;"|"&amp;H2015&amp;"|"&amp;L2015&amp;"|"&amp;N2015&amp;"|"&amp;U2015</f>
        <v>||||||0</v>
      </c>
      <c r="B2015" s="23" t="str">
        <f>D2015&amp;"|"&amp;E2015&amp;"|"&amp;G2015&amp;"|"&amp;H2015&amp;"|"&amp;X2015</f>
        <v>||||0</v>
      </c>
      <c r="C2015" s="28" t="str">
        <f>E2015&amp;"|"&amp;X2015</f>
        <v>|0</v>
      </c>
      <c r="D2015" s="10"/>
      <c r="E2015" s="10"/>
      <c r="F2015" s="36" t="str">
        <f>G2015&amp;"/"&amp;H2015</f>
        <v>/</v>
      </c>
      <c r="G2015" s="10"/>
      <c r="H2015" s="10"/>
      <c r="I2015" s="36" t="str">
        <f>J2015&amp;"."&amp;K2015</f>
        <v>.</v>
      </c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>
        <f>R2015-S2015-T2015</f>
        <v>0</v>
      </c>
      <c r="V2015" s="9" t="e">
        <f>IF(X2015&lt;&gt;"Liquidação Cancelada",VLOOKUP(B2015,'BASE DE DADOS OPS'!$B$4:$P$9650,10,FALSE),"Liquidação Cancelada")</f>
        <v>#N/A</v>
      </c>
      <c r="W2015" s="13" t="e">
        <f>IF(X2015&lt;&gt;"Liquidação Cancelada",IF(ISBLANK(V2015),"AGUARDANDO PAGAMENTO",NETWORKDAYS(P2015,V2015)-1),"Liquidação Cancelada")</f>
        <v>#N/A</v>
      </c>
      <c r="X2015" s="10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>IF(X2015&lt;&gt;"Liquidação Cancelada",Y2015-Z2015,"Liquidação Cancelada")</f>
        <v>#N/A</v>
      </c>
      <c r="AC2015" s="3" t="e">
        <f>IF(X2015&lt;&gt;"Liquidação Cancelada",(AA2015-AB2015)+(U2015-Z2015-AB2015),"Liquidação Cancelada")</f>
        <v>#N/A</v>
      </c>
      <c r="AD2015" s="29"/>
    </row>
    <row r="2016" spans="1:30" ht="24.95" customHeight="1" x14ac:dyDescent="0.2">
      <c r="A2016" s="23" t="str">
        <f>D2016&amp;"|"&amp;E2016&amp;"|"&amp;G2016&amp;"|"&amp;H2016&amp;"|"&amp;L2016&amp;"|"&amp;N2016&amp;"|"&amp;U2016</f>
        <v>||||||0</v>
      </c>
      <c r="B2016" s="23" t="str">
        <f>D2016&amp;"|"&amp;E2016&amp;"|"&amp;G2016&amp;"|"&amp;H2016&amp;"|"&amp;X2016</f>
        <v>||||0</v>
      </c>
      <c r="C2016" s="28" t="str">
        <f>E2016&amp;"|"&amp;X2016</f>
        <v>|0</v>
      </c>
      <c r="D2016" s="10"/>
      <c r="E2016" s="10"/>
      <c r="F2016" s="36" t="str">
        <f>G2016&amp;"/"&amp;H2016</f>
        <v>/</v>
      </c>
      <c r="G2016" s="10"/>
      <c r="H2016" s="10"/>
      <c r="I2016" s="36" t="str">
        <f>J2016&amp;"."&amp;K2016</f>
        <v>.</v>
      </c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>
        <f>R2016-S2016-T2016</f>
        <v>0</v>
      </c>
      <c r="V2016" s="9" t="e">
        <f>IF(X2016&lt;&gt;"Liquidação Cancelada",VLOOKUP(B2016,'BASE DE DADOS OPS'!$B$4:$P$9650,10,FALSE),"Liquidação Cancelada")</f>
        <v>#N/A</v>
      </c>
      <c r="W2016" s="13" t="e">
        <f>IF(X2016&lt;&gt;"Liquidação Cancelada",IF(ISBLANK(V2016),"AGUARDANDO PAGAMENTO",NETWORKDAYS(P2016,V2016)-1),"Liquidação Cancelada")</f>
        <v>#N/A</v>
      </c>
      <c r="X2016" s="10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>IF(X2016&lt;&gt;"Liquidação Cancelada",Y2016-Z2016,"Liquidação Cancelada")</f>
        <v>#N/A</v>
      </c>
      <c r="AC2016" s="3" t="e">
        <f>IF(X2016&lt;&gt;"Liquidação Cancelada",(AA2016-AB2016)+(U2016-Z2016-AB2016),"Liquidação Cancelada")</f>
        <v>#N/A</v>
      </c>
      <c r="AD2016" s="29"/>
    </row>
    <row r="2017" spans="1:30" ht="24.95" customHeight="1" x14ac:dyDescent="0.2">
      <c r="A2017" s="23" t="str">
        <f>D2017&amp;"|"&amp;E2017&amp;"|"&amp;G2017&amp;"|"&amp;H2017&amp;"|"&amp;L2017&amp;"|"&amp;N2017&amp;"|"&amp;U2017</f>
        <v>||||||0</v>
      </c>
      <c r="B2017" s="23" t="str">
        <f>D2017&amp;"|"&amp;E2017&amp;"|"&amp;G2017&amp;"|"&amp;H2017&amp;"|"&amp;X2017</f>
        <v>||||0</v>
      </c>
      <c r="C2017" s="28" t="str">
        <f>E2017&amp;"|"&amp;X2017</f>
        <v>|0</v>
      </c>
      <c r="D2017" s="10"/>
      <c r="E2017" s="10"/>
      <c r="F2017" s="36" t="str">
        <f>G2017&amp;"/"&amp;H2017</f>
        <v>/</v>
      </c>
      <c r="G2017" s="10"/>
      <c r="H2017" s="10"/>
      <c r="I2017" s="36" t="str">
        <f>J2017&amp;"."&amp;K2017</f>
        <v>.</v>
      </c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>
        <f>R2017-S2017-T2017</f>
        <v>0</v>
      </c>
      <c r="V2017" s="9" t="e">
        <f>IF(X2017&lt;&gt;"Liquidação Cancelada",VLOOKUP(B2017,'BASE DE DADOS OPS'!$B$4:$P$9650,10,FALSE),"Liquidação Cancelada")</f>
        <v>#N/A</v>
      </c>
      <c r="W2017" s="13" t="e">
        <f>IF(X2017&lt;&gt;"Liquidação Cancelada",IF(ISBLANK(V2017),"AGUARDANDO PAGAMENTO",NETWORKDAYS(P2017,V2017)-1),"Liquidação Cancelada")</f>
        <v>#N/A</v>
      </c>
      <c r="X2017" s="10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>IF(X2017&lt;&gt;"Liquidação Cancelada",Y2017-Z2017,"Liquidação Cancelada")</f>
        <v>#N/A</v>
      </c>
      <c r="AC2017" s="3" t="e">
        <f>IF(X2017&lt;&gt;"Liquidação Cancelada",(AA2017-AB2017)+(U2017-Z2017-AB2017),"Liquidação Cancelada")</f>
        <v>#N/A</v>
      </c>
      <c r="AD2017" s="29"/>
    </row>
    <row r="2018" spans="1:30" ht="24.95" customHeight="1" x14ac:dyDescent="0.2">
      <c r="A2018" s="23" t="str">
        <f>D2018&amp;"|"&amp;E2018&amp;"|"&amp;G2018&amp;"|"&amp;H2018&amp;"|"&amp;L2018&amp;"|"&amp;N2018&amp;"|"&amp;U2018</f>
        <v>||||||0</v>
      </c>
      <c r="B2018" s="23" t="str">
        <f>D2018&amp;"|"&amp;E2018&amp;"|"&amp;G2018&amp;"|"&amp;H2018&amp;"|"&amp;X2018</f>
        <v>||||0</v>
      </c>
      <c r="C2018" s="28" t="str">
        <f>E2018&amp;"|"&amp;X2018</f>
        <v>|0</v>
      </c>
      <c r="D2018" s="10"/>
      <c r="E2018" s="10"/>
      <c r="F2018" s="36" t="str">
        <f>G2018&amp;"/"&amp;H2018</f>
        <v>/</v>
      </c>
      <c r="G2018" s="10"/>
      <c r="H2018" s="10"/>
      <c r="I2018" s="36" t="str">
        <f>J2018&amp;"."&amp;K2018</f>
        <v>.</v>
      </c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>
        <f>R2018-S2018-T2018</f>
        <v>0</v>
      </c>
      <c r="V2018" s="9" t="e">
        <f>IF(X2018&lt;&gt;"Liquidação Cancelada",VLOOKUP(B2018,'BASE DE DADOS OPS'!$B$4:$P$9650,10,FALSE),"Liquidação Cancelada")</f>
        <v>#N/A</v>
      </c>
      <c r="W2018" s="13" t="e">
        <f>IF(X2018&lt;&gt;"Liquidação Cancelada",IF(ISBLANK(V2018),"AGUARDANDO PAGAMENTO",NETWORKDAYS(P2018,V2018)-1),"Liquidação Cancelada")</f>
        <v>#N/A</v>
      </c>
      <c r="X2018" s="10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>IF(X2018&lt;&gt;"Liquidação Cancelada",Y2018-Z2018,"Liquidação Cancelada")</f>
        <v>#N/A</v>
      </c>
      <c r="AC2018" s="3" t="e">
        <f>IF(X2018&lt;&gt;"Liquidação Cancelada",(AA2018-AB2018)+(U2018-Z2018-AB2018),"Liquidação Cancelada")</f>
        <v>#N/A</v>
      </c>
      <c r="AD2018" s="29"/>
    </row>
    <row r="2019" spans="1:30" ht="24.95" customHeight="1" x14ac:dyDescent="0.2">
      <c r="A2019" s="23" t="str">
        <f>D2019&amp;"|"&amp;E2019&amp;"|"&amp;G2019&amp;"|"&amp;H2019&amp;"|"&amp;L2019&amp;"|"&amp;N2019&amp;"|"&amp;U2019</f>
        <v>||||||0</v>
      </c>
      <c r="B2019" s="23" t="str">
        <f>D2019&amp;"|"&amp;E2019&amp;"|"&amp;G2019&amp;"|"&amp;H2019&amp;"|"&amp;X2019</f>
        <v>||||0</v>
      </c>
      <c r="C2019" s="28" t="str">
        <f>E2019&amp;"|"&amp;X2019</f>
        <v>|0</v>
      </c>
      <c r="D2019" s="10"/>
      <c r="E2019" s="10"/>
      <c r="F2019" s="36" t="str">
        <f>G2019&amp;"/"&amp;H2019</f>
        <v>/</v>
      </c>
      <c r="G2019" s="10"/>
      <c r="H2019" s="10"/>
      <c r="I2019" s="36" t="str">
        <f>J2019&amp;"."&amp;K2019</f>
        <v>.</v>
      </c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>
        <f>R2019-S2019-T2019</f>
        <v>0</v>
      </c>
      <c r="V2019" s="9" t="e">
        <f>IF(X2019&lt;&gt;"Liquidação Cancelada",VLOOKUP(B2019,'BASE DE DADOS OPS'!$B$4:$P$9650,10,FALSE),"Liquidação Cancelada")</f>
        <v>#N/A</v>
      </c>
      <c r="W2019" s="13" t="e">
        <f>IF(X2019&lt;&gt;"Liquidação Cancelada",IF(ISBLANK(V2019),"AGUARDANDO PAGAMENTO",NETWORKDAYS(P2019,V2019)-1),"Liquidação Cancelada")</f>
        <v>#N/A</v>
      </c>
      <c r="X2019" s="10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>IF(X2019&lt;&gt;"Liquidação Cancelada",Y2019-Z2019,"Liquidação Cancelada")</f>
        <v>#N/A</v>
      </c>
      <c r="AC2019" s="3" t="e">
        <f>IF(X2019&lt;&gt;"Liquidação Cancelada",(AA2019-AB2019)+(U2019-Z2019-AB2019),"Liquidação Cancelada")</f>
        <v>#N/A</v>
      </c>
      <c r="AD2019" s="29"/>
    </row>
    <row r="2020" spans="1:30" ht="24.95" customHeight="1" x14ac:dyDescent="0.2">
      <c r="A2020" s="23" t="str">
        <f>D2020&amp;"|"&amp;E2020&amp;"|"&amp;G2020&amp;"|"&amp;H2020&amp;"|"&amp;L2020&amp;"|"&amp;N2020&amp;"|"&amp;U2020</f>
        <v>||||||0</v>
      </c>
      <c r="B2020" s="23" t="str">
        <f>D2020&amp;"|"&amp;E2020&amp;"|"&amp;G2020&amp;"|"&amp;H2020&amp;"|"&amp;X2020</f>
        <v>||||0</v>
      </c>
      <c r="C2020" s="28" t="str">
        <f>E2020&amp;"|"&amp;X2020</f>
        <v>|0</v>
      </c>
      <c r="D2020" s="10"/>
      <c r="E2020" s="10"/>
      <c r="F2020" s="36" t="str">
        <f>G2020&amp;"/"&amp;H2020</f>
        <v>/</v>
      </c>
      <c r="G2020" s="10"/>
      <c r="H2020" s="10"/>
      <c r="I2020" s="36" t="str">
        <f>J2020&amp;"."&amp;K2020</f>
        <v>.</v>
      </c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>
        <f>R2020-S2020-T2020</f>
        <v>0</v>
      </c>
      <c r="V2020" s="9" t="e">
        <f>IF(X2020&lt;&gt;"Liquidação Cancelada",VLOOKUP(B2020,'BASE DE DADOS OPS'!$B$4:$P$9650,10,FALSE),"Liquidação Cancelada")</f>
        <v>#N/A</v>
      </c>
      <c r="W2020" s="13" t="e">
        <f>IF(X2020&lt;&gt;"Liquidação Cancelada",IF(ISBLANK(V2020),"AGUARDANDO PAGAMENTO",NETWORKDAYS(P2020,V2020)-1),"Liquidação Cancelada")</f>
        <v>#N/A</v>
      </c>
      <c r="X2020" s="10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>IF(X2020&lt;&gt;"Liquidação Cancelada",Y2020-Z2020,"Liquidação Cancelada")</f>
        <v>#N/A</v>
      </c>
      <c r="AC2020" s="3" t="e">
        <f>IF(X2020&lt;&gt;"Liquidação Cancelada",(AA2020-AB2020)+(U2020-Z2020-AB2020),"Liquidação Cancelada")</f>
        <v>#N/A</v>
      </c>
      <c r="AD2020" s="29"/>
    </row>
    <row r="2021" spans="1:30" ht="24.95" customHeight="1" x14ac:dyDescent="0.2">
      <c r="A2021" s="23" t="str">
        <f>D2021&amp;"|"&amp;E2021&amp;"|"&amp;G2021&amp;"|"&amp;H2021&amp;"|"&amp;L2021&amp;"|"&amp;N2021&amp;"|"&amp;U2021</f>
        <v>||||||0</v>
      </c>
      <c r="B2021" s="23" t="str">
        <f>D2021&amp;"|"&amp;E2021&amp;"|"&amp;G2021&amp;"|"&amp;H2021&amp;"|"&amp;X2021</f>
        <v>||||0</v>
      </c>
      <c r="C2021" s="28" t="str">
        <f>E2021&amp;"|"&amp;X2021</f>
        <v>|0</v>
      </c>
      <c r="D2021" s="10"/>
      <c r="E2021" s="10"/>
      <c r="F2021" s="36" t="str">
        <f>G2021&amp;"/"&amp;H2021</f>
        <v>/</v>
      </c>
      <c r="G2021" s="10"/>
      <c r="H2021" s="10"/>
      <c r="I2021" s="36" t="str">
        <f>J2021&amp;"."&amp;K2021</f>
        <v>.</v>
      </c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>
        <f>R2021-S2021-T2021</f>
        <v>0</v>
      </c>
      <c r="V2021" s="9" t="e">
        <f>IF(X2021&lt;&gt;"Liquidação Cancelada",VLOOKUP(B2021,'BASE DE DADOS OPS'!$B$4:$P$9650,10,FALSE),"Liquidação Cancelada")</f>
        <v>#N/A</v>
      </c>
      <c r="W2021" s="13" t="e">
        <f>IF(X2021&lt;&gt;"Liquidação Cancelada",IF(ISBLANK(V2021),"AGUARDANDO PAGAMENTO",NETWORKDAYS(P2021,V2021)-1),"Liquidação Cancelada")</f>
        <v>#N/A</v>
      </c>
      <c r="X2021" s="10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>IF(X2021&lt;&gt;"Liquidação Cancelada",Y2021-Z2021,"Liquidação Cancelada")</f>
        <v>#N/A</v>
      </c>
      <c r="AC2021" s="3" t="e">
        <f>IF(X2021&lt;&gt;"Liquidação Cancelada",(AA2021-AB2021)+(U2021-Z2021-AB2021),"Liquidação Cancelada")</f>
        <v>#N/A</v>
      </c>
      <c r="AD2021" s="29"/>
    </row>
    <row r="2022" spans="1:30" ht="24.95" customHeight="1" x14ac:dyDescent="0.2">
      <c r="A2022" s="23" t="str">
        <f>D2022&amp;"|"&amp;E2022&amp;"|"&amp;G2022&amp;"|"&amp;H2022&amp;"|"&amp;L2022&amp;"|"&amp;N2022&amp;"|"&amp;U2022</f>
        <v>||||||0</v>
      </c>
      <c r="B2022" s="23" t="str">
        <f>D2022&amp;"|"&amp;E2022&amp;"|"&amp;G2022&amp;"|"&amp;H2022&amp;"|"&amp;X2022</f>
        <v>||||0</v>
      </c>
      <c r="C2022" s="28" t="str">
        <f>E2022&amp;"|"&amp;X2022</f>
        <v>|0</v>
      </c>
      <c r="D2022" s="10"/>
      <c r="E2022" s="10"/>
      <c r="F2022" s="36" t="str">
        <f>G2022&amp;"/"&amp;H2022</f>
        <v>/</v>
      </c>
      <c r="G2022" s="10"/>
      <c r="H2022" s="10"/>
      <c r="I2022" s="36" t="str">
        <f>J2022&amp;"."&amp;K2022</f>
        <v>.</v>
      </c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>
        <f>R2022-S2022-T2022</f>
        <v>0</v>
      </c>
      <c r="V2022" s="9" t="e">
        <f>IF(X2022&lt;&gt;"Liquidação Cancelada",VLOOKUP(B2022,'BASE DE DADOS OPS'!$B$4:$P$9650,10,FALSE),"Liquidação Cancelada")</f>
        <v>#N/A</v>
      </c>
      <c r="W2022" s="13" t="e">
        <f>IF(X2022&lt;&gt;"Liquidação Cancelada",IF(ISBLANK(V2022),"AGUARDANDO PAGAMENTO",NETWORKDAYS(P2022,V2022)-1),"Liquidação Cancelada")</f>
        <v>#N/A</v>
      </c>
      <c r="X2022" s="10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>IF(X2022&lt;&gt;"Liquidação Cancelada",Y2022-Z2022,"Liquidação Cancelada")</f>
        <v>#N/A</v>
      </c>
      <c r="AC2022" s="3" t="e">
        <f>IF(X2022&lt;&gt;"Liquidação Cancelada",(AA2022-AB2022)+(U2022-Z2022-AB2022),"Liquidação Cancelada")</f>
        <v>#N/A</v>
      </c>
      <c r="AD2022" s="29"/>
    </row>
    <row r="2023" spans="1:30" ht="24.95" customHeight="1" x14ac:dyDescent="0.2">
      <c r="A2023" s="23" t="str">
        <f>D2023&amp;"|"&amp;E2023&amp;"|"&amp;G2023&amp;"|"&amp;H2023&amp;"|"&amp;L2023&amp;"|"&amp;N2023&amp;"|"&amp;U2023</f>
        <v>||||||0</v>
      </c>
      <c r="B2023" s="23" t="str">
        <f>D2023&amp;"|"&amp;E2023&amp;"|"&amp;G2023&amp;"|"&amp;H2023&amp;"|"&amp;X2023</f>
        <v>||||0</v>
      </c>
      <c r="C2023" s="28" t="str">
        <f>E2023&amp;"|"&amp;X2023</f>
        <v>|0</v>
      </c>
      <c r="D2023" s="10"/>
      <c r="E2023" s="10"/>
      <c r="F2023" s="36" t="str">
        <f>G2023&amp;"/"&amp;H2023</f>
        <v>/</v>
      </c>
      <c r="G2023" s="10"/>
      <c r="H2023" s="10"/>
      <c r="I2023" s="36" t="str">
        <f>J2023&amp;"."&amp;K2023</f>
        <v>.</v>
      </c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>
        <f>R2023-S2023-T2023</f>
        <v>0</v>
      </c>
      <c r="V2023" s="9" t="e">
        <f>IF(X2023&lt;&gt;"Liquidação Cancelada",VLOOKUP(B2023,'BASE DE DADOS OPS'!$B$4:$P$9650,10,FALSE),"Liquidação Cancelada")</f>
        <v>#N/A</v>
      </c>
      <c r="W2023" s="13" t="e">
        <f>IF(X2023&lt;&gt;"Liquidação Cancelada",IF(ISBLANK(V2023),"AGUARDANDO PAGAMENTO",NETWORKDAYS(P2023,V2023)-1),"Liquidação Cancelada")</f>
        <v>#N/A</v>
      </c>
      <c r="X2023" s="10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>IF(X2023&lt;&gt;"Liquidação Cancelada",Y2023-Z2023,"Liquidação Cancelada")</f>
        <v>#N/A</v>
      </c>
      <c r="AC2023" s="3" t="e">
        <f>IF(X2023&lt;&gt;"Liquidação Cancelada",(AA2023-AB2023)+(U2023-Z2023-AB2023),"Liquidação Cancelada")</f>
        <v>#N/A</v>
      </c>
      <c r="AD2023" s="29"/>
    </row>
    <row r="2024" spans="1:30" ht="24.95" customHeight="1" x14ac:dyDescent="0.2">
      <c r="A2024" s="23" t="str">
        <f>D2024&amp;"|"&amp;E2024&amp;"|"&amp;G2024&amp;"|"&amp;H2024&amp;"|"&amp;L2024&amp;"|"&amp;N2024&amp;"|"&amp;U2024</f>
        <v>||||||0</v>
      </c>
      <c r="B2024" s="23" t="str">
        <f>D2024&amp;"|"&amp;E2024&amp;"|"&amp;G2024&amp;"|"&amp;H2024&amp;"|"&amp;X2024</f>
        <v>||||0</v>
      </c>
      <c r="C2024" s="28" t="str">
        <f>E2024&amp;"|"&amp;X2024</f>
        <v>|0</v>
      </c>
      <c r="D2024" s="10"/>
      <c r="E2024" s="10"/>
      <c r="F2024" s="36" t="str">
        <f>G2024&amp;"/"&amp;H2024</f>
        <v>/</v>
      </c>
      <c r="G2024" s="10"/>
      <c r="H2024" s="10"/>
      <c r="I2024" s="36" t="str">
        <f>J2024&amp;"."&amp;K2024</f>
        <v>.</v>
      </c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>
        <f>R2024-S2024-T2024</f>
        <v>0</v>
      </c>
      <c r="V2024" s="9" t="e">
        <f>IF(X2024&lt;&gt;"Liquidação Cancelada",VLOOKUP(B2024,'BASE DE DADOS OPS'!$B$4:$P$9650,10,FALSE),"Liquidação Cancelada")</f>
        <v>#N/A</v>
      </c>
      <c r="W2024" s="13" t="e">
        <f>IF(X2024&lt;&gt;"Liquidação Cancelada",IF(ISBLANK(V2024),"AGUARDANDO PAGAMENTO",NETWORKDAYS(P2024,V2024)-1),"Liquidação Cancelada")</f>
        <v>#N/A</v>
      </c>
      <c r="X2024" s="10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>IF(X2024&lt;&gt;"Liquidação Cancelada",Y2024-Z2024,"Liquidação Cancelada")</f>
        <v>#N/A</v>
      </c>
      <c r="AC2024" s="3" t="e">
        <f>IF(X2024&lt;&gt;"Liquidação Cancelada",(AA2024-AB2024)+(U2024-Z2024-AB2024),"Liquidação Cancelada")</f>
        <v>#N/A</v>
      </c>
      <c r="AD2024" s="29"/>
    </row>
    <row r="2025" spans="1:30" ht="24.95" customHeight="1" x14ac:dyDescent="0.2">
      <c r="A2025" s="23" t="str">
        <f>D2025&amp;"|"&amp;E2025&amp;"|"&amp;G2025&amp;"|"&amp;H2025&amp;"|"&amp;L2025&amp;"|"&amp;N2025&amp;"|"&amp;U2025</f>
        <v>||||||0</v>
      </c>
      <c r="B2025" s="23" t="str">
        <f>D2025&amp;"|"&amp;E2025&amp;"|"&amp;G2025&amp;"|"&amp;H2025&amp;"|"&amp;X2025</f>
        <v>||||0</v>
      </c>
      <c r="C2025" s="28" t="str">
        <f>E2025&amp;"|"&amp;X2025</f>
        <v>|0</v>
      </c>
      <c r="D2025" s="10"/>
      <c r="E2025" s="10"/>
      <c r="F2025" s="36" t="str">
        <f>G2025&amp;"/"&amp;H2025</f>
        <v>/</v>
      </c>
      <c r="G2025" s="10"/>
      <c r="H2025" s="10"/>
      <c r="I2025" s="36" t="str">
        <f>J2025&amp;"."&amp;K2025</f>
        <v>.</v>
      </c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>
        <f>R2025-S2025-T2025</f>
        <v>0</v>
      </c>
      <c r="V2025" s="9" t="e">
        <f>IF(X2025&lt;&gt;"Liquidação Cancelada",VLOOKUP(B2025,'BASE DE DADOS OPS'!$B$4:$P$9650,10,FALSE),"Liquidação Cancelada")</f>
        <v>#N/A</v>
      </c>
      <c r="W2025" s="13" t="e">
        <f>IF(X2025&lt;&gt;"Liquidação Cancelada",IF(ISBLANK(V2025),"AGUARDANDO PAGAMENTO",NETWORKDAYS(P2025,V2025)-1),"Liquidação Cancelada")</f>
        <v>#N/A</v>
      </c>
      <c r="X2025" s="10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>IF(X2025&lt;&gt;"Liquidação Cancelada",Y2025-Z2025,"Liquidação Cancelada")</f>
        <v>#N/A</v>
      </c>
      <c r="AC2025" s="3" t="e">
        <f>IF(X2025&lt;&gt;"Liquidação Cancelada",(AA2025-AB2025)+(U2025-Z2025-AB2025),"Liquidação Cancelada")</f>
        <v>#N/A</v>
      </c>
      <c r="AD2025" s="29"/>
    </row>
    <row r="2026" spans="1:30" ht="24.95" customHeight="1" x14ac:dyDescent="0.2">
      <c r="A2026" s="23" t="str">
        <f>D2026&amp;"|"&amp;E2026&amp;"|"&amp;G2026&amp;"|"&amp;H2026&amp;"|"&amp;L2026&amp;"|"&amp;N2026&amp;"|"&amp;U2026</f>
        <v>||||||0</v>
      </c>
      <c r="B2026" s="23" t="str">
        <f>D2026&amp;"|"&amp;E2026&amp;"|"&amp;G2026&amp;"|"&amp;H2026&amp;"|"&amp;X2026</f>
        <v>||||0</v>
      </c>
      <c r="C2026" s="28" t="str">
        <f>E2026&amp;"|"&amp;X2026</f>
        <v>|0</v>
      </c>
      <c r="D2026" s="10"/>
      <c r="E2026" s="10"/>
      <c r="F2026" s="36" t="str">
        <f>G2026&amp;"/"&amp;H2026</f>
        <v>/</v>
      </c>
      <c r="G2026" s="10"/>
      <c r="H2026" s="10"/>
      <c r="I2026" s="36" t="str">
        <f>J2026&amp;"."&amp;K2026</f>
        <v>.</v>
      </c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>
        <f>R2026-S2026-T2026</f>
        <v>0</v>
      </c>
      <c r="V2026" s="9" t="e">
        <f>IF(X2026&lt;&gt;"Liquidação Cancelada",VLOOKUP(B2026,'BASE DE DADOS OPS'!$B$4:$P$9650,10,FALSE),"Liquidação Cancelada")</f>
        <v>#N/A</v>
      </c>
      <c r="W2026" s="13" t="e">
        <f>IF(X2026&lt;&gt;"Liquidação Cancelada",IF(ISBLANK(V2026),"AGUARDANDO PAGAMENTO",NETWORKDAYS(P2026,V2026)-1),"Liquidação Cancelada")</f>
        <v>#N/A</v>
      </c>
      <c r="X2026" s="10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>IF(X2026&lt;&gt;"Liquidação Cancelada",Y2026-Z2026,"Liquidação Cancelada")</f>
        <v>#N/A</v>
      </c>
      <c r="AC2026" s="3" t="e">
        <f>IF(X2026&lt;&gt;"Liquidação Cancelada",(AA2026-AB2026)+(U2026-Z2026-AB2026),"Liquidação Cancelada")</f>
        <v>#N/A</v>
      </c>
      <c r="AD2026" s="29"/>
    </row>
    <row r="2027" spans="1:30" ht="24.95" customHeight="1" x14ac:dyDescent="0.2">
      <c r="A2027" s="23" t="str">
        <f>D2027&amp;"|"&amp;E2027&amp;"|"&amp;G2027&amp;"|"&amp;H2027&amp;"|"&amp;L2027&amp;"|"&amp;N2027&amp;"|"&amp;U2027</f>
        <v>||||||0</v>
      </c>
      <c r="B2027" s="23" t="str">
        <f>D2027&amp;"|"&amp;E2027&amp;"|"&amp;G2027&amp;"|"&amp;H2027&amp;"|"&amp;X2027</f>
        <v>||||0</v>
      </c>
      <c r="C2027" s="28" t="str">
        <f>E2027&amp;"|"&amp;X2027</f>
        <v>|0</v>
      </c>
      <c r="D2027" s="10"/>
      <c r="E2027" s="10"/>
      <c r="F2027" s="36" t="str">
        <f>G2027&amp;"/"&amp;H2027</f>
        <v>/</v>
      </c>
      <c r="G2027" s="10"/>
      <c r="H2027" s="10"/>
      <c r="I2027" s="36" t="str">
        <f>J2027&amp;"."&amp;K2027</f>
        <v>.</v>
      </c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>
        <f>R2027-S2027-T2027</f>
        <v>0</v>
      </c>
      <c r="V2027" s="9" t="e">
        <f>IF(X2027&lt;&gt;"Liquidação Cancelada",VLOOKUP(B2027,'BASE DE DADOS OPS'!$B$4:$P$9650,10,FALSE),"Liquidação Cancelada")</f>
        <v>#N/A</v>
      </c>
      <c r="W2027" s="13" t="e">
        <f>IF(X2027&lt;&gt;"Liquidação Cancelada",IF(ISBLANK(V2027),"AGUARDANDO PAGAMENTO",NETWORKDAYS(P2027,V2027)-1),"Liquidação Cancelada")</f>
        <v>#N/A</v>
      </c>
      <c r="X2027" s="10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>IF(X2027&lt;&gt;"Liquidação Cancelada",Y2027-Z2027,"Liquidação Cancelada")</f>
        <v>#N/A</v>
      </c>
      <c r="AC2027" s="3" t="e">
        <f>IF(X2027&lt;&gt;"Liquidação Cancelada",(AA2027-AB2027)+(U2027-Z2027-AB2027),"Liquidação Cancelada")</f>
        <v>#N/A</v>
      </c>
      <c r="AD2027" s="29"/>
    </row>
    <row r="2028" spans="1:30" ht="24.95" customHeight="1" x14ac:dyDescent="0.2">
      <c r="A2028" s="23" t="str">
        <f>D2028&amp;"|"&amp;E2028&amp;"|"&amp;G2028&amp;"|"&amp;H2028&amp;"|"&amp;L2028&amp;"|"&amp;N2028&amp;"|"&amp;U2028</f>
        <v>||||||0</v>
      </c>
      <c r="B2028" s="23" t="str">
        <f>D2028&amp;"|"&amp;E2028&amp;"|"&amp;G2028&amp;"|"&amp;H2028&amp;"|"&amp;X2028</f>
        <v>||||0</v>
      </c>
      <c r="C2028" s="28" t="str">
        <f>E2028&amp;"|"&amp;X2028</f>
        <v>|0</v>
      </c>
      <c r="D2028" s="10"/>
      <c r="E2028" s="10"/>
      <c r="F2028" s="36" t="str">
        <f>G2028&amp;"/"&amp;H2028</f>
        <v>/</v>
      </c>
      <c r="G2028" s="10"/>
      <c r="H2028" s="10"/>
      <c r="I2028" s="36" t="str">
        <f>J2028&amp;"."&amp;K2028</f>
        <v>.</v>
      </c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>
        <f>R2028-S2028-T2028</f>
        <v>0</v>
      </c>
      <c r="V2028" s="9" t="e">
        <f>IF(X2028&lt;&gt;"Liquidação Cancelada",VLOOKUP(B2028,'BASE DE DADOS OPS'!$B$4:$P$9650,10,FALSE),"Liquidação Cancelada")</f>
        <v>#N/A</v>
      </c>
      <c r="W2028" s="13" t="e">
        <f>IF(X2028&lt;&gt;"Liquidação Cancelada",IF(ISBLANK(V2028),"AGUARDANDO PAGAMENTO",NETWORKDAYS(P2028,V2028)-1),"Liquidação Cancelada")</f>
        <v>#N/A</v>
      </c>
      <c r="X2028" s="10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>IF(X2028&lt;&gt;"Liquidação Cancelada",Y2028-Z2028,"Liquidação Cancelada")</f>
        <v>#N/A</v>
      </c>
      <c r="AC2028" s="3" t="e">
        <f>IF(X2028&lt;&gt;"Liquidação Cancelada",(AA2028-AB2028)+(U2028-Z2028-AB2028),"Liquidação Cancelada")</f>
        <v>#N/A</v>
      </c>
      <c r="AD2028" s="29"/>
    </row>
    <row r="2029" spans="1:30" ht="24.95" customHeight="1" x14ac:dyDescent="0.2">
      <c r="A2029" s="23" t="str">
        <f>D2029&amp;"|"&amp;E2029&amp;"|"&amp;G2029&amp;"|"&amp;H2029&amp;"|"&amp;L2029&amp;"|"&amp;N2029&amp;"|"&amp;U2029</f>
        <v>||||||0</v>
      </c>
      <c r="B2029" s="23" t="str">
        <f>D2029&amp;"|"&amp;E2029&amp;"|"&amp;G2029&amp;"|"&amp;H2029&amp;"|"&amp;X2029</f>
        <v>||||0</v>
      </c>
      <c r="C2029" s="28" t="str">
        <f>E2029&amp;"|"&amp;X2029</f>
        <v>|0</v>
      </c>
      <c r="D2029" s="10"/>
      <c r="E2029" s="10"/>
      <c r="F2029" s="36" t="str">
        <f>G2029&amp;"/"&amp;H2029</f>
        <v>/</v>
      </c>
      <c r="G2029" s="10"/>
      <c r="H2029" s="10"/>
      <c r="I2029" s="36" t="str">
        <f>J2029&amp;"."&amp;K2029</f>
        <v>.</v>
      </c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>
        <f>R2029-S2029-T2029</f>
        <v>0</v>
      </c>
      <c r="V2029" s="9" t="e">
        <f>IF(X2029&lt;&gt;"Liquidação Cancelada",VLOOKUP(B2029,'BASE DE DADOS OPS'!$B$4:$P$9650,10,FALSE),"Liquidação Cancelada")</f>
        <v>#N/A</v>
      </c>
      <c r="W2029" s="13" t="e">
        <f>IF(X2029&lt;&gt;"Liquidação Cancelada",IF(ISBLANK(V2029),"AGUARDANDO PAGAMENTO",NETWORKDAYS(P2029,V2029)-1),"Liquidação Cancelada")</f>
        <v>#N/A</v>
      </c>
      <c r="X2029" s="10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>IF(X2029&lt;&gt;"Liquidação Cancelada",Y2029-Z2029,"Liquidação Cancelada")</f>
        <v>#N/A</v>
      </c>
      <c r="AC2029" s="3" t="e">
        <f>IF(X2029&lt;&gt;"Liquidação Cancelada",(AA2029-AB2029)+(U2029-Z2029-AB2029),"Liquidação Cancelada")</f>
        <v>#N/A</v>
      </c>
      <c r="AD2029" s="29"/>
    </row>
    <row r="2030" spans="1:30" ht="24.95" customHeight="1" x14ac:dyDescent="0.2">
      <c r="A2030" s="23" t="str">
        <f>D2030&amp;"|"&amp;E2030&amp;"|"&amp;G2030&amp;"|"&amp;H2030&amp;"|"&amp;L2030&amp;"|"&amp;N2030&amp;"|"&amp;U2030</f>
        <v>||||||0</v>
      </c>
      <c r="B2030" s="23" t="str">
        <f>D2030&amp;"|"&amp;E2030&amp;"|"&amp;G2030&amp;"|"&amp;H2030&amp;"|"&amp;X2030</f>
        <v>||||0</v>
      </c>
      <c r="C2030" s="28" t="str">
        <f>E2030&amp;"|"&amp;X2030</f>
        <v>|0</v>
      </c>
      <c r="D2030" s="10"/>
      <c r="E2030" s="10"/>
      <c r="F2030" s="36" t="str">
        <f>G2030&amp;"/"&amp;H2030</f>
        <v>/</v>
      </c>
      <c r="G2030" s="10"/>
      <c r="H2030" s="10"/>
      <c r="I2030" s="36" t="str">
        <f>J2030&amp;"."&amp;K2030</f>
        <v>.</v>
      </c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>
        <f>R2030-S2030-T2030</f>
        <v>0</v>
      </c>
      <c r="V2030" s="9" t="e">
        <f>IF(X2030&lt;&gt;"Liquidação Cancelada",VLOOKUP(B2030,'BASE DE DADOS OPS'!$B$4:$P$9650,10,FALSE),"Liquidação Cancelada")</f>
        <v>#N/A</v>
      </c>
      <c r="W2030" s="13" t="e">
        <f>IF(X2030&lt;&gt;"Liquidação Cancelada",IF(ISBLANK(V2030),"AGUARDANDO PAGAMENTO",NETWORKDAYS(P2030,V2030)-1),"Liquidação Cancelada")</f>
        <v>#N/A</v>
      </c>
      <c r="X2030" s="10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>IF(X2030&lt;&gt;"Liquidação Cancelada",Y2030-Z2030,"Liquidação Cancelada")</f>
        <v>#N/A</v>
      </c>
      <c r="AC2030" s="3" t="e">
        <f>IF(X2030&lt;&gt;"Liquidação Cancelada",(AA2030-AB2030)+(U2030-Z2030-AB2030),"Liquidação Cancelada")</f>
        <v>#N/A</v>
      </c>
      <c r="AD2030" s="29"/>
    </row>
    <row r="2031" spans="1:30" ht="24.95" customHeight="1" x14ac:dyDescent="0.2">
      <c r="A2031" s="23" t="str">
        <f>D2031&amp;"|"&amp;E2031&amp;"|"&amp;G2031&amp;"|"&amp;H2031&amp;"|"&amp;L2031&amp;"|"&amp;N2031&amp;"|"&amp;U2031</f>
        <v>||||||0</v>
      </c>
      <c r="B2031" s="23" t="str">
        <f>D2031&amp;"|"&amp;E2031&amp;"|"&amp;G2031&amp;"|"&amp;H2031&amp;"|"&amp;X2031</f>
        <v>||||0</v>
      </c>
      <c r="C2031" s="28" t="str">
        <f>E2031&amp;"|"&amp;X2031</f>
        <v>|0</v>
      </c>
      <c r="D2031" s="10"/>
      <c r="E2031" s="10"/>
      <c r="F2031" s="36" t="str">
        <f>G2031&amp;"/"&amp;H2031</f>
        <v>/</v>
      </c>
      <c r="G2031" s="10"/>
      <c r="H2031" s="10"/>
      <c r="I2031" s="36" t="str">
        <f>J2031&amp;"."&amp;K2031</f>
        <v>.</v>
      </c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>
        <f>R2031-S2031-T2031</f>
        <v>0</v>
      </c>
      <c r="V2031" s="9" t="e">
        <f>IF(X2031&lt;&gt;"Liquidação Cancelada",VLOOKUP(B2031,'BASE DE DADOS OPS'!$B$4:$P$9650,10,FALSE),"Liquidação Cancelada")</f>
        <v>#N/A</v>
      </c>
      <c r="W2031" s="13" t="e">
        <f>IF(X2031&lt;&gt;"Liquidação Cancelada",IF(ISBLANK(V2031),"AGUARDANDO PAGAMENTO",NETWORKDAYS(P2031,V2031)-1),"Liquidação Cancelada")</f>
        <v>#N/A</v>
      </c>
      <c r="X2031" s="10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>IF(X2031&lt;&gt;"Liquidação Cancelada",Y2031-Z2031,"Liquidação Cancelada")</f>
        <v>#N/A</v>
      </c>
      <c r="AC2031" s="3" t="e">
        <f>IF(X2031&lt;&gt;"Liquidação Cancelada",(AA2031-AB2031)+(U2031-Z2031-AB2031),"Liquidação Cancelada")</f>
        <v>#N/A</v>
      </c>
      <c r="AD2031" s="29"/>
    </row>
    <row r="2032" spans="1:30" ht="24.95" customHeight="1" x14ac:dyDescent="0.2">
      <c r="A2032" s="23" t="str">
        <f>D2032&amp;"|"&amp;E2032&amp;"|"&amp;G2032&amp;"|"&amp;H2032&amp;"|"&amp;L2032&amp;"|"&amp;N2032&amp;"|"&amp;U2032</f>
        <v>||||||0</v>
      </c>
      <c r="B2032" s="23" t="str">
        <f>D2032&amp;"|"&amp;E2032&amp;"|"&amp;G2032&amp;"|"&amp;H2032&amp;"|"&amp;X2032</f>
        <v>||||0</v>
      </c>
      <c r="C2032" s="28" t="str">
        <f>E2032&amp;"|"&amp;X2032</f>
        <v>|0</v>
      </c>
      <c r="D2032" s="10"/>
      <c r="E2032" s="10"/>
      <c r="F2032" s="36" t="str">
        <f>G2032&amp;"/"&amp;H2032</f>
        <v>/</v>
      </c>
      <c r="G2032" s="10"/>
      <c r="H2032" s="10"/>
      <c r="I2032" s="36" t="str">
        <f>J2032&amp;"."&amp;K2032</f>
        <v>.</v>
      </c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>
        <f>R2032-S2032-T2032</f>
        <v>0</v>
      </c>
      <c r="V2032" s="9" t="e">
        <f>IF(X2032&lt;&gt;"Liquidação Cancelada",VLOOKUP(B2032,'BASE DE DADOS OPS'!$B$4:$P$9650,10,FALSE),"Liquidação Cancelada")</f>
        <v>#N/A</v>
      </c>
      <c r="W2032" s="13" t="e">
        <f>IF(X2032&lt;&gt;"Liquidação Cancelada",IF(ISBLANK(V2032),"AGUARDANDO PAGAMENTO",NETWORKDAYS(P2032,V2032)-1),"Liquidação Cancelada")</f>
        <v>#N/A</v>
      </c>
      <c r="X2032" s="10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>IF(X2032&lt;&gt;"Liquidação Cancelada",Y2032-Z2032,"Liquidação Cancelada")</f>
        <v>#N/A</v>
      </c>
      <c r="AC2032" s="3" t="e">
        <f>IF(X2032&lt;&gt;"Liquidação Cancelada",(AA2032-AB2032)+(U2032-Z2032-AB2032),"Liquidação Cancelada")</f>
        <v>#N/A</v>
      </c>
      <c r="AD2032" s="29"/>
    </row>
    <row r="2033" spans="1:30" ht="24.95" customHeight="1" x14ac:dyDescent="0.2">
      <c r="A2033" s="23" t="str">
        <f>D2033&amp;"|"&amp;E2033&amp;"|"&amp;G2033&amp;"|"&amp;H2033&amp;"|"&amp;L2033&amp;"|"&amp;N2033&amp;"|"&amp;U2033</f>
        <v>||||||0</v>
      </c>
      <c r="B2033" s="23" t="str">
        <f>D2033&amp;"|"&amp;E2033&amp;"|"&amp;G2033&amp;"|"&amp;H2033&amp;"|"&amp;X2033</f>
        <v>||||0</v>
      </c>
      <c r="C2033" s="28" t="str">
        <f>E2033&amp;"|"&amp;X2033</f>
        <v>|0</v>
      </c>
      <c r="D2033" s="10"/>
      <c r="E2033" s="10"/>
      <c r="F2033" s="36" t="str">
        <f>G2033&amp;"/"&amp;H2033</f>
        <v>/</v>
      </c>
      <c r="G2033" s="10"/>
      <c r="H2033" s="10"/>
      <c r="I2033" s="36" t="str">
        <f>J2033&amp;"."&amp;K2033</f>
        <v>.</v>
      </c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>
        <f>R2033-S2033-T2033</f>
        <v>0</v>
      </c>
      <c r="V2033" s="9" t="e">
        <f>IF(X2033&lt;&gt;"Liquidação Cancelada",VLOOKUP(B2033,'BASE DE DADOS OPS'!$B$4:$P$9650,10,FALSE),"Liquidação Cancelada")</f>
        <v>#N/A</v>
      </c>
      <c r="W2033" s="13" t="e">
        <f>IF(X2033&lt;&gt;"Liquidação Cancelada",IF(ISBLANK(V2033),"AGUARDANDO PAGAMENTO",NETWORKDAYS(P2033,V2033)-1),"Liquidação Cancelada")</f>
        <v>#N/A</v>
      </c>
      <c r="X2033" s="10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>IF(X2033&lt;&gt;"Liquidação Cancelada",Y2033-Z2033,"Liquidação Cancelada")</f>
        <v>#N/A</v>
      </c>
      <c r="AC2033" s="3" t="e">
        <f>IF(X2033&lt;&gt;"Liquidação Cancelada",(AA2033-AB2033)+(U2033-Z2033-AB2033),"Liquidação Cancelada")</f>
        <v>#N/A</v>
      </c>
      <c r="AD2033" s="29"/>
    </row>
    <row r="2034" spans="1:30" ht="24.95" customHeight="1" x14ac:dyDescent="0.2">
      <c r="A2034" s="23" t="str">
        <f>D2034&amp;"|"&amp;E2034&amp;"|"&amp;G2034&amp;"|"&amp;H2034&amp;"|"&amp;L2034&amp;"|"&amp;N2034&amp;"|"&amp;U2034</f>
        <v>||||||0</v>
      </c>
      <c r="B2034" s="23" t="str">
        <f>D2034&amp;"|"&amp;E2034&amp;"|"&amp;G2034&amp;"|"&amp;H2034&amp;"|"&amp;X2034</f>
        <v>||||0</v>
      </c>
      <c r="C2034" s="28" t="str">
        <f>E2034&amp;"|"&amp;X2034</f>
        <v>|0</v>
      </c>
      <c r="D2034" s="10"/>
      <c r="E2034" s="10"/>
      <c r="F2034" s="36" t="str">
        <f>G2034&amp;"/"&amp;H2034</f>
        <v>/</v>
      </c>
      <c r="G2034" s="10"/>
      <c r="H2034" s="10"/>
      <c r="I2034" s="36" t="str">
        <f>J2034&amp;"."&amp;K2034</f>
        <v>.</v>
      </c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>
        <f>R2034-S2034-T2034</f>
        <v>0</v>
      </c>
      <c r="V2034" s="9" t="e">
        <f>IF(X2034&lt;&gt;"Liquidação Cancelada",VLOOKUP(B2034,'BASE DE DADOS OPS'!$B$4:$P$9650,10,FALSE),"Liquidação Cancelada")</f>
        <v>#N/A</v>
      </c>
      <c r="W2034" s="13" t="e">
        <f>IF(X2034&lt;&gt;"Liquidação Cancelada",IF(ISBLANK(V2034),"AGUARDANDO PAGAMENTO",NETWORKDAYS(P2034,V2034)-1),"Liquidação Cancelada")</f>
        <v>#N/A</v>
      </c>
      <c r="X2034" s="10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>IF(X2034&lt;&gt;"Liquidação Cancelada",Y2034-Z2034,"Liquidação Cancelada")</f>
        <v>#N/A</v>
      </c>
      <c r="AC2034" s="3" t="e">
        <f>IF(X2034&lt;&gt;"Liquidação Cancelada",(AA2034-AB2034)+(U2034-Z2034-AB2034),"Liquidação Cancelada")</f>
        <v>#N/A</v>
      </c>
      <c r="AD2034" s="29"/>
    </row>
    <row r="2035" spans="1:30" ht="24.95" customHeight="1" x14ac:dyDescent="0.2">
      <c r="A2035" s="23" t="str">
        <f>D2035&amp;"|"&amp;E2035&amp;"|"&amp;G2035&amp;"|"&amp;H2035&amp;"|"&amp;L2035&amp;"|"&amp;N2035&amp;"|"&amp;U2035</f>
        <v>||||||0</v>
      </c>
      <c r="B2035" s="23" t="str">
        <f>D2035&amp;"|"&amp;E2035&amp;"|"&amp;G2035&amp;"|"&amp;H2035&amp;"|"&amp;X2035</f>
        <v>||||0</v>
      </c>
      <c r="C2035" s="28" t="str">
        <f>E2035&amp;"|"&amp;X2035</f>
        <v>|0</v>
      </c>
      <c r="D2035" s="10"/>
      <c r="E2035" s="10"/>
      <c r="F2035" s="36" t="str">
        <f>G2035&amp;"/"&amp;H2035</f>
        <v>/</v>
      </c>
      <c r="G2035" s="10"/>
      <c r="H2035" s="10"/>
      <c r="I2035" s="36" t="str">
        <f>J2035&amp;"."&amp;K2035</f>
        <v>.</v>
      </c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>
        <f>R2035-S2035-T2035</f>
        <v>0</v>
      </c>
      <c r="V2035" s="9" t="e">
        <f>IF(X2035&lt;&gt;"Liquidação Cancelada",VLOOKUP(B2035,'BASE DE DADOS OPS'!$B$4:$P$9650,10,FALSE),"Liquidação Cancelada")</f>
        <v>#N/A</v>
      </c>
      <c r="W2035" s="13" t="e">
        <f>IF(X2035&lt;&gt;"Liquidação Cancelada",IF(ISBLANK(V2035),"AGUARDANDO PAGAMENTO",NETWORKDAYS(P2035,V2035)-1),"Liquidação Cancelada")</f>
        <v>#N/A</v>
      </c>
      <c r="X2035" s="10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>IF(X2035&lt;&gt;"Liquidação Cancelada",Y2035-Z2035,"Liquidação Cancelada")</f>
        <v>#N/A</v>
      </c>
      <c r="AC2035" s="3" t="e">
        <f>IF(X2035&lt;&gt;"Liquidação Cancelada",(AA2035-AB2035)+(U2035-Z2035-AB2035),"Liquidação Cancelada")</f>
        <v>#N/A</v>
      </c>
      <c r="AD2035" s="29"/>
    </row>
    <row r="2036" spans="1:30" ht="24.95" customHeight="1" x14ac:dyDescent="0.2">
      <c r="A2036" s="23" t="str">
        <f>D2036&amp;"|"&amp;E2036&amp;"|"&amp;G2036&amp;"|"&amp;H2036&amp;"|"&amp;L2036&amp;"|"&amp;N2036&amp;"|"&amp;U2036</f>
        <v>||||||0</v>
      </c>
      <c r="B2036" s="23" t="str">
        <f>D2036&amp;"|"&amp;E2036&amp;"|"&amp;G2036&amp;"|"&amp;H2036&amp;"|"&amp;X2036</f>
        <v>||||0</v>
      </c>
      <c r="C2036" s="28" t="str">
        <f>E2036&amp;"|"&amp;X2036</f>
        <v>|0</v>
      </c>
      <c r="D2036" s="10"/>
      <c r="E2036" s="10"/>
      <c r="F2036" s="36" t="str">
        <f>G2036&amp;"/"&amp;H2036</f>
        <v>/</v>
      </c>
      <c r="G2036" s="10"/>
      <c r="H2036" s="10"/>
      <c r="I2036" s="36" t="str">
        <f>J2036&amp;"."&amp;K2036</f>
        <v>.</v>
      </c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>
        <f>R2036-S2036-T2036</f>
        <v>0</v>
      </c>
      <c r="V2036" s="9" t="e">
        <f>IF(X2036&lt;&gt;"Liquidação Cancelada",VLOOKUP(B2036,'BASE DE DADOS OPS'!$B$4:$P$9650,10,FALSE),"Liquidação Cancelada")</f>
        <v>#N/A</v>
      </c>
      <c r="W2036" s="13" t="e">
        <f>IF(X2036&lt;&gt;"Liquidação Cancelada",IF(ISBLANK(V2036),"AGUARDANDO PAGAMENTO",NETWORKDAYS(P2036,V2036)-1),"Liquidação Cancelada")</f>
        <v>#N/A</v>
      </c>
      <c r="X2036" s="10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>IF(X2036&lt;&gt;"Liquidação Cancelada",Y2036-Z2036,"Liquidação Cancelada")</f>
        <v>#N/A</v>
      </c>
      <c r="AC2036" s="3" t="e">
        <f>IF(X2036&lt;&gt;"Liquidação Cancelada",(AA2036-AB2036)+(U2036-Z2036-AB2036),"Liquidação Cancelada")</f>
        <v>#N/A</v>
      </c>
      <c r="AD2036" s="29"/>
    </row>
    <row r="2037" spans="1:30" ht="24.95" customHeight="1" x14ac:dyDescent="0.2">
      <c r="A2037" s="23" t="str">
        <f>D2037&amp;"|"&amp;E2037&amp;"|"&amp;G2037&amp;"|"&amp;H2037&amp;"|"&amp;L2037&amp;"|"&amp;N2037&amp;"|"&amp;U2037</f>
        <v>||||||0</v>
      </c>
      <c r="B2037" s="23" t="str">
        <f>D2037&amp;"|"&amp;E2037&amp;"|"&amp;G2037&amp;"|"&amp;H2037&amp;"|"&amp;X2037</f>
        <v>||||0</v>
      </c>
      <c r="C2037" s="28" t="str">
        <f>E2037&amp;"|"&amp;X2037</f>
        <v>|0</v>
      </c>
      <c r="D2037" s="10"/>
      <c r="E2037" s="10"/>
      <c r="F2037" s="36" t="str">
        <f>G2037&amp;"/"&amp;H2037</f>
        <v>/</v>
      </c>
      <c r="G2037" s="10"/>
      <c r="H2037" s="10"/>
      <c r="I2037" s="36" t="str">
        <f>J2037&amp;"."&amp;K2037</f>
        <v>.</v>
      </c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>
        <f>R2037-S2037-T2037</f>
        <v>0</v>
      </c>
      <c r="V2037" s="9" t="e">
        <f>IF(X2037&lt;&gt;"Liquidação Cancelada",VLOOKUP(B2037,'BASE DE DADOS OPS'!$B$4:$P$9650,10,FALSE),"Liquidação Cancelada")</f>
        <v>#N/A</v>
      </c>
      <c r="W2037" s="13" t="e">
        <f>IF(X2037&lt;&gt;"Liquidação Cancelada",IF(ISBLANK(V2037),"AGUARDANDO PAGAMENTO",NETWORKDAYS(P2037,V2037)-1),"Liquidação Cancelada")</f>
        <v>#N/A</v>
      </c>
      <c r="X2037" s="10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>IF(X2037&lt;&gt;"Liquidação Cancelada",Y2037-Z2037,"Liquidação Cancelada")</f>
        <v>#N/A</v>
      </c>
      <c r="AC2037" s="3" t="e">
        <f>IF(X2037&lt;&gt;"Liquidação Cancelada",(AA2037-AB2037)+(U2037-Z2037-AB2037),"Liquidação Cancelada")</f>
        <v>#N/A</v>
      </c>
      <c r="AD2037" s="29"/>
    </row>
    <row r="2038" spans="1:30" ht="24.95" customHeight="1" x14ac:dyDescent="0.2">
      <c r="A2038" s="23" t="str">
        <f>D2038&amp;"|"&amp;E2038&amp;"|"&amp;G2038&amp;"|"&amp;H2038&amp;"|"&amp;L2038&amp;"|"&amp;N2038&amp;"|"&amp;U2038</f>
        <v>||||||0</v>
      </c>
      <c r="B2038" s="23" t="str">
        <f>D2038&amp;"|"&amp;E2038&amp;"|"&amp;G2038&amp;"|"&amp;H2038&amp;"|"&amp;X2038</f>
        <v>||||0</v>
      </c>
      <c r="C2038" s="28" t="str">
        <f>E2038&amp;"|"&amp;X2038</f>
        <v>|0</v>
      </c>
      <c r="D2038" s="10"/>
      <c r="E2038" s="10"/>
      <c r="F2038" s="36" t="str">
        <f>G2038&amp;"/"&amp;H2038</f>
        <v>/</v>
      </c>
      <c r="G2038" s="10"/>
      <c r="H2038" s="10"/>
      <c r="I2038" s="36" t="str">
        <f>J2038&amp;"."&amp;K2038</f>
        <v>.</v>
      </c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>
        <f>R2038-S2038-T2038</f>
        <v>0</v>
      </c>
      <c r="V2038" s="9" t="e">
        <f>IF(X2038&lt;&gt;"Liquidação Cancelada",VLOOKUP(B2038,'BASE DE DADOS OPS'!$B$4:$P$9650,10,FALSE),"Liquidação Cancelada")</f>
        <v>#N/A</v>
      </c>
      <c r="W2038" s="13" t="e">
        <f>IF(X2038&lt;&gt;"Liquidação Cancelada",IF(ISBLANK(V2038),"AGUARDANDO PAGAMENTO",NETWORKDAYS(P2038,V2038)-1),"Liquidação Cancelada")</f>
        <v>#N/A</v>
      </c>
      <c r="X2038" s="10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>IF(X2038&lt;&gt;"Liquidação Cancelada",Y2038-Z2038,"Liquidação Cancelada")</f>
        <v>#N/A</v>
      </c>
      <c r="AC2038" s="3" t="e">
        <f>IF(X2038&lt;&gt;"Liquidação Cancelada",(AA2038-AB2038)+(U2038-Z2038-AB2038),"Liquidação Cancelada")</f>
        <v>#N/A</v>
      </c>
      <c r="AD2038" s="29"/>
    </row>
    <row r="2039" spans="1:30" ht="24.95" customHeight="1" x14ac:dyDescent="0.2">
      <c r="A2039" s="23" t="str">
        <f>D2039&amp;"|"&amp;E2039&amp;"|"&amp;G2039&amp;"|"&amp;H2039&amp;"|"&amp;L2039&amp;"|"&amp;N2039&amp;"|"&amp;U2039</f>
        <v>||||||0</v>
      </c>
      <c r="B2039" s="23" t="str">
        <f>D2039&amp;"|"&amp;E2039&amp;"|"&amp;G2039&amp;"|"&amp;H2039&amp;"|"&amp;X2039</f>
        <v>||||0</v>
      </c>
      <c r="C2039" s="28" t="str">
        <f>E2039&amp;"|"&amp;X2039</f>
        <v>|0</v>
      </c>
      <c r="D2039" s="10"/>
      <c r="E2039" s="10"/>
      <c r="F2039" s="36" t="str">
        <f>G2039&amp;"/"&amp;H2039</f>
        <v>/</v>
      </c>
      <c r="G2039" s="10"/>
      <c r="H2039" s="10"/>
      <c r="I2039" s="36" t="str">
        <f>J2039&amp;"."&amp;K2039</f>
        <v>.</v>
      </c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>
        <f>R2039-S2039-T2039</f>
        <v>0</v>
      </c>
      <c r="V2039" s="9" t="e">
        <f>IF(X2039&lt;&gt;"Liquidação Cancelada",VLOOKUP(B2039,'BASE DE DADOS OPS'!$B$4:$P$9650,10,FALSE),"Liquidação Cancelada")</f>
        <v>#N/A</v>
      </c>
      <c r="W2039" s="13" t="e">
        <f>IF(X2039&lt;&gt;"Liquidação Cancelada",IF(ISBLANK(V2039),"AGUARDANDO PAGAMENTO",NETWORKDAYS(P2039,V2039)-1),"Liquidação Cancelada")</f>
        <v>#N/A</v>
      </c>
      <c r="X2039" s="10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>IF(X2039&lt;&gt;"Liquidação Cancelada",Y2039-Z2039,"Liquidação Cancelada")</f>
        <v>#N/A</v>
      </c>
      <c r="AC2039" s="3" t="e">
        <f>IF(X2039&lt;&gt;"Liquidação Cancelada",(AA2039-AB2039)+(U2039-Z2039-AB2039),"Liquidação Cancelada")</f>
        <v>#N/A</v>
      </c>
      <c r="AD2039" s="29"/>
    </row>
    <row r="2040" spans="1:30" ht="24.95" customHeight="1" x14ac:dyDescent="0.2">
      <c r="A2040" s="23" t="str">
        <f>D2040&amp;"|"&amp;E2040&amp;"|"&amp;G2040&amp;"|"&amp;H2040&amp;"|"&amp;L2040&amp;"|"&amp;N2040&amp;"|"&amp;U2040</f>
        <v>||||||0</v>
      </c>
      <c r="B2040" s="23" t="str">
        <f>D2040&amp;"|"&amp;E2040&amp;"|"&amp;G2040&amp;"|"&amp;H2040&amp;"|"&amp;X2040</f>
        <v>||||0</v>
      </c>
      <c r="C2040" s="28" t="str">
        <f>E2040&amp;"|"&amp;X2040</f>
        <v>|0</v>
      </c>
      <c r="D2040" s="10"/>
      <c r="E2040" s="10"/>
      <c r="F2040" s="36" t="str">
        <f>G2040&amp;"/"&amp;H2040</f>
        <v>/</v>
      </c>
      <c r="G2040" s="10"/>
      <c r="H2040" s="10"/>
      <c r="I2040" s="36" t="str">
        <f>J2040&amp;"."&amp;K2040</f>
        <v>.</v>
      </c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>
        <f>R2040-S2040-T2040</f>
        <v>0</v>
      </c>
      <c r="V2040" s="9" t="e">
        <f>IF(X2040&lt;&gt;"Liquidação Cancelada",VLOOKUP(B2040,'BASE DE DADOS OPS'!$B$4:$P$9650,10,FALSE),"Liquidação Cancelada")</f>
        <v>#N/A</v>
      </c>
      <c r="W2040" s="13" t="e">
        <f>IF(X2040&lt;&gt;"Liquidação Cancelada",IF(ISBLANK(V2040),"AGUARDANDO PAGAMENTO",NETWORKDAYS(P2040,V2040)-1),"Liquidação Cancelada")</f>
        <v>#N/A</v>
      </c>
      <c r="X2040" s="10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>IF(X2040&lt;&gt;"Liquidação Cancelada",Y2040-Z2040,"Liquidação Cancelada")</f>
        <v>#N/A</v>
      </c>
      <c r="AC2040" s="3" t="e">
        <f>IF(X2040&lt;&gt;"Liquidação Cancelada",(AA2040-AB2040)+(U2040-Z2040-AB2040),"Liquidação Cancelada")</f>
        <v>#N/A</v>
      </c>
      <c r="AD2040" s="29"/>
    </row>
    <row r="2041" spans="1:30" ht="24.95" customHeight="1" x14ac:dyDescent="0.2">
      <c r="A2041" s="23" t="str">
        <f>D2041&amp;"|"&amp;E2041&amp;"|"&amp;G2041&amp;"|"&amp;H2041&amp;"|"&amp;L2041&amp;"|"&amp;N2041&amp;"|"&amp;U2041</f>
        <v>||||||0</v>
      </c>
      <c r="B2041" s="23" t="str">
        <f>D2041&amp;"|"&amp;E2041&amp;"|"&amp;G2041&amp;"|"&amp;H2041&amp;"|"&amp;X2041</f>
        <v>||||0</v>
      </c>
      <c r="C2041" s="28" t="str">
        <f>E2041&amp;"|"&amp;X2041</f>
        <v>|0</v>
      </c>
      <c r="D2041" s="10"/>
      <c r="E2041" s="10"/>
      <c r="F2041" s="36" t="str">
        <f>G2041&amp;"/"&amp;H2041</f>
        <v>/</v>
      </c>
      <c r="G2041" s="10"/>
      <c r="H2041" s="10"/>
      <c r="I2041" s="36" t="str">
        <f>J2041&amp;"."&amp;K2041</f>
        <v>.</v>
      </c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>
        <f>R2041-S2041-T2041</f>
        <v>0</v>
      </c>
      <c r="V2041" s="9" t="e">
        <f>IF(X2041&lt;&gt;"Liquidação Cancelada",VLOOKUP(B2041,'BASE DE DADOS OPS'!$B$4:$P$9650,10,FALSE),"Liquidação Cancelada")</f>
        <v>#N/A</v>
      </c>
      <c r="W2041" s="13" t="e">
        <f>IF(X2041&lt;&gt;"Liquidação Cancelada",IF(ISBLANK(V2041),"AGUARDANDO PAGAMENTO",NETWORKDAYS(P2041,V2041)-1),"Liquidação Cancelada")</f>
        <v>#N/A</v>
      </c>
      <c r="X2041" s="10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>IF(X2041&lt;&gt;"Liquidação Cancelada",Y2041-Z2041,"Liquidação Cancelada")</f>
        <v>#N/A</v>
      </c>
      <c r="AC2041" s="3" t="e">
        <f>IF(X2041&lt;&gt;"Liquidação Cancelada",(AA2041-AB2041)+(U2041-Z2041-AB2041),"Liquidação Cancelada")</f>
        <v>#N/A</v>
      </c>
      <c r="AD2041" s="29"/>
    </row>
    <row r="2042" spans="1:30" ht="24.95" customHeight="1" x14ac:dyDescent="0.2">
      <c r="A2042" s="23" t="str">
        <f>D2042&amp;"|"&amp;E2042&amp;"|"&amp;G2042&amp;"|"&amp;H2042&amp;"|"&amp;L2042&amp;"|"&amp;N2042&amp;"|"&amp;U2042</f>
        <v>||||||0</v>
      </c>
      <c r="B2042" s="23" t="str">
        <f>D2042&amp;"|"&amp;E2042&amp;"|"&amp;G2042&amp;"|"&amp;H2042&amp;"|"&amp;X2042</f>
        <v>||||0</v>
      </c>
      <c r="C2042" s="28" t="str">
        <f>E2042&amp;"|"&amp;X2042</f>
        <v>|0</v>
      </c>
      <c r="D2042" s="10"/>
      <c r="E2042" s="10"/>
      <c r="F2042" s="36" t="str">
        <f>G2042&amp;"/"&amp;H2042</f>
        <v>/</v>
      </c>
      <c r="G2042" s="10"/>
      <c r="H2042" s="10"/>
      <c r="I2042" s="36" t="str">
        <f>J2042&amp;"."&amp;K2042</f>
        <v>.</v>
      </c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>
        <f>R2042-S2042-T2042</f>
        <v>0</v>
      </c>
      <c r="V2042" s="9" t="e">
        <f>IF(X2042&lt;&gt;"Liquidação Cancelada",VLOOKUP(B2042,'BASE DE DADOS OPS'!$B$4:$P$9650,10,FALSE),"Liquidação Cancelada")</f>
        <v>#N/A</v>
      </c>
      <c r="W2042" s="13" t="e">
        <f>IF(X2042&lt;&gt;"Liquidação Cancelada",IF(ISBLANK(V2042),"AGUARDANDO PAGAMENTO",NETWORKDAYS(P2042,V2042)-1),"Liquidação Cancelada")</f>
        <v>#N/A</v>
      </c>
      <c r="X2042" s="10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>IF(X2042&lt;&gt;"Liquidação Cancelada",Y2042-Z2042,"Liquidação Cancelada")</f>
        <v>#N/A</v>
      </c>
      <c r="AC2042" s="3" t="e">
        <f>IF(X2042&lt;&gt;"Liquidação Cancelada",(AA2042-AB2042)+(U2042-Z2042-AB2042),"Liquidação Cancelada")</f>
        <v>#N/A</v>
      </c>
      <c r="AD2042" s="29"/>
    </row>
    <row r="2043" spans="1:30" ht="24.95" customHeight="1" x14ac:dyDescent="0.2">
      <c r="A2043" s="23" t="str">
        <f>D2043&amp;"|"&amp;E2043&amp;"|"&amp;G2043&amp;"|"&amp;H2043&amp;"|"&amp;L2043&amp;"|"&amp;N2043&amp;"|"&amp;U2043</f>
        <v>||||||0</v>
      </c>
      <c r="B2043" s="23" t="str">
        <f>D2043&amp;"|"&amp;E2043&amp;"|"&amp;G2043&amp;"|"&amp;H2043&amp;"|"&amp;X2043</f>
        <v>||||0</v>
      </c>
      <c r="C2043" s="28" t="str">
        <f>E2043&amp;"|"&amp;X2043</f>
        <v>|0</v>
      </c>
      <c r="D2043" s="10"/>
      <c r="E2043" s="10"/>
      <c r="F2043" s="36" t="str">
        <f>G2043&amp;"/"&amp;H2043</f>
        <v>/</v>
      </c>
      <c r="G2043" s="10"/>
      <c r="H2043" s="10"/>
      <c r="I2043" s="36" t="str">
        <f>J2043&amp;"."&amp;K2043</f>
        <v>.</v>
      </c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>
        <f>R2043-S2043-T2043</f>
        <v>0</v>
      </c>
      <c r="V2043" s="9" t="e">
        <f>IF(X2043&lt;&gt;"Liquidação Cancelada",VLOOKUP(B2043,'BASE DE DADOS OPS'!$B$4:$P$9650,10,FALSE),"Liquidação Cancelada")</f>
        <v>#N/A</v>
      </c>
      <c r="W2043" s="13" t="e">
        <f>IF(X2043&lt;&gt;"Liquidação Cancelada",IF(ISBLANK(V2043),"AGUARDANDO PAGAMENTO",NETWORKDAYS(P2043,V2043)-1),"Liquidação Cancelada")</f>
        <v>#N/A</v>
      </c>
      <c r="X2043" s="10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>IF(X2043&lt;&gt;"Liquidação Cancelada",Y2043-Z2043,"Liquidação Cancelada")</f>
        <v>#N/A</v>
      </c>
      <c r="AC2043" s="3" t="e">
        <f>IF(X2043&lt;&gt;"Liquidação Cancelada",(AA2043-AB2043)+(U2043-Z2043-AB2043),"Liquidação Cancelada")</f>
        <v>#N/A</v>
      </c>
      <c r="AD2043" s="29"/>
    </row>
    <row r="2044" spans="1:30" ht="24.95" customHeight="1" x14ac:dyDescent="0.2">
      <c r="A2044" s="23" t="str">
        <f>D2044&amp;"|"&amp;E2044&amp;"|"&amp;G2044&amp;"|"&amp;H2044&amp;"|"&amp;L2044&amp;"|"&amp;N2044&amp;"|"&amp;U2044</f>
        <v>||||||0</v>
      </c>
      <c r="B2044" s="23" t="str">
        <f>D2044&amp;"|"&amp;E2044&amp;"|"&amp;G2044&amp;"|"&amp;H2044&amp;"|"&amp;X2044</f>
        <v>||||0</v>
      </c>
      <c r="C2044" s="28" t="str">
        <f>E2044&amp;"|"&amp;X2044</f>
        <v>|0</v>
      </c>
      <c r="D2044" s="10"/>
      <c r="E2044" s="10"/>
      <c r="F2044" s="36" t="str">
        <f>G2044&amp;"/"&amp;H2044</f>
        <v>/</v>
      </c>
      <c r="G2044" s="10"/>
      <c r="H2044" s="10"/>
      <c r="I2044" s="36" t="str">
        <f>J2044&amp;"."&amp;K2044</f>
        <v>.</v>
      </c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>
        <f>R2044-S2044-T2044</f>
        <v>0</v>
      </c>
      <c r="V2044" s="9" t="e">
        <f>IF(X2044&lt;&gt;"Liquidação Cancelada",VLOOKUP(B2044,'BASE DE DADOS OPS'!$B$4:$P$9650,10,FALSE),"Liquidação Cancelada")</f>
        <v>#N/A</v>
      </c>
      <c r="W2044" s="13" t="e">
        <f>IF(X2044&lt;&gt;"Liquidação Cancelada",IF(ISBLANK(V2044),"AGUARDANDO PAGAMENTO",NETWORKDAYS(P2044,V2044)-1),"Liquidação Cancelada")</f>
        <v>#N/A</v>
      </c>
      <c r="X2044" s="10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>IF(X2044&lt;&gt;"Liquidação Cancelada",Y2044-Z2044,"Liquidação Cancelada")</f>
        <v>#N/A</v>
      </c>
      <c r="AC2044" s="3" t="e">
        <f>IF(X2044&lt;&gt;"Liquidação Cancelada",(AA2044-AB2044)+(U2044-Z2044-AB2044),"Liquidação Cancelada")</f>
        <v>#N/A</v>
      </c>
      <c r="AD2044" s="29"/>
    </row>
    <row r="2045" spans="1:30" ht="24.95" customHeight="1" x14ac:dyDescent="0.2">
      <c r="A2045" s="23" t="str">
        <f>D2045&amp;"|"&amp;E2045&amp;"|"&amp;G2045&amp;"|"&amp;H2045&amp;"|"&amp;L2045&amp;"|"&amp;N2045&amp;"|"&amp;U2045</f>
        <v>||||||0</v>
      </c>
      <c r="B2045" s="23" t="str">
        <f>D2045&amp;"|"&amp;E2045&amp;"|"&amp;G2045&amp;"|"&amp;H2045&amp;"|"&amp;X2045</f>
        <v>||||0</v>
      </c>
      <c r="C2045" s="28" t="str">
        <f>E2045&amp;"|"&amp;X2045</f>
        <v>|0</v>
      </c>
      <c r="D2045" s="10"/>
      <c r="E2045" s="10"/>
      <c r="F2045" s="36" t="str">
        <f>G2045&amp;"/"&amp;H2045</f>
        <v>/</v>
      </c>
      <c r="G2045" s="10"/>
      <c r="H2045" s="10"/>
      <c r="I2045" s="36" t="str">
        <f>J2045&amp;"."&amp;K2045</f>
        <v>.</v>
      </c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>
        <f>R2045-S2045-T2045</f>
        <v>0</v>
      </c>
      <c r="V2045" s="9" t="e">
        <f>IF(X2045&lt;&gt;"Liquidação Cancelada",VLOOKUP(B2045,'BASE DE DADOS OPS'!$B$4:$P$9650,10,FALSE),"Liquidação Cancelada")</f>
        <v>#N/A</v>
      </c>
      <c r="W2045" s="13" t="e">
        <f>IF(X2045&lt;&gt;"Liquidação Cancelada",IF(ISBLANK(V2045),"AGUARDANDO PAGAMENTO",NETWORKDAYS(P2045,V2045)-1),"Liquidação Cancelada")</f>
        <v>#N/A</v>
      </c>
      <c r="X2045" s="10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>IF(X2045&lt;&gt;"Liquidação Cancelada",Y2045-Z2045,"Liquidação Cancelada")</f>
        <v>#N/A</v>
      </c>
      <c r="AC2045" s="3" t="e">
        <f>IF(X2045&lt;&gt;"Liquidação Cancelada",(AA2045-AB2045)+(U2045-Z2045-AB2045),"Liquidação Cancelada")</f>
        <v>#N/A</v>
      </c>
      <c r="AD2045" s="29"/>
    </row>
    <row r="2046" spans="1:30" ht="24.95" customHeight="1" x14ac:dyDescent="0.2">
      <c r="A2046" s="23" t="str">
        <f>D2046&amp;"|"&amp;E2046&amp;"|"&amp;G2046&amp;"|"&amp;H2046&amp;"|"&amp;L2046&amp;"|"&amp;N2046&amp;"|"&amp;U2046</f>
        <v>||||||0</v>
      </c>
      <c r="B2046" s="23" t="str">
        <f>D2046&amp;"|"&amp;E2046&amp;"|"&amp;G2046&amp;"|"&amp;H2046&amp;"|"&amp;X2046</f>
        <v>||||0</v>
      </c>
      <c r="C2046" s="28" t="str">
        <f>E2046&amp;"|"&amp;X2046</f>
        <v>|0</v>
      </c>
      <c r="D2046" s="10"/>
      <c r="E2046" s="10"/>
      <c r="F2046" s="36" t="str">
        <f>G2046&amp;"/"&amp;H2046</f>
        <v>/</v>
      </c>
      <c r="G2046" s="10"/>
      <c r="H2046" s="10"/>
      <c r="I2046" s="36" t="str">
        <f>J2046&amp;"."&amp;K2046</f>
        <v>.</v>
      </c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>
        <f>R2046-S2046-T2046</f>
        <v>0</v>
      </c>
      <c r="V2046" s="9" t="e">
        <f>IF(X2046&lt;&gt;"Liquidação Cancelada",VLOOKUP(B2046,'BASE DE DADOS OPS'!$B$4:$P$9650,10,FALSE),"Liquidação Cancelada")</f>
        <v>#N/A</v>
      </c>
      <c r="W2046" s="13" t="e">
        <f>IF(X2046&lt;&gt;"Liquidação Cancelada",IF(ISBLANK(V2046),"AGUARDANDO PAGAMENTO",NETWORKDAYS(P2046,V2046)-1),"Liquidação Cancelada")</f>
        <v>#N/A</v>
      </c>
      <c r="X2046" s="10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>IF(X2046&lt;&gt;"Liquidação Cancelada",Y2046-Z2046,"Liquidação Cancelada")</f>
        <v>#N/A</v>
      </c>
      <c r="AC2046" s="3" t="e">
        <f>IF(X2046&lt;&gt;"Liquidação Cancelada",(AA2046-AB2046)+(U2046-Z2046-AB2046),"Liquidação Cancelada")</f>
        <v>#N/A</v>
      </c>
      <c r="AD2046" s="29"/>
    </row>
    <row r="2047" spans="1:30" ht="24.95" customHeight="1" x14ac:dyDescent="0.2">
      <c r="A2047" s="23" t="str">
        <f>D2047&amp;"|"&amp;E2047&amp;"|"&amp;G2047&amp;"|"&amp;H2047&amp;"|"&amp;L2047&amp;"|"&amp;N2047&amp;"|"&amp;U2047</f>
        <v>||||||0</v>
      </c>
      <c r="B2047" s="23" t="str">
        <f>D2047&amp;"|"&amp;E2047&amp;"|"&amp;G2047&amp;"|"&amp;H2047&amp;"|"&amp;X2047</f>
        <v>||||0</v>
      </c>
      <c r="C2047" s="28" t="str">
        <f>E2047&amp;"|"&amp;X2047</f>
        <v>|0</v>
      </c>
      <c r="D2047" s="10"/>
      <c r="E2047" s="10"/>
      <c r="F2047" s="36" t="str">
        <f>G2047&amp;"/"&amp;H2047</f>
        <v>/</v>
      </c>
      <c r="G2047" s="10"/>
      <c r="H2047" s="10"/>
      <c r="I2047" s="36" t="str">
        <f>J2047&amp;"."&amp;K2047</f>
        <v>.</v>
      </c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>
        <f>R2047-S2047-T2047</f>
        <v>0</v>
      </c>
      <c r="V2047" s="9" t="e">
        <f>IF(X2047&lt;&gt;"Liquidação Cancelada",VLOOKUP(B2047,'BASE DE DADOS OPS'!$B$4:$P$9650,10,FALSE),"Liquidação Cancelada")</f>
        <v>#N/A</v>
      </c>
      <c r="W2047" s="13" t="e">
        <f>IF(X2047&lt;&gt;"Liquidação Cancelada",IF(ISBLANK(V2047),"AGUARDANDO PAGAMENTO",NETWORKDAYS(P2047,V2047)-1),"Liquidação Cancelada")</f>
        <v>#N/A</v>
      </c>
      <c r="X2047" s="10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>IF(X2047&lt;&gt;"Liquidação Cancelada",Y2047-Z2047,"Liquidação Cancelada")</f>
        <v>#N/A</v>
      </c>
      <c r="AC2047" s="3" t="e">
        <f>IF(X2047&lt;&gt;"Liquidação Cancelada",(AA2047-AB2047)+(U2047-Z2047-AB2047),"Liquidação Cancelada")</f>
        <v>#N/A</v>
      </c>
      <c r="AD2047" s="29"/>
    </row>
    <row r="2048" spans="1:30" ht="24.95" customHeight="1" x14ac:dyDescent="0.2">
      <c r="A2048" s="23" t="str">
        <f>D2048&amp;"|"&amp;E2048&amp;"|"&amp;G2048&amp;"|"&amp;H2048&amp;"|"&amp;L2048&amp;"|"&amp;N2048&amp;"|"&amp;U2048</f>
        <v>||||||0</v>
      </c>
      <c r="B2048" s="23" t="str">
        <f>D2048&amp;"|"&amp;E2048&amp;"|"&amp;G2048&amp;"|"&amp;H2048&amp;"|"&amp;X2048</f>
        <v>||||0</v>
      </c>
      <c r="C2048" s="28" t="str">
        <f>E2048&amp;"|"&amp;X2048</f>
        <v>|0</v>
      </c>
      <c r="D2048" s="10"/>
      <c r="E2048" s="10"/>
      <c r="F2048" s="36" t="str">
        <f>G2048&amp;"/"&amp;H2048</f>
        <v>/</v>
      </c>
      <c r="G2048" s="10"/>
      <c r="H2048" s="10"/>
      <c r="I2048" s="36" t="str">
        <f>J2048&amp;"."&amp;K2048</f>
        <v>.</v>
      </c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>
        <f>R2048-S2048-T2048</f>
        <v>0</v>
      </c>
      <c r="V2048" s="9" t="e">
        <f>IF(X2048&lt;&gt;"Liquidação Cancelada",VLOOKUP(B2048,'BASE DE DADOS OPS'!$B$4:$P$9650,10,FALSE),"Liquidação Cancelada")</f>
        <v>#N/A</v>
      </c>
      <c r="W2048" s="13" t="e">
        <f>IF(X2048&lt;&gt;"Liquidação Cancelada",IF(ISBLANK(V2048),"AGUARDANDO PAGAMENTO",NETWORKDAYS(P2048,V2048)-1),"Liquidação Cancelada")</f>
        <v>#N/A</v>
      </c>
      <c r="X2048" s="10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>IF(X2048&lt;&gt;"Liquidação Cancelada",Y2048-Z2048,"Liquidação Cancelada")</f>
        <v>#N/A</v>
      </c>
      <c r="AC2048" s="3" t="e">
        <f>IF(X2048&lt;&gt;"Liquidação Cancelada",(AA2048-AB2048)+(U2048-Z2048-AB2048),"Liquidação Cancelada")</f>
        <v>#N/A</v>
      </c>
      <c r="AD2048" s="29"/>
    </row>
    <row r="2049" spans="1:30" ht="24.95" customHeight="1" x14ac:dyDescent="0.2">
      <c r="A2049" s="23" t="str">
        <f>D2049&amp;"|"&amp;E2049&amp;"|"&amp;G2049&amp;"|"&amp;H2049&amp;"|"&amp;L2049&amp;"|"&amp;N2049&amp;"|"&amp;U2049</f>
        <v>||||||0</v>
      </c>
      <c r="B2049" s="23" t="str">
        <f>D2049&amp;"|"&amp;E2049&amp;"|"&amp;G2049&amp;"|"&amp;H2049&amp;"|"&amp;X2049</f>
        <v>||||0</v>
      </c>
      <c r="C2049" s="28" t="str">
        <f>E2049&amp;"|"&amp;X2049</f>
        <v>|0</v>
      </c>
      <c r="D2049" s="10"/>
      <c r="E2049" s="10"/>
      <c r="F2049" s="36" t="str">
        <f>G2049&amp;"/"&amp;H2049</f>
        <v>/</v>
      </c>
      <c r="G2049" s="10"/>
      <c r="H2049" s="10"/>
      <c r="I2049" s="36" t="str">
        <f>J2049&amp;"."&amp;K2049</f>
        <v>.</v>
      </c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>
        <f>R2049-S2049-T2049</f>
        <v>0</v>
      </c>
      <c r="V2049" s="9" t="e">
        <f>IF(X2049&lt;&gt;"Liquidação Cancelada",VLOOKUP(B2049,'BASE DE DADOS OPS'!$B$4:$P$9650,10,FALSE),"Liquidação Cancelada")</f>
        <v>#N/A</v>
      </c>
      <c r="W2049" s="13" t="e">
        <f>IF(X2049&lt;&gt;"Liquidação Cancelada",IF(ISBLANK(V2049),"AGUARDANDO PAGAMENTO",NETWORKDAYS(P2049,V2049)-1),"Liquidação Cancelada")</f>
        <v>#N/A</v>
      </c>
      <c r="X2049" s="10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>IF(X2049&lt;&gt;"Liquidação Cancelada",Y2049-Z2049,"Liquidação Cancelada")</f>
        <v>#N/A</v>
      </c>
      <c r="AC2049" s="3" t="e">
        <f>IF(X2049&lt;&gt;"Liquidação Cancelada",(AA2049-AB2049)+(U2049-Z2049-AB2049),"Liquidação Cancelada")</f>
        <v>#N/A</v>
      </c>
      <c r="AD2049" s="29"/>
    </row>
    <row r="2050" spans="1:30" ht="24.95" customHeight="1" x14ac:dyDescent="0.2">
      <c r="A2050" s="23" t="str">
        <f>D2050&amp;"|"&amp;E2050&amp;"|"&amp;G2050&amp;"|"&amp;H2050&amp;"|"&amp;L2050&amp;"|"&amp;N2050&amp;"|"&amp;U2050</f>
        <v>||||||0</v>
      </c>
      <c r="B2050" s="23" t="str">
        <f>D2050&amp;"|"&amp;E2050&amp;"|"&amp;G2050&amp;"|"&amp;H2050&amp;"|"&amp;X2050</f>
        <v>||||0</v>
      </c>
      <c r="C2050" s="28" t="str">
        <f>E2050&amp;"|"&amp;X2050</f>
        <v>|0</v>
      </c>
      <c r="D2050" s="10"/>
      <c r="E2050" s="10"/>
      <c r="F2050" s="36" t="str">
        <f>G2050&amp;"/"&amp;H2050</f>
        <v>/</v>
      </c>
      <c r="G2050" s="10"/>
      <c r="H2050" s="10"/>
      <c r="I2050" s="36" t="str">
        <f>J2050&amp;"."&amp;K2050</f>
        <v>.</v>
      </c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>
        <f>R2050-S2050-T2050</f>
        <v>0</v>
      </c>
      <c r="V2050" s="9" t="e">
        <f>IF(X2050&lt;&gt;"Liquidação Cancelada",VLOOKUP(B2050,'BASE DE DADOS OPS'!$B$4:$P$9650,10,FALSE),"Liquidação Cancelada")</f>
        <v>#N/A</v>
      </c>
      <c r="W2050" s="13" t="e">
        <f>IF(X2050&lt;&gt;"Liquidação Cancelada",IF(ISBLANK(V2050),"AGUARDANDO PAGAMENTO",NETWORKDAYS(P2050,V2050)-1),"Liquidação Cancelada")</f>
        <v>#N/A</v>
      </c>
      <c r="X2050" s="10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>IF(X2050&lt;&gt;"Liquidação Cancelada",Y2050-Z2050,"Liquidação Cancelada")</f>
        <v>#N/A</v>
      </c>
      <c r="AC2050" s="3" t="e">
        <f>IF(X2050&lt;&gt;"Liquidação Cancelada",(AA2050-AB2050)+(U2050-Z2050-AB2050),"Liquidação Cancelada")</f>
        <v>#N/A</v>
      </c>
      <c r="AD2050" s="29"/>
    </row>
    <row r="2051" spans="1:30" ht="24.95" customHeight="1" x14ac:dyDescent="0.2">
      <c r="A2051" s="23" t="str">
        <f>D2051&amp;"|"&amp;E2051&amp;"|"&amp;G2051&amp;"|"&amp;H2051&amp;"|"&amp;L2051&amp;"|"&amp;N2051&amp;"|"&amp;U2051</f>
        <v>||||||0</v>
      </c>
      <c r="B2051" s="23" t="str">
        <f>D2051&amp;"|"&amp;E2051&amp;"|"&amp;G2051&amp;"|"&amp;H2051&amp;"|"&amp;X2051</f>
        <v>||||0</v>
      </c>
      <c r="C2051" s="28" t="str">
        <f>E2051&amp;"|"&amp;X2051</f>
        <v>|0</v>
      </c>
      <c r="D2051" s="10"/>
      <c r="E2051" s="10"/>
      <c r="F2051" s="36" t="str">
        <f>G2051&amp;"/"&amp;H2051</f>
        <v>/</v>
      </c>
      <c r="G2051" s="10"/>
      <c r="H2051" s="10"/>
      <c r="I2051" s="36" t="str">
        <f>J2051&amp;"."&amp;K2051</f>
        <v>.</v>
      </c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>
        <f>R2051-S2051-T2051</f>
        <v>0</v>
      </c>
      <c r="V2051" s="9" t="e">
        <f>IF(X2051&lt;&gt;"Liquidação Cancelada",VLOOKUP(B2051,'BASE DE DADOS OPS'!$B$4:$P$9650,10,FALSE),"Liquidação Cancelada")</f>
        <v>#N/A</v>
      </c>
      <c r="W2051" s="13" t="e">
        <f>IF(X2051&lt;&gt;"Liquidação Cancelada",IF(ISBLANK(V2051),"AGUARDANDO PAGAMENTO",NETWORKDAYS(P2051,V2051)-1),"Liquidação Cancelada")</f>
        <v>#N/A</v>
      </c>
      <c r="X2051" s="10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>IF(X2051&lt;&gt;"Liquidação Cancelada",Y2051-Z2051,"Liquidação Cancelada")</f>
        <v>#N/A</v>
      </c>
      <c r="AC2051" s="3" t="e">
        <f>IF(X2051&lt;&gt;"Liquidação Cancelada",(AA2051-AB2051)+(U2051-Z2051-AB2051),"Liquidação Cancelada")</f>
        <v>#N/A</v>
      </c>
      <c r="AD2051" s="29"/>
    </row>
    <row r="2052" spans="1:30" ht="24.95" customHeight="1" x14ac:dyDescent="0.2">
      <c r="A2052" s="23" t="str">
        <f>D2052&amp;"|"&amp;E2052&amp;"|"&amp;G2052&amp;"|"&amp;H2052&amp;"|"&amp;L2052&amp;"|"&amp;N2052&amp;"|"&amp;U2052</f>
        <v>||||||0</v>
      </c>
      <c r="B2052" s="23" t="str">
        <f>D2052&amp;"|"&amp;E2052&amp;"|"&amp;G2052&amp;"|"&amp;H2052&amp;"|"&amp;X2052</f>
        <v>||||0</v>
      </c>
      <c r="C2052" s="28" t="str">
        <f>E2052&amp;"|"&amp;X2052</f>
        <v>|0</v>
      </c>
      <c r="D2052" s="10"/>
      <c r="E2052" s="10"/>
      <c r="F2052" s="36" t="str">
        <f>G2052&amp;"/"&amp;H2052</f>
        <v>/</v>
      </c>
      <c r="G2052" s="10"/>
      <c r="H2052" s="10"/>
      <c r="I2052" s="36" t="str">
        <f>J2052&amp;"."&amp;K2052</f>
        <v>.</v>
      </c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>
        <f>R2052-S2052-T2052</f>
        <v>0</v>
      </c>
      <c r="V2052" s="9" t="e">
        <f>IF(X2052&lt;&gt;"Liquidação Cancelada",VLOOKUP(B2052,'BASE DE DADOS OPS'!$B$4:$P$9650,10,FALSE),"Liquidação Cancelada")</f>
        <v>#N/A</v>
      </c>
      <c r="W2052" s="13" t="e">
        <f>IF(X2052&lt;&gt;"Liquidação Cancelada",IF(ISBLANK(V2052),"AGUARDANDO PAGAMENTO",NETWORKDAYS(P2052,V2052)-1),"Liquidação Cancelada")</f>
        <v>#N/A</v>
      </c>
      <c r="X2052" s="10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>IF(X2052&lt;&gt;"Liquidação Cancelada",Y2052-Z2052,"Liquidação Cancelada")</f>
        <v>#N/A</v>
      </c>
      <c r="AC2052" s="3" t="e">
        <f>IF(X2052&lt;&gt;"Liquidação Cancelada",(AA2052-AB2052)+(U2052-Z2052-AB2052),"Liquidação Cancelada")</f>
        <v>#N/A</v>
      </c>
      <c r="AD2052" s="29"/>
    </row>
    <row r="2053" spans="1:30" ht="24.95" customHeight="1" x14ac:dyDescent="0.2">
      <c r="A2053" s="23" t="str">
        <f>D2053&amp;"|"&amp;E2053&amp;"|"&amp;G2053&amp;"|"&amp;H2053&amp;"|"&amp;L2053&amp;"|"&amp;N2053&amp;"|"&amp;U2053</f>
        <v>||||||0</v>
      </c>
      <c r="B2053" s="23" t="str">
        <f>D2053&amp;"|"&amp;E2053&amp;"|"&amp;G2053&amp;"|"&amp;H2053&amp;"|"&amp;X2053</f>
        <v>||||0</v>
      </c>
      <c r="C2053" s="28" t="str">
        <f>E2053&amp;"|"&amp;X2053</f>
        <v>|0</v>
      </c>
      <c r="D2053" s="10"/>
      <c r="E2053" s="10"/>
      <c r="F2053" s="36" t="str">
        <f>G2053&amp;"/"&amp;H2053</f>
        <v>/</v>
      </c>
      <c r="G2053" s="10"/>
      <c r="H2053" s="10"/>
      <c r="I2053" s="36" t="str">
        <f>J2053&amp;"."&amp;K2053</f>
        <v>.</v>
      </c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>
        <f>R2053-S2053-T2053</f>
        <v>0</v>
      </c>
      <c r="V2053" s="9" t="e">
        <f>IF(X2053&lt;&gt;"Liquidação Cancelada",VLOOKUP(B2053,'BASE DE DADOS OPS'!$B$4:$P$9650,10,FALSE),"Liquidação Cancelada")</f>
        <v>#N/A</v>
      </c>
      <c r="W2053" s="13" t="e">
        <f>IF(X2053&lt;&gt;"Liquidação Cancelada",IF(ISBLANK(V2053),"AGUARDANDO PAGAMENTO",NETWORKDAYS(P2053,V2053)-1),"Liquidação Cancelada")</f>
        <v>#N/A</v>
      </c>
      <c r="X2053" s="10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>IF(X2053&lt;&gt;"Liquidação Cancelada",Y2053-Z2053,"Liquidação Cancelada")</f>
        <v>#N/A</v>
      </c>
      <c r="AC2053" s="3" t="e">
        <f>IF(X2053&lt;&gt;"Liquidação Cancelada",(AA2053-AB2053)+(U2053-Z2053-AB2053),"Liquidação Cancelada")</f>
        <v>#N/A</v>
      </c>
      <c r="AD2053" s="29"/>
    </row>
    <row r="2054" spans="1:30" ht="24.95" customHeight="1" x14ac:dyDescent="0.2">
      <c r="A2054" s="23" t="str">
        <f>D2054&amp;"|"&amp;E2054&amp;"|"&amp;G2054&amp;"|"&amp;H2054&amp;"|"&amp;L2054&amp;"|"&amp;N2054&amp;"|"&amp;U2054</f>
        <v>||||||0</v>
      </c>
      <c r="B2054" s="23" t="str">
        <f>D2054&amp;"|"&amp;E2054&amp;"|"&amp;G2054&amp;"|"&amp;H2054&amp;"|"&amp;X2054</f>
        <v>||||0</v>
      </c>
      <c r="C2054" s="28" t="str">
        <f>E2054&amp;"|"&amp;X2054</f>
        <v>|0</v>
      </c>
      <c r="D2054" s="10"/>
      <c r="E2054" s="10"/>
      <c r="F2054" s="36" t="str">
        <f>G2054&amp;"/"&amp;H2054</f>
        <v>/</v>
      </c>
      <c r="G2054" s="10"/>
      <c r="H2054" s="10"/>
      <c r="I2054" s="36" t="str">
        <f>J2054&amp;"."&amp;K2054</f>
        <v>.</v>
      </c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>
        <f>R2054-S2054-T2054</f>
        <v>0</v>
      </c>
      <c r="V2054" s="9" t="e">
        <f>IF(X2054&lt;&gt;"Liquidação Cancelada",VLOOKUP(B2054,'BASE DE DADOS OPS'!$B$4:$P$9650,10,FALSE),"Liquidação Cancelada")</f>
        <v>#N/A</v>
      </c>
      <c r="W2054" s="13" t="e">
        <f>IF(X2054&lt;&gt;"Liquidação Cancelada",IF(ISBLANK(V2054),"AGUARDANDO PAGAMENTO",NETWORKDAYS(P2054,V2054)-1),"Liquidação Cancelada")</f>
        <v>#N/A</v>
      </c>
      <c r="X2054" s="10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>IF(X2054&lt;&gt;"Liquidação Cancelada",Y2054-Z2054,"Liquidação Cancelada")</f>
        <v>#N/A</v>
      </c>
      <c r="AC2054" s="3" t="e">
        <f>IF(X2054&lt;&gt;"Liquidação Cancelada",(AA2054-AB2054)+(U2054-Z2054-AB2054),"Liquidação Cancelada")</f>
        <v>#N/A</v>
      </c>
      <c r="AD2054" s="29"/>
    </row>
    <row r="2055" spans="1:30" ht="24.95" customHeight="1" x14ac:dyDescent="0.2">
      <c r="A2055" s="23" t="str">
        <f>D2055&amp;"|"&amp;E2055&amp;"|"&amp;G2055&amp;"|"&amp;H2055&amp;"|"&amp;L2055&amp;"|"&amp;N2055&amp;"|"&amp;U2055</f>
        <v>||||||0</v>
      </c>
      <c r="B2055" s="23" t="str">
        <f>D2055&amp;"|"&amp;E2055&amp;"|"&amp;G2055&amp;"|"&amp;H2055&amp;"|"&amp;X2055</f>
        <v>||||0</v>
      </c>
      <c r="C2055" s="28" t="str">
        <f>E2055&amp;"|"&amp;X2055</f>
        <v>|0</v>
      </c>
      <c r="D2055" s="10"/>
      <c r="E2055" s="10"/>
      <c r="F2055" s="36" t="str">
        <f>G2055&amp;"/"&amp;H2055</f>
        <v>/</v>
      </c>
      <c r="G2055" s="10"/>
      <c r="H2055" s="10"/>
      <c r="I2055" s="36" t="str">
        <f>J2055&amp;"."&amp;K2055</f>
        <v>.</v>
      </c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>
        <f>R2055-S2055-T2055</f>
        <v>0</v>
      </c>
      <c r="V2055" s="9" t="e">
        <f>IF(X2055&lt;&gt;"Liquidação Cancelada",VLOOKUP(B2055,'BASE DE DADOS OPS'!$B$4:$P$9650,10,FALSE),"Liquidação Cancelada")</f>
        <v>#N/A</v>
      </c>
      <c r="W2055" s="13" t="e">
        <f>IF(X2055&lt;&gt;"Liquidação Cancelada",IF(ISBLANK(V2055),"AGUARDANDO PAGAMENTO",NETWORKDAYS(P2055,V2055)-1),"Liquidação Cancelada")</f>
        <v>#N/A</v>
      </c>
      <c r="X2055" s="10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>IF(X2055&lt;&gt;"Liquidação Cancelada",Y2055-Z2055,"Liquidação Cancelada")</f>
        <v>#N/A</v>
      </c>
      <c r="AC2055" s="3" t="e">
        <f>IF(X2055&lt;&gt;"Liquidação Cancelada",(AA2055-AB2055)+(U2055-Z2055-AB2055),"Liquidação Cancelada")</f>
        <v>#N/A</v>
      </c>
      <c r="AD2055" s="29"/>
    </row>
    <row r="2056" spans="1:30" ht="24.95" customHeight="1" x14ac:dyDescent="0.2">
      <c r="A2056" s="23" t="str">
        <f>D2056&amp;"|"&amp;E2056&amp;"|"&amp;G2056&amp;"|"&amp;H2056&amp;"|"&amp;L2056&amp;"|"&amp;N2056&amp;"|"&amp;U2056</f>
        <v>||||||0</v>
      </c>
      <c r="B2056" s="23" t="str">
        <f>D2056&amp;"|"&amp;E2056&amp;"|"&amp;G2056&amp;"|"&amp;H2056&amp;"|"&amp;X2056</f>
        <v>||||0</v>
      </c>
      <c r="C2056" s="28" t="str">
        <f>E2056&amp;"|"&amp;X2056</f>
        <v>|0</v>
      </c>
      <c r="D2056" s="10"/>
      <c r="E2056" s="10"/>
      <c r="F2056" s="36" t="str">
        <f>G2056&amp;"/"&amp;H2056</f>
        <v>/</v>
      </c>
      <c r="G2056" s="10"/>
      <c r="H2056" s="10"/>
      <c r="I2056" s="36" t="str">
        <f>J2056&amp;"."&amp;K2056</f>
        <v>.</v>
      </c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>
        <f>R2056-S2056-T2056</f>
        <v>0</v>
      </c>
      <c r="V2056" s="9" t="e">
        <f>IF(X2056&lt;&gt;"Liquidação Cancelada",VLOOKUP(B2056,'BASE DE DADOS OPS'!$B$4:$P$9650,10,FALSE),"Liquidação Cancelada")</f>
        <v>#N/A</v>
      </c>
      <c r="W2056" s="13" t="e">
        <f>IF(X2056&lt;&gt;"Liquidação Cancelada",IF(ISBLANK(V2056),"AGUARDANDO PAGAMENTO",NETWORKDAYS(P2056,V2056)-1),"Liquidação Cancelada")</f>
        <v>#N/A</v>
      </c>
      <c r="X2056" s="10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>IF(X2056&lt;&gt;"Liquidação Cancelada",Y2056-Z2056,"Liquidação Cancelada")</f>
        <v>#N/A</v>
      </c>
      <c r="AC2056" s="3" t="e">
        <f>IF(X2056&lt;&gt;"Liquidação Cancelada",(AA2056-AB2056)+(U2056-Z2056-AB2056),"Liquidação Cancelada")</f>
        <v>#N/A</v>
      </c>
      <c r="AD2056" s="29"/>
    </row>
    <row r="2057" spans="1:30" ht="24.95" customHeight="1" x14ac:dyDescent="0.2">
      <c r="A2057" s="23" t="str">
        <f>D2057&amp;"|"&amp;E2057&amp;"|"&amp;G2057&amp;"|"&amp;H2057&amp;"|"&amp;L2057&amp;"|"&amp;N2057&amp;"|"&amp;U2057</f>
        <v>||||||0</v>
      </c>
      <c r="B2057" s="23" t="str">
        <f>D2057&amp;"|"&amp;E2057&amp;"|"&amp;G2057&amp;"|"&amp;H2057&amp;"|"&amp;X2057</f>
        <v>||||0</v>
      </c>
      <c r="C2057" s="28" t="str">
        <f>E2057&amp;"|"&amp;X2057</f>
        <v>|0</v>
      </c>
      <c r="D2057" s="10"/>
      <c r="E2057" s="10"/>
      <c r="F2057" s="36" t="str">
        <f>G2057&amp;"/"&amp;H2057</f>
        <v>/</v>
      </c>
      <c r="G2057" s="10"/>
      <c r="H2057" s="10"/>
      <c r="I2057" s="36" t="str">
        <f>J2057&amp;"."&amp;K2057</f>
        <v>.</v>
      </c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>
        <f>R2057-S2057-T2057</f>
        <v>0</v>
      </c>
      <c r="V2057" s="9" t="e">
        <f>IF(X2057&lt;&gt;"Liquidação Cancelada",VLOOKUP(B2057,'BASE DE DADOS OPS'!$B$4:$P$9650,10,FALSE),"Liquidação Cancelada")</f>
        <v>#N/A</v>
      </c>
      <c r="W2057" s="13" t="e">
        <f>IF(X2057&lt;&gt;"Liquidação Cancelada",IF(ISBLANK(V2057),"AGUARDANDO PAGAMENTO",NETWORKDAYS(P2057,V2057)-1),"Liquidação Cancelada")</f>
        <v>#N/A</v>
      </c>
      <c r="X2057" s="10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>IF(X2057&lt;&gt;"Liquidação Cancelada",Y2057-Z2057,"Liquidação Cancelada")</f>
        <v>#N/A</v>
      </c>
      <c r="AC2057" s="3" t="e">
        <f>IF(X2057&lt;&gt;"Liquidação Cancelada",(AA2057-AB2057)+(U2057-Z2057-AB2057),"Liquidação Cancelada")</f>
        <v>#N/A</v>
      </c>
      <c r="AD2057" s="29"/>
    </row>
    <row r="2058" spans="1:30" ht="24.95" customHeight="1" x14ac:dyDescent="0.2">
      <c r="A2058" s="23" t="str">
        <f>D2058&amp;"|"&amp;E2058&amp;"|"&amp;G2058&amp;"|"&amp;H2058&amp;"|"&amp;L2058&amp;"|"&amp;N2058&amp;"|"&amp;U2058</f>
        <v>||||||0</v>
      </c>
      <c r="B2058" s="23" t="str">
        <f>D2058&amp;"|"&amp;E2058&amp;"|"&amp;G2058&amp;"|"&amp;H2058&amp;"|"&amp;X2058</f>
        <v>||||0</v>
      </c>
      <c r="C2058" s="28" t="str">
        <f>E2058&amp;"|"&amp;X2058</f>
        <v>|0</v>
      </c>
      <c r="D2058" s="10"/>
      <c r="E2058" s="10"/>
      <c r="F2058" s="36" t="str">
        <f>G2058&amp;"/"&amp;H2058</f>
        <v>/</v>
      </c>
      <c r="G2058" s="10"/>
      <c r="H2058" s="10"/>
      <c r="I2058" s="36" t="str">
        <f>J2058&amp;"."&amp;K2058</f>
        <v>.</v>
      </c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>
        <f>R2058-S2058-T2058</f>
        <v>0</v>
      </c>
      <c r="V2058" s="9" t="e">
        <f>IF(X2058&lt;&gt;"Liquidação Cancelada",VLOOKUP(B2058,'BASE DE DADOS OPS'!$B$4:$P$9650,10,FALSE),"Liquidação Cancelada")</f>
        <v>#N/A</v>
      </c>
      <c r="W2058" s="13" t="e">
        <f>IF(X2058&lt;&gt;"Liquidação Cancelada",IF(ISBLANK(V2058),"AGUARDANDO PAGAMENTO",NETWORKDAYS(P2058,V2058)-1),"Liquidação Cancelada")</f>
        <v>#N/A</v>
      </c>
      <c r="X2058" s="10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>IF(X2058&lt;&gt;"Liquidação Cancelada",Y2058-Z2058,"Liquidação Cancelada")</f>
        <v>#N/A</v>
      </c>
      <c r="AC2058" s="3" t="e">
        <f>IF(X2058&lt;&gt;"Liquidação Cancelada",(AA2058-AB2058)+(U2058-Z2058-AB2058),"Liquidação Cancelada")</f>
        <v>#N/A</v>
      </c>
      <c r="AD2058" s="29"/>
    </row>
    <row r="2059" spans="1:30" ht="24.95" customHeight="1" x14ac:dyDescent="0.2">
      <c r="A2059" s="23" t="str">
        <f>D2059&amp;"|"&amp;E2059&amp;"|"&amp;G2059&amp;"|"&amp;H2059&amp;"|"&amp;L2059&amp;"|"&amp;N2059&amp;"|"&amp;U2059</f>
        <v>||||||0</v>
      </c>
      <c r="B2059" s="23" t="str">
        <f>D2059&amp;"|"&amp;E2059&amp;"|"&amp;G2059&amp;"|"&amp;H2059&amp;"|"&amp;X2059</f>
        <v>||||0</v>
      </c>
      <c r="C2059" s="28" t="str">
        <f>E2059&amp;"|"&amp;X2059</f>
        <v>|0</v>
      </c>
      <c r="D2059" s="10"/>
      <c r="E2059" s="10"/>
      <c r="F2059" s="36" t="str">
        <f>G2059&amp;"/"&amp;H2059</f>
        <v>/</v>
      </c>
      <c r="G2059" s="10"/>
      <c r="H2059" s="10"/>
      <c r="I2059" s="36" t="str">
        <f>J2059&amp;"."&amp;K2059</f>
        <v>.</v>
      </c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>
        <f>R2059-S2059-T2059</f>
        <v>0</v>
      </c>
      <c r="V2059" s="9" t="e">
        <f>IF(X2059&lt;&gt;"Liquidação Cancelada",VLOOKUP(B2059,'BASE DE DADOS OPS'!$B$4:$P$9650,10,FALSE),"Liquidação Cancelada")</f>
        <v>#N/A</v>
      </c>
      <c r="W2059" s="13" t="e">
        <f>IF(X2059&lt;&gt;"Liquidação Cancelada",IF(ISBLANK(V2059),"AGUARDANDO PAGAMENTO",NETWORKDAYS(P2059,V2059)-1),"Liquidação Cancelada")</f>
        <v>#N/A</v>
      </c>
      <c r="X2059" s="10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>IF(X2059&lt;&gt;"Liquidação Cancelada",Y2059-Z2059,"Liquidação Cancelada")</f>
        <v>#N/A</v>
      </c>
      <c r="AC2059" s="3" t="e">
        <f>IF(X2059&lt;&gt;"Liquidação Cancelada",(AA2059-AB2059)+(U2059-Z2059-AB2059),"Liquidação Cancelada")</f>
        <v>#N/A</v>
      </c>
      <c r="AD2059" s="29"/>
    </row>
    <row r="2060" spans="1:30" ht="24.95" customHeight="1" x14ac:dyDescent="0.2">
      <c r="A2060" s="23" t="str">
        <f>D2060&amp;"|"&amp;E2060&amp;"|"&amp;G2060&amp;"|"&amp;H2060&amp;"|"&amp;L2060&amp;"|"&amp;N2060&amp;"|"&amp;U2060</f>
        <v>||||||0</v>
      </c>
      <c r="B2060" s="23" t="str">
        <f>D2060&amp;"|"&amp;E2060&amp;"|"&amp;G2060&amp;"|"&amp;H2060&amp;"|"&amp;X2060</f>
        <v>||||0</v>
      </c>
      <c r="C2060" s="28" t="str">
        <f>E2060&amp;"|"&amp;X2060</f>
        <v>|0</v>
      </c>
      <c r="D2060" s="10"/>
      <c r="E2060" s="10"/>
      <c r="F2060" s="36" t="str">
        <f>G2060&amp;"/"&amp;H2060</f>
        <v>/</v>
      </c>
      <c r="G2060" s="10"/>
      <c r="H2060" s="10"/>
      <c r="I2060" s="36" t="str">
        <f>J2060&amp;"."&amp;K2060</f>
        <v>.</v>
      </c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>
        <f>R2060-S2060-T2060</f>
        <v>0</v>
      </c>
      <c r="V2060" s="9" t="e">
        <f>IF(X2060&lt;&gt;"Liquidação Cancelada",VLOOKUP(B2060,'BASE DE DADOS OPS'!$B$4:$P$9650,10,FALSE),"Liquidação Cancelada")</f>
        <v>#N/A</v>
      </c>
      <c r="W2060" s="13" t="e">
        <f>IF(X2060&lt;&gt;"Liquidação Cancelada",IF(ISBLANK(V2060),"AGUARDANDO PAGAMENTO",NETWORKDAYS(P2060,V2060)-1),"Liquidação Cancelada")</f>
        <v>#N/A</v>
      </c>
      <c r="X2060" s="10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>IF(X2060&lt;&gt;"Liquidação Cancelada",Y2060-Z2060,"Liquidação Cancelada")</f>
        <v>#N/A</v>
      </c>
      <c r="AC2060" s="3" t="e">
        <f>IF(X2060&lt;&gt;"Liquidação Cancelada",(AA2060-AB2060)+(U2060-Z2060-AB2060),"Liquidação Cancelada")</f>
        <v>#N/A</v>
      </c>
      <c r="AD2060" s="29"/>
    </row>
    <row r="2061" spans="1:30" ht="24.95" customHeight="1" x14ac:dyDescent="0.2">
      <c r="A2061" s="23" t="str">
        <f>D2061&amp;"|"&amp;E2061&amp;"|"&amp;G2061&amp;"|"&amp;H2061&amp;"|"&amp;L2061&amp;"|"&amp;N2061&amp;"|"&amp;U2061</f>
        <v>||||||0</v>
      </c>
      <c r="B2061" s="23" t="str">
        <f>D2061&amp;"|"&amp;E2061&amp;"|"&amp;G2061&amp;"|"&amp;H2061&amp;"|"&amp;X2061</f>
        <v>||||0</v>
      </c>
      <c r="C2061" s="28" t="str">
        <f>E2061&amp;"|"&amp;X2061</f>
        <v>|0</v>
      </c>
      <c r="D2061" s="10"/>
      <c r="E2061" s="10"/>
      <c r="F2061" s="36" t="str">
        <f>G2061&amp;"/"&amp;H2061</f>
        <v>/</v>
      </c>
      <c r="G2061" s="10"/>
      <c r="H2061" s="10"/>
      <c r="I2061" s="36" t="str">
        <f>J2061&amp;"."&amp;K2061</f>
        <v>.</v>
      </c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>
        <f>R2061-S2061-T2061</f>
        <v>0</v>
      </c>
      <c r="V2061" s="9" t="e">
        <f>IF(X2061&lt;&gt;"Liquidação Cancelada",VLOOKUP(B2061,'BASE DE DADOS OPS'!$B$4:$P$9650,10,FALSE),"Liquidação Cancelada")</f>
        <v>#N/A</v>
      </c>
      <c r="W2061" s="13" t="e">
        <f>IF(X2061&lt;&gt;"Liquidação Cancelada",IF(ISBLANK(V2061),"AGUARDANDO PAGAMENTO",NETWORKDAYS(P2061,V2061)-1),"Liquidação Cancelada")</f>
        <v>#N/A</v>
      </c>
      <c r="X2061" s="10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>IF(X2061&lt;&gt;"Liquidação Cancelada",Y2061-Z2061,"Liquidação Cancelada")</f>
        <v>#N/A</v>
      </c>
      <c r="AC2061" s="3" t="e">
        <f>IF(X2061&lt;&gt;"Liquidação Cancelada",(AA2061-AB2061)+(U2061-Z2061-AB2061),"Liquidação Cancelada")</f>
        <v>#N/A</v>
      </c>
      <c r="AD2061" s="29"/>
    </row>
    <row r="2062" spans="1:30" ht="24.95" customHeight="1" x14ac:dyDescent="0.2">
      <c r="A2062" s="23" t="str">
        <f>D2062&amp;"|"&amp;E2062&amp;"|"&amp;G2062&amp;"|"&amp;H2062&amp;"|"&amp;L2062&amp;"|"&amp;N2062&amp;"|"&amp;U2062</f>
        <v>||||||0</v>
      </c>
      <c r="B2062" s="23" t="str">
        <f>D2062&amp;"|"&amp;E2062&amp;"|"&amp;G2062&amp;"|"&amp;H2062&amp;"|"&amp;X2062</f>
        <v>||||0</v>
      </c>
      <c r="C2062" s="28" t="str">
        <f>E2062&amp;"|"&amp;X2062</f>
        <v>|0</v>
      </c>
      <c r="D2062" s="10"/>
      <c r="E2062" s="10"/>
      <c r="F2062" s="36" t="str">
        <f>G2062&amp;"/"&amp;H2062</f>
        <v>/</v>
      </c>
      <c r="G2062" s="10"/>
      <c r="H2062" s="10"/>
      <c r="I2062" s="36" t="str">
        <f>J2062&amp;"."&amp;K2062</f>
        <v>.</v>
      </c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>
        <f>R2062-S2062-T2062</f>
        <v>0</v>
      </c>
      <c r="V2062" s="9" t="e">
        <f>IF(X2062&lt;&gt;"Liquidação Cancelada",VLOOKUP(B2062,'BASE DE DADOS OPS'!$B$4:$P$9650,10,FALSE),"Liquidação Cancelada")</f>
        <v>#N/A</v>
      </c>
      <c r="W2062" s="13" t="e">
        <f>IF(X2062&lt;&gt;"Liquidação Cancelada",IF(ISBLANK(V2062),"AGUARDANDO PAGAMENTO",NETWORKDAYS(P2062,V2062)-1),"Liquidação Cancelada")</f>
        <v>#N/A</v>
      </c>
      <c r="X2062" s="10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>IF(X2062&lt;&gt;"Liquidação Cancelada",Y2062-Z2062,"Liquidação Cancelada")</f>
        <v>#N/A</v>
      </c>
      <c r="AC2062" s="3" t="e">
        <f>IF(X2062&lt;&gt;"Liquidação Cancelada",(AA2062-AB2062)+(U2062-Z2062-AB2062),"Liquidação Cancelada")</f>
        <v>#N/A</v>
      </c>
      <c r="AD2062" s="29"/>
    </row>
    <row r="2063" spans="1:30" ht="24.95" customHeight="1" x14ac:dyDescent="0.2">
      <c r="A2063" s="23" t="str">
        <f>D2063&amp;"|"&amp;E2063&amp;"|"&amp;G2063&amp;"|"&amp;H2063&amp;"|"&amp;L2063&amp;"|"&amp;N2063&amp;"|"&amp;U2063</f>
        <v>||||||0</v>
      </c>
      <c r="B2063" s="23" t="str">
        <f>D2063&amp;"|"&amp;E2063&amp;"|"&amp;G2063&amp;"|"&amp;H2063&amp;"|"&amp;X2063</f>
        <v>||||0</v>
      </c>
      <c r="C2063" s="28" t="str">
        <f>E2063&amp;"|"&amp;X2063</f>
        <v>|0</v>
      </c>
      <c r="D2063" s="10"/>
      <c r="E2063" s="10"/>
      <c r="F2063" s="36" t="str">
        <f>G2063&amp;"/"&amp;H2063</f>
        <v>/</v>
      </c>
      <c r="G2063" s="10"/>
      <c r="H2063" s="10"/>
      <c r="I2063" s="36" t="str">
        <f>J2063&amp;"."&amp;K2063</f>
        <v>.</v>
      </c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>
        <f>R2063-S2063-T2063</f>
        <v>0</v>
      </c>
      <c r="V2063" s="9" t="e">
        <f>IF(X2063&lt;&gt;"Liquidação Cancelada",VLOOKUP(B2063,'BASE DE DADOS OPS'!$B$4:$P$9650,10,FALSE),"Liquidação Cancelada")</f>
        <v>#N/A</v>
      </c>
      <c r="W2063" s="13" t="e">
        <f>IF(X2063&lt;&gt;"Liquidação Cancelada",IF(ISBLANK(V2063),"AGUARDANDO PAGAMENTO",NETWORKDAYS(P2063,V2063)-1),"Liquidação Cancelada")</f>
        <v>#N/A</v>
      </c>
      <c r="X2063" s="10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>IF(X2063&lt;&gt;"Liquidação Cancelada",Y2063-Z2063,"Liquidação Cancelada")</f>
        <v>#N/A</v>
      </c>
      <c r="AC2063" s="3" t="e">
        <f>IF(X2063&lt;&gt;"Liquidação Cancelada",(AA2063-AB2063)+(U2063-Z2063-AB2063),"Liquidação Cancelada")</f>
        <v>#N/A</v>
      </c>
      <c r="AD2063" s="29"/>
    </row>
    <row r="2064" spans="1:30" ht="24.95" customHeight="1" x14ac:dyDescent="0.2">
      <c r="A2064" s="23" t="str">
        <f>D2064&amp;"|"&amp;E2064&amp;"|"&amp;G2064&amp;"|"&amp;H2064&amp;"|"&amp;L2064&amp;"|"&amp;N2064&amp;"|"&amp;U2064</f>
        <v>||||||0</v>
      </c>
      <c r="B2064" s="23" t="str">
        <f>D2064&amp;"|"&amp;E2064&amp;"|"&amp;G2064&amp;"|"&amp;H2064&amp;"|"&amp;X2064</f>
        <v>||||0</v>
      </c>
      <c r="C2064" s="28" t="str">
        <f>E2064&amp;"|"&amp;X2064</f>
        <v>|0</v>
      </c>
      <c r="D2064" s="10"/>
      <c r="E2064" s="10"/>
      <c r="F2064" s="36" t="str">
        <f>G2064&amp;"/"&amp;H2064</f>
        <v>/</v>
      </c>
      <c r="G2064" s="10"/>
      <c r="H2064" s="10"/>
      <c r="I2064" s="36" t="str">
        <f>J2064&amp;"."&amp;K2064</f>
        <v>.</v>
      </c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>
        <f>R2064-S2064-T2064</f>
        <v>0</v>
      </c>
      <c r="V2064" s="9" t="e">
        <f>IF(X2064&lt;&gt;"Liquidação Cancelada",VLOOKUP(B2064,'BASE DE DADOS OPS'!$B$4:$P$9650,10,FALSE),"Liquidação Cancelada")</f>
        <v>#N/A</v>
      </c>
      <c r="W2064" s="13" t="e">
        <f>IF(X2064&lt;&gt;"Liquidação Cancelada",IF(ISBLANK(V2064),"AGUARDANDO PAGAMENTO",NETWORKDAYS(P2064,V2064)-1),"Liquidação Cancelada")</f>
        <v>#N/A</v>
      </c>
      <c r="X2064" s="10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>IF(X2064&lt;&gt;"Liquidação Cancelada",Y2064-Z2064,"Liquidação Cancelada")</f>
        <v>#N/A</v>
      </c>
      <c r="AC2064" s="3" t="e">
        <f>IF(X2064&lt;&gt;"Liquidação Cancelada",(AA2064-AB2064)+(U2064-Z2064-AB2064),"Liquidação Cancelada")</f>
        <v>#N/A</v>
      </c>
      <c r="AD2064" s="29"/>
    </row>
    <row r="2065" spans="1:30" ht="24.95" customHeight="1" x14ac:dyDescent="0.2">
      <c r="A2065" s="23" t="str">
        <f>D2065&amp;"|"&amp;E2065&amp;"|"&amp;G2065&amp;"|"&amp;H2065&amp;"|"&amp;L2065&amp;"|"&amp;N2065&amp;"|"&amp;U2065</f>
        <v>||||||0</v>
      </c>
      <c r="B2065" s="23" t="str">
        <f>D2065&amp;"|"&amp;E2065&amp;"|"&amp;G2065&amp;"|"&amp;H2065&amp;"|"&amp;X2065</f>
        <v>||||0</v>
      </c>
      <c r="C2065" s="28" t="str">
        <f>E2065&amp;"|"&amp;X2065</f>
        <v>|0</v>
      </c>
      <c r="D2065" s="10"/>
      <c r="E2065" s="10"/>
      <c r="F2065" s="36" t="str">
        <f>G2065&amp;"/"&amp;H2065</f>
        <v>/</v>
      </c>
      <c r="G2065" s="10"/>
      <c r="H2065" s="10"/>
      <c r="I2065" s="36" t="str">
        <f>J2065&amp;"."&amp;K2065</f>
        <v>.</v>
      </c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>
        <f>R2065-S2065-T2065</f>
        <v>0</v>
      </c>
      <c r="V2065" s="9" t="e">
        <f>IF(X2065&lt;&gt;"Liquidação Cancelada",VLOOKUP(B2065,'BASE DE DADOS OPS'!$B$4:$P$9650,10,FALSE),"Liquidação Cancelada")</f>
        <v>#N/A</v>
      </c>
      <c r="W2065" s="13" t="e">
        <f>IF(X2065&lt;&gt;"Liquidação Cancelada",IF(ISBLANK(V2065),"AGUARDANDO PAGAMENTO",NETWORKDAYS(P2065,V2065)-1),"Liquidação Cancelada")</f>
        <v>#N/A</v>
      </c>
      <c r="X2065" s="10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>IF(X2065&lt;&gt;"Liquidação Cancelada",Y2065-Z2065,"Liquidação Cancelada")</f>
        <v>#N/A</v>
      </c>
      <c r="AC2065" s="3" t="e">
        <f>IF(X2065&lt;&gt;"Liquidação Cancelada",(AA2065-AB2065)+(U2065-Z2065-AB2065),"Liquidação Cancelada")</f>
        <v>#N/A</v>
      </c>
      <c r="AD2065" s="29"/>
    </row>
    <row r="2066" spans="1:30" ht="24.95" customHeight="1" x14ac:dyDescent="0.2">
      <c r="A2066" s="23" t="str">
        <f>D2066&amp;"|"&amp;E2066&amp;"|"&amp;G2066&amp;"|"&amp;H2066&amp;"|"&amp;L2066&amp;"|"&amp;N2066&amp;"|"&amp;U2066</f>
        <v>||||||0</v>
      </c>
      <c r="B2066" s="23" t="str">
        <f>D2066&amp;"|"&amp;E2066&amp;"|"&amp;G2066&amp;"|"&amp;H2066&amp;"|"&amp;X2066</f>
        <v>||||0</v>
      </c>
      <c r="C2066" s="28" t="str">
        <f>E2066&amp;"|"&amp;X2066</f>
        <v>|0</v>
      </c>
      <c r="D2066" s="10"/>
      <c r="E2066" s="10"/>
      <c r="F2066" s="36" t="str">
        <f>G2066&amp;"/"&amp;H2066</f>
        <v>/</v>
      </c>
      <c r="G2066" s="10"/>
      <c r="H2066" s="10"/>
      <c r="I2066" s="36" t="str">
        <f>J2066&amp;"."&amp;K2066</f>
        <v>.</v>
      </c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>
        <f>R2066-S2066-T2066</f>
        <v>0</v>
      </c>
      <c r="V2066" s="9" t="e">
        <f>IF(X2066&lt;&gt;"Liquidação Cancelada",VLOOKUP(B2066,'BASE DE DADOS OPS'!$B$4:$P$9650,10,FALSE),"Liquidação Cancelada")</f>
        <v>#N/A</v>
      </c>
      <c r="W2066" s="13" t="e">
        <f>IF(X2066&lt;&gt;"Liquidação Cancelada",IF(ISBLANK(V2066),"AGUARDANDO PAGAMENTO",NETWORKDAYS(P2066,V2066)-1),"Liquidação Cancelada")</f>
        <v>#N/A</v>
      </c>
      <c r="X2066" s="10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>IF(X2066&lt;&gt;"Liquidação Cancelada",Y2066-Z2066,"Liquidação Cancelada")</f>
        <v>#N/A</v>
      </c>
      <c r="AC2066" s="3" t="e">
        <f>IF(X2066&lt;&gt;"Liquidação Cancelada",(AA2066-AB2066)+(U2066-Z2066-AB2066),"Liquidação Cancelada")</f>
        <v>#N/A</v>
      </c>
      <c r="AD2066" s="29"/>
    </row>
    <row r="2067" spans="1:30" ht="24.95" customHeight="1" x14ac:dyDescent="0.2">
      <c r="A2067" s="23" t="str">
        <f>D2067&amp;"|"&amp;E2067&amp;"|"&amp;G2067&amp;"|"&amp;H2067&amp;"|"&amp;L2067&amp;"|"&amp;N2067&amp;"|"&amp;U2067</f>
        <v>||||||0</v>
      </c>
      <c r="B2067" s="23" t="str">
        <f>D2067&amp;"|"&amp;E2067&amp;"|"&amp;G2067&amp;"|"&amp;H2067&amp;"|"&amp;X2067</f>
        <v>||||0</v>
      </c>
      <c r="C2067" s="28" t="str">
        <f>E2067&amp;"|"&amp;X2067</f>
        <v>|0</v>
      </c>
      <c r="D2067" s="10"/>
      <c r="E2067" s="10"/>
      <c r="F2067" s="36" t="str">
        <f>G2067&amp;"/"&amp;H2067</f>
        <v>/</v>
      </c>
      <c r="G2067" s="10"/>
      <c r="H2067" s="10"/>
      <c r="I2067" s="36" t="str">
        <f>J2067&amp;"."&amp;K2067</f>
        <v>.</v>
      </c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>
        <f>R2067-S2067-T2067</f>
        <v>0</v>
      </c>
      <c r="V2067" s="9" t="e">
        <f>IF(X2067&lt;&gt;"Liquidação Cancelada",VLOOKUP(B2067,'BASE DE DADOS OPS'!$B$4:$P$9650,10,FALSE),"Liquidação Cancelada")</f>
        <v>#N/A</v>
      </c>
      <c r="W2067" s="13" t="e">
        <f>IF(X2067&lt;&gt;"Liquidação Cancelada",IF(ISBLANK(V2067),"AGUARDANDO PAGAMENTO",NETWORKDAYS(P2067,V2067)-1),"Liquidação Cancelada")</f>
        <v>#N/A</v>
      </c>
      <c r="X2067" s="10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>IF(X2067&lt;&gt;"Liquidação Cancelada",Y2067-Z2067,"Liquidação Cancelada")</f>
        <v>#N/A</v>
      </c>
      <c r="AC2067" s="3" t="e">
        <f>IF(X2067&lt;&gt;"Liquidação Cancelada",(AA2067-AB2067)+(U2067-Z2067-AB2067),"Liquidação Cancelada")</f>
        <v>#N/A</v>
      </c>
      <c r="AD2067" s="29"/>
    </row>
    <row r="2068" spans="1:30" ht="24.95" customHeight="1" x14ac:dyDescent="0.2">
      <c r="A2068" s="23" t="str">
        <f>D2068&amp;"|"&amp;E2068&amp;"|"&amp;G2068&amp;"|"&amp;H2068&amp;"|"&amp;L2068&amp;"|"&amp;N2068&amp;"|"&amp;U2068</f>
        <v>||||||0</v>
      </c>
      <c r="B2068" s="23" t="str">
        <f>D2068&amp;"|"&amp;E2068&amp;"|"&amp;G2068&amp;"|"&amp;H2068&amp;"|"&amp;X2068</f>
        <v>||||0</v>
      </c>
      <c r="C2068" s="28" t="str">
        <f>E2068&amp;"|"&amp;X2068</f>
        <v>|0</v>
      </c>
      <c r="D2068" s="10"/>
      <c r="E2068" s="10"/>
      <c r="F2068" s="36" t="str">
        <f>G2068&amp;"/"&amp;H2068</f>
        <v>/</v>
      </c>
      <c r="G2068" s="10"/>
      <c r="H2068" s="10"/>
      <c r="I2068" s="36" t="str">
        <f>J2068&amp;"."&amp;K2068</f>
        <v>.</v>
      </c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>
        <f>R2068-S2068-T2068</f>
        <v>0</v>
      </c>
      <c r="V2068" s="9" t="e">
        <f>IF(X2068&lt;&gt;"Liquidação Cancelada",VLOOKUP(B2068,'BASE DE DADOS OPS'!$B$4:$P$9650,10,FALSE),"Liquidação Cancelada")</f>
        <v>#N/A</v>
      </c>
      <c r="W2068" s="13" t="e">
        <f>IF(X2068&lt;&gt;"Liquidação Cancelada",IF(ISBLANK(V2068),"AGUARDANDO PAGAMENTO",NETWORKDAYS(P2068,V2068)-1),"Liquidação Cancelada")</f>
        <v>#N/A</v>
      </c>
      <c r="X2068" s="10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>IF(X2068&lt;&gt;"Liquidação Cancelada",Y2068-Z2068,"Liquidação Cancelada")</f>
        <v>#N/A</v>
      </c>
      <c r="AC2068" s="3" t="e">
        <f>IF(X2068&lt;&gt;"Liquidação Cancelada",(AA2068-AB2068)+(U2068-Z2068-AB2068),"Liquidação Cancelada")</f>
        <v>#N/A</v>
      </c>
      <c r="AD2068" s="29"/>
    </row>
    <row r="2069" spans="1:30" ht="24.95" customHeight="1" x14ac:dyDescent="0.2">
      <c r="A2069" s="23" t="str">
        <f>D2069&amp;"|"&amp;E2069&amp;"|"&amp;G2069&amp;"|"&amp;H2069&amp;"|"&amp;L2069&amp;"|"&amp;N2069&amp;"|"&amp;U2069</f>
        <v>||||||0</v>
      </c>
      <c r="B2069" s="23" t="str">
        <f>D2069&amp;"|"&amp;E2069&amp;"|"&amp;G2069&amp;"|"&amp;H2069&amp;"|"&amp;X2069</f>
        <v>||||0</v>
      </c>
      <c r="C2069" s="28" t="str">
        <f>E2069&amp;"|"&amp;X2069</f>
        <v>|0</v>
      </c>
      <c r="D2069" s="10"/>
      <c r="E2069" s="10"/>
      <c r="F2069" s="36" t="str">
        <f>G2069&amp;"/"&amp;H2069</f>
        <v>/</v>
      </c>
      <c r="G2069" s="10"/>
      <c r="H2069" s="10"/>
      <c r="I2069" s="36" t="str">
        <f>J2069&amp;"."&amp;K2069</f>
        <v>.</v>
      </c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>
        <f>R2069-S2069-T2069</f>
        <v>0</v>
      </c>
      <c r="V2069" s="9" t="e">
        <f>IF(X2069&lt;&gt;"Liquidação Cancelada",VLOOKUP(B2069,'BASE DE DADOS OPS'!$B$4:$P$9650,10,FALSE),"Liquidação Cancelada")</f>
        <v>#N/A</v>
      </c>
      <c r="W2069" s="13" t="e">
        <f>IF(X2069&lt;&gt;"Liquidação Cancelada",IF(ISBLANK(V2069),"AGUARDANDO PAGAMENTO",NETWORKDAYS(P2069,V2069)-1),"Liquidação Cancelada")</f>
        <v>#N/A</v>
      </c>
      <c r="X2069" s="10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>IF(X2069&lt;&gt;"Liquidação Cancelada",Y2069-Z2069,"Liquidação Cancelada")</f>
        <v>#N/A</v>
      </c>
      <c r="AC2069" s="3" t="e">
        <f>IF(X2069&lt;&gt;"Liquidação Cancelada",(AA2069-AB2069)+(U2069-Z2069-AB2069),"Liquidação Cancelada")</f>
        <v>#N/A</v>
      </c>
      <c r="AD2069" s="29"/>
    </row>
    <row r="2070" spans="1:30" ht="24.95" customHeight="1" x14ac:dyDescent="0.2">
      <c r="A2070" s="23" t="str">
        <f>D2070&amp;"|"&amp;E2070&amp;"|"&amp;G2070&amp;"|"&amp;H2070&amp;"|"&amp;L2070&amp;"|"&amp;N2070&amp;"|"&amp;U2070</f>
        <v>||||||0</v>
      </c>
      <c r="B2070" s="23" t="str">
        <f>D2070&amp;"|"&amp;E2070&amp;"|"&amp;G2070&amp;"|"&amp;H2070&amp;"|"&amp;X2070</f>
        <v>||||0</v>
      </c>
      <c r="C2070" s="28" t="str">
        <f>E2070&amp;"|"&amp;X2070</f>
        <v>|0</v>
      </c>
      <c r="D2070" s="10"/>
      <c r="E2070" s="10"/>
      <c r="F2070" s="36" t="str">
        <f>G2070&amp;"/"&amp;H2070</f>
        <v>/</v>
      </c>
      <c r="G2070" s="10"/>
      <c r="H2070" s="10"/>
      <c r="I2070" s="36" t="str">
        <f>J2070&amp;"."&amp;K2070</f>
        <v>.</v>
      </c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>
        <f>R2070-S2070-T2070</f>
        <v>0</v>
      </c>
      <c r="V2070" s="9" t="e">
        <f>IF(X2070&lt;&gt;"Liquidação Cancelada",VLOOKUP(B2070,'BASE DE DADOS OPS'!$B$4:$P$9650,10,FALSE),"Liquidação Cancelada")</f>
        <v>#N/A</v>
      </c>
      <c r="W2070" s="13" t="e">
        <f>IF(X2070&lt;&gt;"Liquidação Cancelada",IF(ISBLANK(V2070),"AGUARDANDO PAGAMENTO",NETWORKDAYS(P2070,V2070)-1),"Liquidação Cancelada")</f>
        <v>#N/A</v>
      </c>
      <c r="X2070" s="10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>IF(X2070&lt;&gt;"Liquidação Cancelada",Y2070-Z2070,"Liquidação Cancelada")</f>
        <v>#N/A</v>
      </c>
      <c r="AC2070" s="3" t="e">
        <f>IF(X2070&lt;&gt;"Liquidação Cancelada",(AA2070-AB2070)+(U2070-Z2070-AB2070),"Liquidação Cancelada")</f>
        <v>#N/A</v>
      </c>
      <c r="AD2070" s="29"/>
    </row>
    <row r="2071" spans="1:30" ht="24.95" customHeight="1" x14ac:dyDescent="0.2">
      <c r="A2071" s="23" t="str">
        <f>D2071&amp;"|"&amp;E2071&amp;"|"&amp;G2071&amp;"|"&amp;H2071&amp;"|"&amp;L2071&amp;"|"&amp;N2071&amp;"|"&amp;U2071</f>
        <v>||||||0</v>
      </c>
      <c r="B2071" s="23" t="str">
        <f>D2071&amp;"|"&amp;E2071&amp;"|"&amp;G2071&amp;"|"&amp;H2071&amp;"|"&amp;X2071</f>
        <v>||||0</v>
      </c>
      <c r="C2071" s="28" t="str">
        <f>E2071&amp;"|"&amp;X2071</f>
        <v>|0</v>
      </c>
      <c r="D2071" s="10"/>
      <c r="E2071" s="10"/>
      <c r="F2071" s="36" t="str">
        <f>G2071&amp;"/"&amp;H2071</f>
        <v>/</v>
      </c>
      <c r="G2071" s="10"/>
      <c r="H2071" s="10"/>
      <c r="I2071" s="36" t="str">
        <f>J2071&amp;"."&amp;K2071</f>
        <v>.</v>
      </c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>
        <f>R2071-S2071-T2071</f>
        <v>0</v>
      </c>
      <c r="V2071" s="9" t="e">
        <f>IF(X2071&lt;&gt;"Liquidação Cancelada",VLOOKUP(B2071,'BASE DE DADOS OPS'!$B$4:$P$9650,10,FALSE),"Liquidação Cancelada")</f>
        <v>#N/A</v>
      </c>
      <c r="W2071" s="13" t="e">
        <f>IF(X2071&lt;&gt;"Liquidação Cancelada",IF(ISBLANK(V2071),"AGUARDANDO PAGAMENTO",NETWORKDAYS(P2071,V2071)-1),"Liquidação Cancelada")</f>
        <v>#N/A</v>
      </c>
      <c r="X2071" s="10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>IF(X2071&lt;&gt;"Liquidação Cancelada",Y2071-Z2071,"Liquidação Cancelada")</f>
        <v>#N/A</v>
      </c>
      <c r="AC2071" s="3" t="e">
        <f>IF(X2071&lt;&gt;"Liquidação Cancelada",(AA2071-AB2071)+(U2071-Z2071-AB2071),"Liquidação Cancelada")</f>
        <v>#N/A</v>
      </c>
      <c r="AD2071" s="29"/>
    </row>
    <row r="2072" spans="1:30" ht="24.95" customHeight="1" x14ac:dyDescent="0.2">
      <c r="A2072" s="23" t="str">
        <f>D2072&amp;"|"&amp;E2072&amp;"|"&amp;G2072&amp;"|"&amp;H2072&amp;"|"&amp;L2072&amp;"|"&amp;N2072&amp;"|"&amp;U2072</f>
        <v>||||||0</v>
      </c>
      <c r="B2072" s="23" t="str">
        <f>D2072&amp;"|"&amp;E2072&amp;"|"&amp;G2072&amp;"|"&amp;H2072&amp;"|"&amp;X2072</f>
        <v>||||0</v>
      </c>
      <c r="C2072" s="28" t="str">
        <f>E2072&amp;"|"&amp;X2072</f>
        <v>|0</v>
      </c>
      <c r="D2072" s="10"/>
      <c r="E2072" s="10"/>
      <c r="F2072" s="36" t="str">
        <f>G2072&amp;"/"&amp;H2072</f>
        <v>/</v>
      </c>
      <c r="G2072" s="10"/>
      <c r="H2072" s="10"/>
      <c r="I2072" s="36" t="str">
        <f>J2072&amp;"."&amp;K2072</f>
        <v>.</v>
      </c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>
        <f>R2072-S2072-T2072</f>
        <v>0</v>
      </c>
      <c r="V2072" s="9" t="e">
        <f>IF(X2072&lt;&gt;"Liquidação Cancelada",VLOOKUP(B2072,'BASE DE DADOS OPS'!$B$4:$P$9650,10,FALSE),"Liquidação Cancelada")</f>
        <v>#N/A</v>
      </c>
      <c r="W2072" s="13" t="e">
        <f>IF(X2072&lt;&gt;"Liquidação Cancelada",IF(ISBLANK(V2072),"AGUARDANDO PAGAMENTO",NETWORKDAYS(P2072,V2072)-1),"Liquidação Cancelada")</f>
        <v>#N/A</v>
      </c>
      <c r="X2072" s="10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>IF(X2072&lt;&gt;"Liquidação Cancelada",Y2072-Z2072,"Liquidação Cancelada")</f>
        <v>#N/A</v>
      </c>
      <c r="AC2072" s="3" t="e">
        <f>IF(X2072&lt;&gt;"Liquidação Cancelada",(AA2072-AB2072)+(U2072-Z2072-AB2072),"Liquidação Cancelada")</f>
        <v>#N/A</v>
      </c>
      <c r="AD2072" s="29"/>
    </row>
    <row r="2073" spans="1:30" ht="24.95" customHeight="1" x14ac:dyDescent="0.2">
      <c r="A2073" s="23" t="str">
        <f>D2073&amp;"|"&amp;E2073&amp;"|"&amp;G2073&amp;"|"&amp;H2073&amp;"|"&amp;L2073&amp;"|"&amp;N2073&amp;"|"&amp;U2073</f>
        <v>||||||0</v>
      </c>
      <c r="B2073" s="23" t="str">
        <f>D2073&amp;"|"&amp;E2073&amp;"|"&amp;G2073&amp;"|"&amp;H2073&amp;"|"&amp;X2073</f>
        <v>||||0</v>
      </c>
      <c r="C2073" s="28" t="str">
        <f>E2073&amp;"|"&amp;X2073</f>
        <v>|0</v>
      </c>
      <c r="D2073" s="10"/>
      <c r="E2073" s="10"/>
      <c r="F2073" s="36" t="str">
        <f>G2073&amp;"/"&amp;H2073</f>
        <v>/</v>
      </c>
      <c r="G2073" s="10"/>
      <c r="H2073" s="10"/>
      <c r="I2073" s="36" t="str">
        <f>J2073&amp;"."&amp;K2073</f>
        <v>.</v>
      </c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>
        <f>R2073-S2073-T2073</f>
        <v>0</v>
      </c>
      <c r="V2073" s="9" t="e">
        <f>IF(X2073&lt;&gt;"Liquidação Cancelada",VLOOKUP(B2073,'BASE DE DADOS OPS'!$B$4:$P$9650,10,FALSE),"Liquidação Cancelada")</f>
        <v>#N/A</v>
      </c>
      <c r="W2073" s="13" t="e">
        <f>IF(X2073&lt;&gt;"Liquidação Cancelada",IF(ISBLANK(V2073),"AGUARDANDO PAGAMENTO",NETWORKDAYS(P2073,V2073)-1),"Liquidação Cancelada")</f>
        <v>#N/A</v>
      </c>
      <c r="X2073" s="10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>IF(X2073&lt;&gt;"Liquidação Cancelada",Y2073-Z2073,"Liquidação Cancelada")</f>
        <v>#N/A</v>
      </c>
      <c r="AC2073" s="3" t="e">
        <f>IF(X2073&lt;&gt;"Liquidação Cancelada",(AA2073-AB2073)+(U2073-Z2073-AB2073),"Liquidação Cancelada")</f>
        <v>#N/A</v>
      </c>
      <c r="AD2073" s="29"/>
    </row>
    <row r="2074" spans="1:30" ht="24.95" customHeight="1" x14ac:dyDescent="0.2">
      <c r="A2074" s="23" t="str">
        <f>D2074&amp;"|"&amp;E2074&amp;"|"&amp;G2074&amp;"|"&amp;H2074&amp;"|"&amp;L2074&amp;"|"&amp;N2074&amp;"|"&amp;U2074</f>
        <v>||||||0</v>
      </c>
      <c r="B2074" s="23" t="str">
        <f>D2074&amp;"|"&amp;E2074&amp;"|"&amp;G2074&amp;"|"&amp;H2074&amp;"|"&amp;X2074</f>
        <v>||||0</v>
      </c>
      <c r="C2074" s="28" t="str">
        <f>E2074&amp;"|"&amp;X2074</f>
        <v>|0</v>
      </c>
      <c r="D2074" s="10"/>
      <c r="E2074" s="10"/>
      <c r="F2074" s="36" t="str">
        <f>G2074&amp;"/"&amp;H2074</f>
        <v>/</v>
      </c>
      <c r="G2074" s="10"/>
      <c r="H2074" s="10"/>
      <c r="I2074" s="36" t="str">
        <f>J2074&amp;"."&amp;K2074</f>
        <v>.</v>
      </c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>
        <f>R2074-S2074-T2074</f>
        <v>0</v>
      </c>
      <c r="V2074" s="9" t="e">
        <f>IF(X2074&lt;&gt;"Liquidação Cancelada",VLOOKUP(B2074,'BASE DE DADOS OPS'!$B$4:$P$9650,10,FALSE),"Liquidação Cancelada")</f>
        <v>#N/A</v>
      </c>
      <c r="W2074" s="13" t="e">
        <f>IF(X2074&lt;&gt;"Liquidação Cancelada",IF(ISBLANK(V2074),"AGUARDANDO PAGAMENTO",NETWORKDAYS(P2074,V2074)-1),"Liquidação Cancelada")</f>
        <v>#N/A</v>
      </c>
      <c r="X2074" s="10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>IF(X2074&lt;&gt;"Liquidação Cancelada",Y2074-Z2074,"Liquidação Cancelada")</f>
        <v>#N/A</v>
      </c>
      <c r="AC2074" s="3" t="e">
        <f>IF(X2074&lt;&gt;"Liquidação Cancelada",(AA2074-AB2074)+(U2074-Z2074-AB2074),"Liquidação Cancelada")</f>
        <v>#N/A</v>
      </c>
      <c r="AD2074" s="29"/>
    </row>
    <row r="2075" spans="1:30" ht="24.95" customHeight="1" x14ac:dyDescent="0.2">
      <c r="A2075" s="23" t="str">
        <f>D2075&amp;"|"&amp;E2075&amp;"|"&amp;G2075&amp;"|"&amp;H2075&amp;"|"&amp;L2075&amp;"|"&amp;N2075&amp;"|"&amp;U2075</f>
        <v>||||||0</v>
      </c>
      <c r="B2075" s="23" t="str">
        <f>D2075&amp;"|"&amp;E2075&amp;"|"&amp;G2075&amp;"|"&amp;H2075&amp;"|"&amp;X2075</f>
        <v>||||0</v>
      </c>
      <c r="C2075" s="28" t="str">
        <f>E2075&amp;"|"&amp;X2075</f>
        <v>|0</v>
      </c>
      <c r="D2075" s="10"/>
      <c r="E2075" s="10"/>
      <c r="F2075" s="36" t="str">
        <f>G2075&amp;"/"&amp;H2075</f>
        <v>/</v>
      </c>
      <c r="G2075" s="10"/>
      <c r="H2075" s="10"/>
      <c r="I2075" s="36" t="str">
        <f>J2075&amp;"."&amp;K2075</f>
        <v>.</v>
      </c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>
        <f>R2075-S2075-T2075</f>
        <v>0</v>
      </c>
      <c r="V2075" s="9" t="e">
        <f>IF(X2075&lt;&gt;"Liquidação Cancelada",VLOOKUP(B2075,'BASE DE DADOS OPS'!$B$4:$P$9650,10,FALSE),"Liquidação Cancelada")</f>
        <v>#N/A</v>
      </c>
      <c r="W2075" s="13" t="e">
        <f>IF(X2075&lt;&gt;"Liquidação Cancelada",IF(ISBLANK(V2075),"AGUARDANDO PAGAMENTO",NETWORKDAYS(P2075,V2075)-1),"Liquidação Cancelada")</f>
        <v>#N/A</v>
      </c>
      <c r="X2075" s="10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>IF(X2075&lt;&gt;"Liquidação Cancelada",Y2075-Z2075,"Liquidação Cancelada")</f>
        <v>#N/A</v>
      </c>
      <c r="AC2075" s="3" t="e">
        <f>IF(X2075&lt;&gt;"Liquidação Cancelada",(AA2075-AB2075)+(U2075-Z2075-AB2075),"Liquidação Cancelada")</f>
        <v>#N/A</v>
      </c>
      <c r="AD2075" s="29"/>
    </row>
    <row r="2076" spans="1:30" ht="24.95" customHeight="1" x14ac:dyDescent="0.2">
      <c r="A2076" s="23" t="str">
        <f>D2076&amp;"|"&amp;E2076&amp;"|"&amp;G2076&amp;"|"&amp;H2076&amp;"|"&amp;L2076&amp;"|"&amp;N2076&amp;"|"&amp;U2076</f>
        <v>||||||0</v>
      </c>
      <c r="B2076" s="23" t="str">
        <f>D2076&amp;"|"&amp;E2076&amp;"|"&amp;G2076&amp;"|"&amp;H2076&amp;"|"&amp;X2076</f>
        <v>||||0</v>
      </c>
      <c r="C2076" s="28" t="str">
        <f>E2076&amp;"|"&amp;X2076</f>
        <v>|0</v>
      </c>
      <c r="D2076" s="10"/>
      <c r="E2076" s="10"/>
      <c r="F2076" s="36" t="str">
        <f>G2076&amp;"/"&amp;H2076</f>
        <v>/</v>
      </c>
      <c r="G2076" s="10"/>
      <c r="H2076" s="10"/>
      <c r="I2076" s="36" t="str">
        <f>J2076&amp;"."&amp;K2076</f>
        <v>.</v>
      </c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>
        <f>R2076-S2076-T2076</f>
        <v>0</v>
      </c>
      <c r="V2076" s="9" t="e">
        <f>IF(X2076&lt;&gt;"Liquidação Cancelada",VLOOKUP(B2076,'BASE DE DADOS OPS'!$B$4:$P$9650,10,FALSE),"Liquidação Cancelada")</f>
        <v>#N/A</v>
      </c>
      <c r="W2076" s="13" t="e">
        <f>IF(X2076&lt;&gt;"Liquidação Cancelada",IF(ISBLANK(V2076),"AGUARDANDO PAGAMENTO",NETWORKDAYS(P2076,V2076)-1),"Liquidação Cancelada")</f>
        <v>#N/A</v>
      </c>
      <c r="X2076" s="10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>IF(X2076&lt;&gt;"Liquidação Cancelada",Y2076-Z2076,"Liquidação Cancelada")</f>
        <v>#N/A</v>
      </c>
      <c r="AC2076" s="3" t="e">
        <f>IF(X2076&lt;&gt;"Liquidação Cancelada",(AA2076-AB2076)+(U2076-Z2076-AB2076),"Liquidação Cancelada")</f>
        <v>#N/A</v>
      </c>
      <c r="AD2076" s="29"/>
    </row>
    <row r="2077" spans="1:30" ht="24.95" customHeight="1" x14ac:dyDescent="0.2">
      <c r="A2077" s="23" t="str">
        <f>D2077&amp;"|"&amp;E2077&amp;"|"&amp;G2077&amp;"|"&amp;H2077&amp;"|"&amp;L2077&amp;"|"&amp;N2077&amp;"|"&amp;U2077</f>
        <v>||||||0</v>
      </c>
      <c r="B2077" s="23" t="str">
        <f>D2077&amp;"|"&amp;E2077&amp;"|"&amp;G2077&amp;"|"&amp;H2077&amp;"|"&amp;X2077</f>
        <v>||||0</v>
      </c>
      <c r="C2077" s="28" t="str">
        <f>E2077&amp;"|"&amp;X2077</f>
        <v>|0</v>
      </c>
      <c r="D2077" s="10"/>
      <c r="E2077" s="10"/>
      <c r="F2077" s="36" t="str">
        <f>G2077&amp;"/"&amp;H2077</f>
        <v>/</v>
      </c>
      <c r="G2077" s="10"/>
      <c r="H2077" s="10"/>
      <c r="I2077" s="36" t="str">
        <f>J2077&amp;"."&amp;K2077</f>
        <v>.</v>
      </c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>
        <f>R2077-S2077-T2077</f>
        <v>0</v>
      </c>
      <c r="V2077" s="9" t="e">
        <f>IF(X2077&lt;&gt;"Liquidação Cancelada",VLOOKUP(B2077,'BASE DE DADOS OPS'!$B$4:$P$9650,10,FALSE),"Liquidação Cancelada")</f>
        <v>#N/A</v>
      </c>
      <c r="W2077" s="13" t="e">
        <f>IF(X2077&lt;&gt;"Liquidação Cancelada",IF(ISBLANK(V2077),"AGUARDANDO PAGAMENTO",NETWORKDAYS(P2077,V2077)-1),"Liquidação Cancelada")</f>
        <v>#N/A</v>
      </c>
      <c r="X2077" s="10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>IF(X2077&lt;&gt;"Liquidação Cancelada",Y2077-Z2077,"Liquidação Cancelada")</f>
        <v>#N/A</v>
      </c>
      <c r="AC2077" s="3" t="e">
        <f>IF(X2077&lt;&gt;"Liquidação Cancelada",(AA2077-AB2077)+(U2077-Z2077-AB2077),"Liquidação Cancelada")</f>
        <v>#N/A</v>
      </c>
      <c r="AD2077" s="29"/>
    </row>
    <row r="2078" spans="1:30" ht="24.95" customHeight="1" x14ac:dyDescent="0.2">
      <c r="A2078" s="23" t="str">
        <f>D2078&amp;"|"&amp;E2078&amp;"|"&amp;G2078&amp;"|"&amp;H2078&amp;"|"&amp;L2078&amp;"|"&amp;N2078&amp;"|"&amp;U2078</f>
        <v>||||||0</v>
      </c>
      <c r="B2078" s="23" t="str">
        <f>D2078&amp;"|"&amp;E2078&amp;"|"&amp;G2078&amp;"|"&amp;H2078&amp;"|"&amp;X2078</f>
        <v>||||0</v>
      </c>
      <c r="C2078" s="28" t="str">
        <f>E2078&amp;"|"&amp;X2078</f>
        <v>|0</v>
      </c>
      <c r="D2078" s="10"/>
      <c r="E2078" s="10"/>
      <c r="F2078" s="36" t="str">
        <f>G2078&amp;"/"&amp;H2078</f>
        <v>/</v>
      </c>
      <c r="G2078" s="10"/>
      <c r="H2078" s="10"/>
      <c r="I2078" s="36" t="str">
        <f>J2078&amp;"."&amp;K2078</f>
        <v>.</v>
      </c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>
        <f>R2078-S2078-T2078</f>
        <v>0</v>
      </c>
      <c r="V2078" s="9" t="e">
        <f>IF(X2078&lt;&gt;"Liquidação Cancelada",VLOOKUP(B2078,'BASE DE DADOS OPS'!$B$4:$P$9650,10,FALSE),"Liquidação Cancelada")</f>
        <v>#N/A</v>
      </c>
      <c r="W2078" s="13" t="e">
        <f>IF(X2078&lt;&gt;"Liquidação Cancelada",IF(ISBLANK(V2078),"AGUARDANDO PAGAMENTO",NETWORKDAYS(P2078,V2078)-1),"Liquidação Cancelada")</f>
        <v>#N/A</v>
      </c>
      <c r="X2078" s="10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>IF(X2078&lt;&gt;"Liquidação Cancelada",Y2078-Z2078,"Liquidação Cancelada")</f>
        <v>#N/A</v>
      </c>
      <c r="AC2078" s="3" t="e">
        <f>IF(X2078&lt;&gt;"Liquidação Cancelada",(AA2078-AB2078)+(U2078-Z2078-AB2078),"Liquidação Cancelada")</f>
        <v>#N/A</v>
      </c>
      <c r="AD2078" s="29"/>
    </row>
    <row r="2079" spans="1:30" ht="24.95" customHeight="1" x14ac:dyDescent="0.2">
      <c r="A2079" s="23" t="str">
        <f>D2079&amp;"|"&amp;E2079&amp;"|"&amp;G2079&amp;"|"&amp;H2079&amp;"|"&amp;L2079&amp;"|"&amp;N2079&amp;"|"&amp;U2079</f>
        <v>||||||0</v>
      </c>
      <c r="B2079" s="23" t="str">
        <f>D2079&amp;"|"&amp;E2079&amp;"|"&amp;G2079&amp;"|"&amp;H2079&amp;"|"&amp;X2079</f>
        <v>||||0</v>
      </c>
      <c r="C2079" s="28" t="str">
        <f>E2079&amp;"|"&amp;X2079</f>
        <v>|0</v>
      </c>
      <c r="D2079" s="10"/>
      <c r="E2079" s="10"/>
      <c r="F2079" s="36" t="str">
        <f>G2079&amp;"/"&amp;H2079</f>
        <v>/</v>
      </c>
      <c r="G2079" s="10"/>
      <c r="H2079" s="10"/>
      <c r="I2079" s="36" t="str">
        <f>J2079&amp;"."&amp;K2079</f>
        <v>.</v>
      </c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>
        <f>R2079-S2079-T2079</f>
        <v>0</v>
      </c>
      <c r="V2079" s="9" t="e">
        <f>IF(X2079&lt;&gt;"Liquidação Cancelada",VLOOKUP(B2079,'BASE DE DADOS OPS'!$B$4:$P$9650,10,FALSE),"Liquidação Cancelada")</f>
        <v>#N/A</v>
      </c>
      <c r="W2079" s="13" t="e">
        <f>IF(X2079&lt;&gt;"Liquidação Cancelada",IF(ISBLANK(V2079),"AGUARDANDO PAGAMENTO",NETWORKDAYS(P2079,V2079)-1),"Liquidação Cancelada")</f>
        <v>#N/A</v>
      </c>
      <c r="X2079" s="10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>IF(X2079&lt;&gt;"Liquidação Cancelada",Y2079-Z2079,"Liquidação Cancelada")</f>
        <v>#N/A</v>
      </c>
      <c r="AC2079" s="3" t="e">
        <f>IF(X2079&lt;&gt;"Liquidação Cancelada",(AA2079-AB2079)+(U2079-Z2079-AB2079),"Liquidação Cancelada")</f>
        <v>#N/A</v>
      </c>
      <c r="AD2079" s="29"/>
    </row>
    <row r="2080" spans="1:30" ht="24.95" customHeight="1" x14ac:dyDescent="0.2">
      <c r="A2080" s="23" t="str">
        <f>D2080&amp;"|"&amp;E2080&amp;"|"&amp;G2080&amp;"|"&amp;H2080&amp;"|"&amp;L2080&amp;"|"&amp;N2080&amp;"|"&amp;U2080</f>
        <v>||||||0</v>
      </c>
      <c r="B2080" s="23" t="str">
        <f>D2080&amp;"|"&amp;E2080&amp;"|"&amp;G2080&amp;"|"&amp;H2080&amp;"|"&amp;X2080</f>
        <v>||||0</v>
      </c>
      <c r="C2080" s="28" t="str">
        <f>E2080&amp;"|"&amp;X2080</f>
        <v>|0</v>
      </c>
      <c r="D2080" s="10"/>
      <c r="E2080" s="10"/>
      <c r="F2080" s="36" t="str">
        <f>G2080&amp;"/"&amp;H2080</f>
        <v>/</v>
      </c>
      <c r="G2080" s="10"/>
      <c r="H2080" s="10"/>
      <c r="I2080" s="36" t="str">
        <f>J2080&amp;"."&amp;K2080</f>
        <v>.</v>
      </c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>
        <f>R2080-S2080-T2080</f>
        <v>0</v>
      </c>
      <c r="V2080" s="9" t="e">
        <f>IF(X2080&lt;&gt;"Liquidação Cancelada",VLOOKUP(B2080,'BASE DE DADOS OPS'!$B$4:$P$9650,10,FALSE),"Liquidação Cancelada")</f>
        <v>#N/A</v>
      </c>
      <c r="W2080" s="13" t="e">
        <f>IF(X2080&lt;&gt;"Liquidação Cancelada",IF(ISBLANK(V2080),"AGUARDANDO PAGAMENTO",NETWORKDAYS(P2080,V2080)-1),"Liquidação Cancelada")</f>
        <v>#N/A</v>
      </c>
      <c r="X2080" s="10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>IF(X2080&lt;&gt;"Liquidação Cancelada",Y2080-Z2080,"Liquidação Cancelada")</f>
        <v>#N/A</v>
      </c>
      <c r="AC2080" s="3" t="e">
        <f>IF(X2080&lt;&gt;"Liquidação Cancelada",(AA2080-AB2080)+(U2080-Z2080-AB2080),"Liquidação Cancelada")</f>
        <v>#N/A</v>
      </c>
      <c r="AD2080" s="29"/>
    </row>
    <row r="2081" spans="1:30" ht="24.95" customHeight="1" x14ac:dyDescent="0.2">
      <c r="A2081" s="23" t="str">
        <f>D2081&amp;"|"&amp;E2081&amp;"|"&amp;G2081&amp;"|"&amp;H2081&amp;"|"&amp;L2081&amp;"|"&amp;N2081&amp;"|"&amp;U2081</f>
        <v>||||||0</v>
      </c>
      <c r="B2081" s="23" t="str">
        <f>D2081&amp;"|"&amp;E2081&amp;"|"&amp;G2081&amp;"|"&amp;H2081&amp;"|"&amp;X2081</f>
        <v>||||0</v>
      </c>
      <c r="C2081" s="28" t="str">
        <f>E2081&amp;"|"&amp;X2081</f>
        <v>|0</v>
      </c>
      <c r="D2081" s="10"/>
      <c r="E2081" s="10"/>
      <c r="F2081" s="36" t="str">
        <f>G2081&amp;"/"&amp;H2081</f>
        <v>/</v>
      </c>
      <c r="G2081" s="10"/>
      <c r="H2081" s="10"/>
      <c r="I2081" s="36" t="str">
        <f>J2081&amp;"."&amp;K2081</f>
        <v>.</v>
      </c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>
        <f>R2081-S2081-T2081</f>
        <v>0</v>
      </c>
      <c r="V2081" s="9" t="e">
        <f>IF(X2081&lt;&gt;"Liquidação Cancelada",VLOOKUP(B2081,'BASE DE DADOS OPS'!$B$4:$P$9650,10,FALSE),"Liquidação Cancelada")</f>
        <v>#N/A</v>
      </c>
      <c r="W2081" s="13" t="e">
        <f>IF(X2081&lt;&gt;"Liquidação Cancelada",IF(ISBLANK(V2081),"AGUARDANDO PAGAMENTO",NETWORKDAYS(P2081,V2081)-1),"Liquidação Cancelada")</f>
        <v>#N/A</v>
      </c>
      <c r="X2081" s="10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>IF(X2081&lt;&gt;"Liquidação Cancelada",Y2081-Z2081,"Liquidação Cancelada")</f>
        <v>#N/A</v>
      </c>
      <c r="AC2081" s="3" t="e">
        <f>IF(X2081&lt;&gt;"Liquidação Cancelada",(AA2081-AB2081)+(U2081-Z2081-AB2081),"Liquidação Cancelada")</f>
        <v>#N/A</v>
      </c>
      <c r="AD2081" s="29"/>
    </row>
    <row r="2082" spans="1:30" ht="24.95" customHeight="1" x14ac:dyDescent="0.2">
      <c r="A2082" s="23" t="str">
        <f>D2082&amp;"|"&amp;E2082&amp;"|"&amp;G2082&amp;"|"&amp;H2082&amp;"|"&amp;L2082&amp;"|"&amp;N2082&amp;"|"&amp;U2082</f>
        <v>||||||0</v>
      </c>
      <c r="B2082" s="23" t="str">
        <f>D2082&amp;"|"&amp;E2082&amp;"|"&amp;G2082&amp;"|"&amp;H2082&amp;"|"&amp;X2082</f>
        <v>||||0</v>
      </c>
      <c r="C2082" s="28" t="str">
        <f>E2082&amp;"|"&amp;X2082</f>
        <v>|0</v>
      </c>
      <c r="D2082" s="10"/>
      <c r="E2082" s="10"/>
      <c r="F2082" s="36" t="str">
        <f>G2082&amp;"/"&amp;H2082</f>
        <v>/</v>
      </c>
      <c r="G2082" s="10"/>
      <c r="H2082" s="10"/>
      <c r="I2082" s="36" t="str">
        <f>J2082&amp;"."&amp;K2082</f>
        <v>.</v>
      </c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>
        <f>R2082-S2082-T2082</f>
        <v>0</v>
      </c>
      <c r="V2082" s="9" t="e">
        <f>IF(X2082&lt;&gt;"Liquidação Cancelada",VLOOKUP(B2082,'BASE DE DADOS OPS'!$B$4:$P$9650,10,FALSE),"Liquidação Cancelada")</f>
        <v>#N/A</v>
      </c>
      <c r="W2082" s="13" t="e">
        <f>IF(X2082&lt;&gt;"Liquidação Cancelada",IF(ISBLANK(V2082),"AGUARDANDO PAGAMENTO",NETWORKDAYS(P2082,V2082)-1),"Liquidação Cancelada")</f>
        <v>#N/A</v>
      </c>
      <c r="X2082" s="10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>IF(X2082&lt;&gt;"Liquidação Cancelada",Y2082-Z2082,"Liquidação Cancelada")</f>
        <v>#N/A</v>
      </c>
      <c r="AC2082" s="3" t="e">
        <f>IF(X2082&lt;&gt;"Liquidação Cancelada",(AA2082-AB2082)+(U2082-Z2082-AB2082),"Liquidação Cancelada")</f>
        <v>#N/A</v>
      </c>
      <c r="AD2082" s="29"/>
    </row>
    <row r="2083" spans="1:30" ht="24.95" customHeight="1" x14ac:dyDescent="0.2">
      <c r="A2083" s="23" t="str">
        <f>D2083&amp;"|"&amp;E2083&amp;"|"&amp;G2083&amp;"|"&amp;H2083&amp;"|"&amp;L2083&amp;"|"&amp;N2083&amp;"|"&amp;U2083</f>
        <v>||||||0</v>
      </c>
      <c r="B2083" s="23" t="str">
        <f>D2083&amp;"|"&amp;E2083&amp;"|"&amp;G2083&amp;"|"&amp;H2083&amp;"|"&amp;X2083</f>
        <v>||||0</v>
      </c>
      <c r="C2083" s="28" t="str">
        <f>E2083&amp;"|"&amp;X2083</f>
        <v>|0</v>
      </c>
      <c r="D2083" s="10"/>
      <c r="E2083" s="10"/>
      <c r="F2083" s="36" t="str">
        <f>G2083&amp;"/"&amp;H2083</f>
        <v>/</v>
      </c>
      <c r="G2083" s="10"/>
      <c r="H2083" s="10"/>
      <c r="I2083" s="36" t="str">
        <f>J2083&amp;"."&amp;K2083</f>
        <v>.</v>
      </c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>
        <f>R2083-S2083-T2083</f>
        <v>0</v>
      </c>
      <c r="V2083" s="9" t="e">
        <f>IF(X2083&lt;&gt;"Liquidação Cancelada",VLOOKUP(B2083,'BASE DE DADOS OPS'!$B$4:$P$9650,10,FALSE),"Liquidação Cancelada")</f>
        <v>#N/A</v>
      </c>
      <c r="W2083" s="13" t="e">
        <f>IF(X2083&lt;&gt;"Liquidação Cancelada",IF(ISBLANK(V2083),"AGUARDANDO PAGAMENTO",NETWORKDAYS(P2083,V2083)-1),"Liquidação Cancelada")</f>
        <v>#N/A</v>
      </c>
      <c r="X2083" s="10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>IF(X2083&lt;&gt;"Liquidação Cancelada",Y2083-Z2083,"Liquidação Cancelada")</f>
        <v>#N/A</v>
      </c>
      <c r="AC2083" s="3" t="e">
        <f>IF(X2083&lt;&gt;"Liquidação Cancelada",(AA2083-AB2083)+(U2083-Z2083-AB2083),"Liquidação Cancelada")</f>
        <v>#N/A</v>
      </c>
      <c r="AD2083" s="29"/>
    </row>
    <row r="2084" spans="1:30" ht="24.95" customHeight="1" x14ac:dyDescent="0.2">
      <c r="A2084" s="23" t="str">
        <f>D2084&amp;"|"&amp;E2084&amp;"|"&amp;G2084&amp;"|"&amp;H2084&amp;"|"&amp;L2084&amp;"|"&amp;N2084&amp;"|"&amp;U2084</f>
        <v>||||||0</v>
      </c>
      <c r="B2084" s="23" t="str">
        <f>D2084&amp;"|"&amp;E2084&amp;"|"&amp;G2084&amp;"|"&amp;H2084&amp;"|"&amp;X2084</f>
        <v>||||0</v>
      </c>
      <c r="C2084" s="28" t="str">
        <f>E2084&amp;"|"&amp;X2084</f>
        <v>|0</v>
      </c>
      <c r="D2084" s="10"/>
      <c r="E2084" s="10"/>
      <c r="F2084" s="36" t="str">
        <f>G2084&amp;"/"&amp;H2084</f>
        <v>/</v>
      </c>
      <c r="G2084" s="10"/>
      <c r="H2084" s="10"/>
      <c r="I2084" s="36" t="str">
        <f>J2084&amp;"."&amp;K2084</f>
        <v>.</v>
      </c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>
        <f>R2084-S2084-T2084</f>
        <v>0</v>
      </c>
      <c r="V2084" s="9" t="e">
        <f>IF(X2084&lt;&gt;"Liquidação Cancelada",VLOOKUP(B2084,'BASE DE DADOS OPS'!$B$4:$P$9650,10,FALSE),"Liquidação Cancelada")</f>
        <v>#N/A</v>
      </c>
      <c r="W2084" s="13" t="e">
        <f>IF(X2084&lt;&gt;"Liquidação Cancelada",IF(ISBLANK(V2084),"AGUARDANDO PAGAMENTO",NETWORKDAYS(P2084,V2084)-1),"Liquidação Cancelada")</f>
        <v>#N/A</v>
      </c>
      <c r="X2084" s="10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>IF(X2084&lt;&gt;"Liquidação Cancelada",Y2084-Z2084,"Liquidação Cancelada")</f>
        <v>#N/A</v>
      </c>
      <c r="AC2084" s="3" t="e">
        <f>IF(X2084&lt;&gt;"Liquidação Cancelada",(AA2084-AB2084)+(U2084-Z2084-AB2084),"Liquidação Cancelada")</f>
        <v>#N/A</v>
      </c>
      <c r="AD2084" s="29"/>
    </row>
    <row r="2085" spans="1:30" ht="24.95" customHeight="1" x14ac:dyDescent="0.2">
      <c r="A2085" s="23" t="str">
        <f>D2085&amp;"|"&amp;E2085&amp;"|"&amp;G2085&amp;"|"&amp;H2085&amp;"|"&amp;L2085&amp;"|"&amp;N2085&amp;"|"&amp;U2085</f>
        <v>||||||0</v>
      </c>
      <c r="B2085" s="23" t="str">
        <f>D2085&amp;"|"&amp;E2085&amp;"|"&amp;G2085&amp;"|"&amp;H2085&amp;"|"&amp;X2085</f>
        <v>||||0</v>
      </c>
      <c r="C2085" s="28" t="str">
        <f>E2085&amp;"|"&amp;X2085</f>
        <v>|0</v>
      </c>
      <c r="D2085" s="10"/>
      <c r="E2085" s="10"/>
      <c r="F2085" s="36" t="str">
        <f>G2085&amp;"/"&amp;H2085</f>
        <v>/</v>
      </c>
      <c r="G2085" s="10"/>
      <c r="H2085" s="10"/>
      <c r="I2085" s="36" t="str">
        <f>J2085&amp;"."&amp;K2085</f>
        <v>.</v>
      </c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>
        <f>R2085-S2085-T2085</f>
        <v>0</v>
      </c>
      <c r="V2085" s="9" t="e">
        <f>IF(X2085&lt;&gt;"Liquidação Cancelada",VLOOKUP(B2085,'BASE DE DADOS OPS'!$B$4:$P$9650,10,FALSE),"Liquidação Cancelada")</f>
        <v>#N/A</v>
      </c>
      <c r="W2085" s="13" t="e">
        <f>IF(X2085&lt;&gt;"Liquidação Cancelada",IF(ISBLANK(V2085),"AGUARDANDO PAGAMENTO",NETWORKDAYS(P2085,V2085)-1),"Liquidação Cancelada")</f>
        <v>#N/A</v>
      </c>
      <c r="X2085" s="10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>IF(X2085&lt;&gt;"Liquidação Cancelada",Y2085-Z2085,"Liquidação Cancelada")</f>
        <v>#N/A</v>
      </c>
      <c r="AC2085" s="3" t="e">
        <f>IF(X2085&lt;&gt;"Liquidação Cancelada",(AA2085-AB2085)+(U2085-Z2085-AB2085),"Liquidação Cancelada")</f>
        <v>#N/A</v>
      </c>
      <c r="AD2085" s="29"/>
    </row>
    <row r="2086" spans="1:30" ht="24.95" customHeight="1" x14ac:dyDescent="0.2">
      <c r="A2086" s="23" t="str">
        <f>D2086&amp;"|"&amp;E2086&amp;"|"&amp;G2086&amp;"|"&amp;H2086&amp;"|"&amp;L2086&amp;"|"&amp;N2086&amp;"|"&amp;U2086</f>
        <v>||||||0</v>
      </c>
      <c r="B2086" s="23" t="str">
        <f>D2086&amp;"|"&amp;E2086&amp;"|"&amp;G2086&amp;"|"&amp;H2086&amp;"|"&amp;X2086</f>
        <v>||||0</v>
      </c>
      <c r="C2086" s="28" t="str">
        <f>E2086&amp;"|"&amp;X2086</f>
        <v>|0</v>
      </c>
      <c r="D2086" s="10"/>
      <c r="E2086" s="10"/>
      <c r="F2086" s="36" t="str">
        <f>G2086&amp;"/"&amp;H2086</f>
        <v>/</v>
      </c>
      <c r="G2086" s="10"/>
      <c r="H2086" s="10"/>
      <c r="I2086" s="36" t="str">
        <f>J2086&amp;"."&amp;K2086</f>
        <v>.</v>
      </c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>
        <f>R2086-S2086-T2086</f>
        <v>0</v>
      </c>
      <c r="V2086" s="9" t="e">
        <f>IF(X2086&lt;&gt;"Liquidação Cancelada",VLOOKUP(B2086,'BASE DE DADOS OPS'!$B$4:$P$9650,10,FALSE),"Liquidação Cancelada")</f>
        <v>#N/A</v>
      </c>
      <c r="W2086" s="13" t="e">
        <f>IF(X2086&lt;&gt;"Liquidação Cancelada",IF(ISBLANK(V2086),"AGUARDANDO PAGAMENTO",NETWORKDAYS(P2086,V2086)-1),"Liquidação Cancelada")</f>
        <v>#N/A</v>
      </c>
      <c r="X2086" s="10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>IF(X2086&lt;&gt;"Liquidação Cancelada",Y2086-Z2086,"Liquidação Cancelada")</f>
        <v>#N/A</v>
      </c>
      <c r="AC2086" s="3" t="e">
        <f>IF(X2086&lt;&gt;"Liquidação Cancelada",(AA2086-AB2086)+(U2086-Z2086-AB2086),"Liquidação Cancelada")</f>
        <v>#N/A</v>
      </c>
      <c r="AD2086" s="29"/>
    </row>
    <row r="2087" spans="1:30" ht="24.95" customHeight="1" x14ac:dyDescent="0.2">
      <c r="A2087" s="23" t="str">
        <f>D2087&amp;"|"&amp;E2087&amp;"|"&amp;G2087&amp;"|"&amp;H2087&amp;"|"&amp;L2087&amp;"|"&amp;N2087&amp;"|"&amp;U2087</f>
        <v>||||||0</v>
      </c>
      <c r="B2087" s="23" t="str">
        <f>D2087&amp;"|"&amp;E2087&amp;"|"&amp;G2087&amp;"|"&amp;H2087&amp;"|"&amp;X2087</f>
        <v>||||0</v>
      </c>
      <c r="C2087" s="28" t="str">
        <f>E2087&amp;"|"&amp;X2087</f>
        <v>|0</v>
      </c>
      <c r="D2087" s="10"/>
      <c r="E2087" s="10"/>
      <c r="F2087" s="36" t="str">
        <f>G2087&amp;"/"&amp;H2087</f>
        <v>/</v>
      </c>
      <c r="G2087" s="10"/>
      <c r="H2087" s="10"/>
      <c r="I2087" s="36" t="str">
        <f>J2087&amp;"."&amp;K2087</f>
        <v>.</v>
      </c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>
        <f>R2087-S2087-T2087</f>
        <v>0</v>
      </c>
      <c r="V2087" s="9" t="e">
        <f>IF(X2087&lt;&gt;"Liquidação Cancelada",VLOOKUP(B2087,'BASE DE DADOS OPS'!$B$4:$P$9650,10,FALSE),"Liquidação Cancelada")</f>
        <v>#N/A</v>
      </c>
      <c r="W2087" s="13" t="e">
        <f>IF(X2087&lt;&gt;"Liquidação Cancelada",IF(ISBLANK(V2087),"AGUARDANDO PAGAMENTO",NETWORKDAYS(P2087,V2087)-1),"Liquidação Cancelada")</f>
        <v>#N/A</v>
      </c>
      <c r="X2087" s="10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>IF(X2087&lt;&gt;"Liquidação Cancelada",Y2087-Z2087,"Liquidação Cancelada")</f>
        <v>#N/A</v>
      </c>
      <c r="AC2087" s="3" t="e">
        <f>IF(X2087&lt;&gt;"Liquidação Cancelada",(AA2087-AB2087)+(U2087-Z2087-AB2087),"Liquidação Cancelada")</f>
        <v>#N/A</v>
      </c>
      <c r="AD2087" s="29"/>
    </row>
    <row r="2088" spans="1:30" ht="24.95" customHeight="1" x14ac:dyDescent="0.2">
      <c r="A2088" s="23" t="str">
        <f>D2088&amp;"|"&amp;E2088&amp;"|"&amp;G2088&amp;"|"&amp;H2088&amp;"|"&amp;L2088&amp;"|"&amp;N2088&amp;"|"&amp;U2088</f>
        <v>||||||0</v>
      </c>
      <c r="B2088" s="23" t="str">
        <f>D2088&amp;"|"&amp;E2088&amp;"|"&amp;G2088&amp;"|"&amp;H2088&amp;"|"&amp;X2088</f>
        <v>||||0</v>
      </c>
      <c r="C2088" s="28" t="str">
        <f>E2088&amp;"|"&amp;X2088</f>
        <v>|0</v>
      </c>
      <c r="D2088" s="10"/>
      <c r="E2088" s="10"/>
      <c r="F2088" s="36" t="str">
        <f>G2088&amp;"/"&amp;H2088</f>
        <v>/</v>
      </c>
      <c r="G2088" s="10"/>
      <c r="H2088" s="10"/>
      <c r="I2088" s="36" t="str">
        <f>J2088&amp;"."&amp;K2088</f>
        <v>.</v>
      </c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>
        <f>R2088-S2088-T2088</f>
        <v>0</v>
      </c>
      <c r="V2088" s="9" t="e">
        <f>IF(X2088&lt;&gt;"Liquidação Cancelada",VLOOKUP(B2088,'BASE DE DADOS OPS'!$B$4:$P$9650,10,FALSE),"Liquidação Cancelada")</f>
        <v>#N/A</v>
      </c>
      <c r="W2088" s="13" t="e">
        <f>IF(X2088&lt;&gt;"Liquidação Cancelada",IF(ISBLANK(V2088),"AGUARDANDO PAGAMENTO",NETWORKDAYS(P2088,V2088)-1),"Liquidação Cancelada")</f>
        <v>#N/A</v>
      </c>
      <c r="X2088" s="10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>IF(X2088&lt;&gt;"Liquidação Cancelada",Y2088-Z2088,"Liquidação Cancelada")</f>
        <v>#N/A</v>
      </c>
      <c r="AC2088" s="3" t="e">
        <f>IF(X2088&lt;&gt;"Liquidação Cancelada",(AA2088-AB2088)+(U2088-Z2088-AB2088),"Liquidação Cancelada")</f>
        <v>#N/A</v>
      </c>
      <c r="AD2088" s="29"/>
    </row>
    <row r="2089" spans="1:30" ht="24.95" customHeight="1" x14ac:dyDescent="0.2">
      <c r="A2089" s="23" t="str">
        <f>D2089&amp;"|"&amp;E2089&amp;"|"&amp;G2089&amp;"|"&amp;H2089&amp;"|"&amp;L2089&amp;"|"&amp;N2089&amp;"|"&amp;U2089</f>
        <v>||||||0</v>
      </c>
      <c r="B2089" s="23" t="str">
        <f>D2089&amp;"|"&amp;E2089&amp;"|"&amp;G2089&amp;"|"&amp;H2089&amp;"|"&amp;X2089</f>
        <v>||||0</v>
      </c>
      <c r="C2089" s="28" t="str">
        <f>E2089&amp;"|"&amp;X2089</f>
        <v>|0</v>
      </c>
      <c r="D2089" s="10"/>
      <c r="E2089" s="10"/>
      <c r="F2089" s="36" t="str">
        <f>G2089&amp;"/"&amp;H2089</f>
        <v>/</v>
      </c>
      <c r="G2089" s="10"/>
      <c r="H2089" s="10"/>
      <c r="I2089" s="36" t="str">
        <f>J2089&amp;"."&amp;K2089</f>
        <v>.</v>
      </c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>
        <f>R2089-S2089-T2089</f>
        <v>0</v>
      </c>
      <c r="V2089" s="9" t="e">
        <f>IF(X2089&lt;&gt;"Liquidação Cancelada",VLOOKUP(B2089,'BASE DE DADOS OPS'!$B$4:$P$9650,10,FALSE),"Liquidação Cancelada")</f>
        <v>#N/A</v>
      </c>
      <c r="W2089" s="13" t="e">
        <f>IF(X2089&lt;&gt;"Liquidação Cancelada",IF(ISBLANK(V2089),"AGUARDANDO PAGAMENTO",NETWORKDAYS(P2089,V2089)-1),"Liquidação Cancelada")</f>
        <v>#N/A</v>
      </c>
      <c r="X2089" s="10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>IF(X2089&lt;&gt;"Liquidação Cancelada",Y2089-Z2089,"Liquidação Cancelada")</f>
        <v>#N/A</v>
      </c>
      <c r="AC2089" s="3" t="e">
        <f>IF(X2089&lt;&gt;"Liquidação Cancelada",(AA2089-AB2089)+(U2089-Z2089-AB2089),"Liquidação Cancelada")</f>
        <v>#N/A</v>
      </c>
      <c r="AD2089" s="29"/>
    </row>
    <row r="2090" spans="1:30" ht="24.95" customHeight="1" x14ac:dyDescent="0.2">
      <c r="A2090" s="23" t="str">
        <f>D2090&amp;"|"&amp;E2090&amp;"|"&amp;G2090&amp;"|"&amp;H2090&amp;"|"&amp;L2090&amp;"|"&amp;N2090&amp;"|"&amp;U2090</f>
        <v>||||||0</v>
      </c>
      <c r="B2090" s="23" t="str">
        <f>D2090&amp;"|"&amp;E2090&amp;"|"&amp;G2090&amp;"|"&amp;H2090&amp;"|"&amp;X2090</f>
        <v>||||0</v>
      </c>
      <c r="C2090" s="28" t="str">
        <f>E2090&amp;"|"&amp;X2090</f>
        <v>|0</v>
      </c>
      <c r="D2090" s="10"/>
      <c r="E2090" s="10"/>
      <c r="F2090" s="36" t="str">
        <f>G2090&amp;"/"&amp;H2090</f>
        <v>/</v>
      </c>
      <c r="G2090" s="10"/>
      <c r="H2090" s="10"/>
      <c r="I2090" s="36" t="str">
        <f>J2090&amp;"."&amp;K2090</f>
        <v>.</v>
      </c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>
        <f>R2090-S2090-T2090</f>
        <v>0</v>
      </c>
      <c r="V2090" s="9" t="e">
        <f>IF(X2090&lt;&gt;"Liquidação Cancelada",VLOOKUP(B2090,'BASE DE DADOS OPS'!$B$4:$P$9650,10,FALSE),"Liquidação Cancelada")</f>
        <v>#N/A</v>
      </c>
      <c r="W2090" s="13" t="e">
        <f>IF(X2090&lt;&gt;"Liquidação Cancelada",IF(ISBLANK(V2090),"AGUARDANDO PAGAMENTO",NETWORKDAYS(P2090,V2090)-1),"Liquidação Cancelada")</f>
        <v>#N/A</v>
      </c>
      <c r="X2090" s="10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>IF(X2090&lt;&gt;"Liquidação Cancelada",Y2090-Z2090,"Liquidação Cancelada")</f>
        <v>#N/A</v>
      </c>
      <c r="AC2090" s="3" t="e">
        <f>IF(X2090&lt;&gt;"Liquidação Cancelada",(AA2090-AB2090)+(U2090-Z2090-AB2090),"Liquidação Cancelada")</f>
        <v>#N/A</v>
      </c>
      <c r="AD2090" s="29"/>
    </row>
    <row r="2091" spans="1:30" ht="24.95" customHeight="1" x14ac:dyDescent="0.2">
      <c r="A2091" s="23" t="str">
        <f>D2091&amp;"|"&amp;E2091&amp;"|"&amp;G2091&amp;"|"&amp;H2091&amp;"|"&amp;L2091&amp;"|"&amp;N2091&amp;"|"&amp;U2091</f>
        <v>||||||0</v>
      </c>
      <c r="B2091" s="23" t="str">
        <f>D2091&amp;"|"&amp;E2091&amp;"|"&amp;G2091&amp;"|"&amp;H2091&amp;"|"&amp;X2091</f>
        <v>||||0</v>
      </c>
      <c r="C2091" s="28" t="str">
        <f>E2091&amp;"|"&amp;X2091</f>
        <v>|0</v>
      </c>
      <c r="D2091" s="10"/>
      <c r="E2091" s="10"/>
      <c r="F2091" s="36" t="str">
        <f>G2091&amp;"/"&amp;H2091</f>
        <v>/</v>
      </c>
      <c r="G2091" s="10"/>
      <c r="H2091" s="10"/>
      <c r="I2091" s="36" t="str">
        <f>J2091&amp;"."&amp;K2091</f>
        <v>.</v>
      </c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>
        <f>R2091-S2091-T2091</f>
        <v>0</v>
      </c>
      <c r="V2091" s="9" t="e">
        <f>IF(X2091&lt;&gt;"Liquidação Cancelada",VLOOKUP(B2091,'BASE DE DADOS OPS'!$B$4:$P$9650,10,FALSE),"Liquidação Cancelada")</f>
        <v>#N/A</v>
      </c>
      <c r="W2091" s="13" t="e">
        <f>IF(X2091&lt;&gt;"Liquidação Cancelada",IF(ISBLANK(V2091),"AGUARDANDO PAGAMENTO",NETWORKDAYS(P2091,V2091)-1),"Liquidação Cancelada")</f>
        <v>#N/A</v>
      </c>
      <c r="X2091" s="10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>IF(X2091&lt;&gt;"Liquidação Cancelada",Y2091-Z2091,"Liquidação Cancelada")</f>
        <v>#N/A</v>
      </c>
      <c r="AC2091" s="3" t="e">
        <f>IF(X2091&lt;&gt;"Liquidação Cancelada",(AA2091-AB2091)+(U2091-Z2091-AB2091),"Liquidação Cancelada")</f>
        <v>#N/A</v>
      </c>
      <c r="AD2091" s="29"/>
    </row>
    <row r="2092" spans="1:30" ht="24.95" customHeight="1" x14ac:dyDescent="0.2">
      <c r="A2092" s="23" t="str">
        <f>D2092&amp;"|"&amp;E2092&amp;"|"&amp;G2092&amp;"|"&amp;H2092&amp;"|"&amp;L2092&amp;"|"&amp;N2092&amp;"|"&amp;U2092</f>
        <v>||||||0</v>
      </c>
      <c r="B2092" s="23" t="str">
        <f>D2092&amp;"|"&amp;E2092&amp;"|"&amp;G2092&amp;"|"&amp;H2092&amp;"|"&amp;X2092</f>
        <v>||||0</v>
      </c>
      <c r="C2092" s="28" t="str">
        <f>E2092&amp;"|"&amp;X2092</f>
        <v>|0</v>
      </c>
      <c r="D2092" s="10"/>
      <c r="E2092" s="10"/>
      <c r="F2092" s="36" t="str">
        <f>G2092&amp;"/"&amp;H2092</f>
        <v>/</v>
      </c>
      <c r="G2092" s="10"/>
      <c r="H2092" s="10"/>
      <c r="I2092" s="36" t="str">
        <f>J2092&amp;"."&amp;K2092</f>
        <v>.</v>
      </c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>
        <f>R2092-S2092-T2092</f>
        <v>0</v>
      </c>
      <c r="V2092" s="9" t="e">
        <f>IF(X2092&lt;&gt;"Liquidação Cancelada",VLOOKUP(B2092,'BASE DE DADOS OPS'!$B$4:$P$9650,10,FALSE),"Liquidação Cancelada")</f>
        <v>#N/A</v>
      </c>
      <c r="W2092" s="13" t="e">
        <f>IF(X2092&lt;&gt;"Liquidação Cancelada",IF(ISBLANK(V2092),"AGUARDANDO PAGAMENTO",NETWORKDAYS(P2092,V2092)-1),"Liquidação Cancelada")</f>
        <v>#N/A</v>
      </c>
      <c r="X2092" s="10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>IF(X2092&lt;&gt;"Liquidação Cancelada",Y2092-Z2092,"Liquidação Cancelada")</f>
        <v>#N/A</v>
      </c>
      <c r="AC2092" s="3" t="e">
        <f>IF(X2092&lt;&gt;"Liquidação Cancelada",(AA2092-AB2092)+(U2092-Z2092-AB2092),"Liquidação Cancelada")</f>
        <v>#N/A</v>
      </c>
      <c r="AD2092" s="29"/>
    </row>
    <row r="2093" spans="1:30" ht="24.95" customHeight="1" x14ac:dyDescent="0.2">
      <c r="A2093" s="23" t="str">
        <f>D2093&amp;"|"&amp;E2093&amp;"|"&amp;G2093&amp;"|"&amp;H2093&amp;"|"&amp;L2093&amp;"|"&amp;N2093&amp;"|"&amp;U2093</f>
        <v>||||||0</v>
      </c>
      <c r="B2093" s="23" t="str">
        <f>D2093&amp;"|"&amp;E2093&amp;"|"&amp;G2093&amp;"|"&amp;H2093&amp;"|"&amp;X2093</f>
        <v>||||0</v>
      </c>
      <c r="C2093" s="28" t="str">
        <f>E2093&amp;"|"&amp;X2093</f>
        <v>|0</v>
      </c>
      <c r="D2093" s="10"/>
      <c r="E2093" s="10"/>
      <c r="F2093" s="36" t="str">
        <f>G2093&amp;"/"&amp;H2093</f>
        <v>/</v>
      </c>
      <c r="G2093" s="10"/>
      <c r="H2093" s="10"/>
      <c r="I2093" s="36" t="str">
        <f>J2093&amp;"."&amp;K2093</f>
        <v>.</v>
      </c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>
        <f>R2093-S2093-T2093</f>
        <v>0</v>
      </c>
      <c r="V2093" s="9" t="e">
        <f>IF(X2093&lt;&gt;"Liquidação Cancelada",VLOOKUP(B2093,'BASE DE DADOS OPS'!$B$4:$P$9650,10,FALSE),"Liquidação Cancelada")</f>
        <v>#N/A</v>
      </c>
      <c r="W2093" s="13" t="e">
        <f>IF(X2093&lt;&gt;"Liquidação Cancelada",IF(ISBLANK(V2093),"AGUARDANDO PAGAMENTO",NETWORKDAYS(P2093,V2093)-1),"Liquidação Cancelada")</f>
        <v>#N/A</v>
      </c>
      <c r="X2093" s="10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>IF(X2093&lt;&gt;"Liquidação Cancelada",Y2093-Z2093,"Liquidação Cancelada")</f>
        <v>#N/A</v>
      </c>
      <c r="AC2093" s="3" t="e">
        <f>IF(X2093&lt;&gt;"Liquidação Cancelada",(AA2093-AB2093)+(U2093-Z2093-AB2093),"Liquidação Cancelada")</f>
        <v>#N/A</v>
      </c>
      <c r="AD2093" s="29"/>
    </row>
    <row r="2094" spans="1:30" ht="24.95" customHeight="1" x14ac:dyDescent="0.2">
      <c r="A2094" s="23" t="str">
        <f>D2094&amp;"|"&amp;E2094&amp;"|"&amp;G2094&amp;"|"&amp;H2094&amp;"|"&amp;L2094&amp;"|"&amp;N2094&amp;"|"&amp;U2094</f>
        <v>||||||0</v>
      </c>
      <c r="B2094" s="23" t="str">
        <f>D2094&amp;"|"&amp;E2094&amp;"|"&amp;G2094&amp;"|"&amp;H2094&amp;"|"&amp;X2094</f>
        <v>||||0</v>
      </c>
      <c r="C2094" s="28" t="str">
        <f>E2094&amp;"|"&amp;X2094</f>
        <v>|0</v>
      </c>
      <c r="D2094" s="10"/>
      <c r="E2094" s="10"/>
      <c r="F2094" s="36" t="str">
        <f>G2094&amp;"/"&amp;H2094</f>
        <v>/</v>
      </c>
      <c r="G2094" s="10"/>
      <c r="H2094" s="10"/>
      <c r="I2094" s="36" t="str">
        <f>J2094&amp;"."&amp;K2094</f>
        <v>.</v>
      </c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>
        <f>R2094-S2094-T2094</f>
        <v>0</v>
      </c>
      <c r="V2094" s="9" t="e">
        <f>IF(X2094&lt;&gt;"Liquidação Cancelada",VLOOKUP(B2094,'BASE DE DADOS OPS'!$B$4:$P$9650,10,FALSE),"Liquidação Cancelada")</f>
        <v>#N/A</v>
      </c>
      <c r="W2094" s="13" t="e">
        <f>IF(X2094&lt;&gt;"Liquidação Cancelada",IF(ISBLANK(V2094),"AGUARDANDO PAGAMENTO",NETWORKDAYS(P2094,V2094)-1),"Liquidação Cancelada")</f>
        <v>#N/A</v>
      </c>
      <c r="X2094" s="10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>IF(X2094&lt;&gt;"Liquidação Cancelada",Y2094-Z2094,"Liquidação Cancelada")</f>
        <v>#N/A</v>
      </c>
      <c r="AC2094" s="3" t="e">
        <f>IF(X2094&lt;&gt;"Liquidação Cancelada",(AA2094-AB2094)+(U2094-Z2094-AB2094),"Liquidação Cancelada")</f>
        <v>#N/A</v>
      </c>
      <c r="AD2094" s="29"/>
    </row>
    <row r="2095" spans="1:30" ht="24.95" customHeight="1" x14ac:dyDescent="0.2">
      <c r="A2095" s="23" t="str">
        <f>D2095&amp;"|"&amp;E2095&amp;"|"&amp;G2095&amp;"|"&amp;H2095&amp;"|"&amp;L2095&amp;"|"&amp;N2095&amp;"|"&amp;U2095</f>
        <v>||||||0</v>
      </c>
      <c r="B2095" s="23" t="str">
        <f>D2095&amp;"|"&amp;E2095&amp;"|"&amp;G2095&amp;"|"&amp;H2095&amp;"|"&amp;X2095</f>
        <v>||||0</v>
      </c>
      <c r="C2095" s="28" t="str">
        <f>E2095&amp;"|"&amp;X2095</f>
        <v>|0</v>
      </c>
      <c r="D2095" s="10"/>
      <c r="E2095" s="10"/>
      <c r="F2095" s="36" t="str">
        <f>G2095&amp;"/"&amp;H2095</f>
        <v>/</v>
      </c>
      <c r="G2095" s="10"/>
      <c r="H2095" s="10"/>
      <c r="I2095" s="36" t="str">
        <f>J2095&amp;"."&amp;K2095</f>
        <v>.</v>
      </c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>
        <f>R2095-S2095-T2095</f>
        <v>0</v>
      </c>
      <c r="V2095" s="9" t="e">
        <f>IF(X2095&lt;&gt;"Liquidação Cancelada",VLOOKUP(B2095,'BASE DE DADOS OPS'!$B$4:$P$9650,10,FALSE),"Liquidação Cancelada")</f>
        <v>#N/A</v>
      </c>
      <c r="W2095" s="13" t="e">
        <f>IF(X2095&lt;&gt;"Liquidação Cancelada",IF(ISBLANK(V2095),"AGUARDANDO PAGAMENTO",NETWORKDAYS(P2095,V2095)-1),"Liquidação Cancelada")</f>
        <v>#N/A</v>
      </c>
      <c r="X2095" s="10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>IF(X2095&lt;&gt;"Liquidação Cancelada",Y2095-Z2095,"Liquidação Cancelada")</f>
        <v>#N/A</v>
      </c>
      <c r="AC2095" s="3" t="e">
        <f>IF(X2095&lt;&gt;"Liquidação Cancelada",(AA2095-AB2095)+(U2095-Z2095-AB2095),"Liquidação Cancelada")</f>
        <v>#N/A</v>
      </c>
      <c r="AD2095" s="29"/>
    </row>
    <row r="2096" spans="1:30" ht="24.95" customHeight="1" x14ac:dyDescent="0.2">
      <c r="A2096" s="23" t="str">
        <f>D2096&amp;"|"&amp;E2096&amp;"|"&amp;G2096&amp;"|"&amp;H2096&amp;"|"&amp;L2096&amp;"|"&amp;N2096&amp;"|"&amp;U2096</f>
        <v>||||||0</v>
      </c>
      <c r="B2096" s="23" t="str">
        <f>D2096&amp;"|"&amp;E2096&amp;"|"&amp;G2096&amp;"|"&amp;H2096&amp;"|"&amp;X2096</f>
        <v>||||0</v>
      </c>
      <c r="C2096" s="28" t="str">
        <f>E2096&amp;"|"&amp;X2096</f>
        <v>|0</v>
      </c>
      <c r="D2096" s="10"/>
      <c r="E2096" s="10"/>
      <c r="F2096" s="36" t="str">
        <f>G2096&amp;"/"&amp;H2096</f>
        <v>/</v>
      </c>
      <c r="G2096" s="10"/>
      <c r="H2096" s="10"/>
      <c r="I2096" s="36" t="str">
        <f>J2096&amp;"."&amp;K2096</f>
        <v>.</v>
      </c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>
        <f>R2096-S2096-T2096</f>
        <v>0</v>
      </c>
      <c r="V2096" s="9" t="e">
        <f>IF(X2096&lt;&gt;"Liquidação Cancelada",VLOOKUP(B2096,'BASE DE DADOS OPS'!$B$4:$P$9650,10,FALSE),"Liquidação Cancelada")</f>
        <v>#N/A</v>
      </c>
      <c r="W2096" s="13" t="e">
        <f>IF(X2096&lt;&gt;"Liquidação Cancelada",IF(ISBLANK(V2096),"AGUARDANDO PAGAMENTO",NETWORKDAYS(P2096,V2096)-1),"Liquidação Cancelada")</f>
        <v>#N/A</v>
      </c>
      <c r="X2096" s="10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>IF(X2096&lt;&gt;"Liquidação Cancelada",Y2096-Z2096,"Liquidação Cancelada")</f>
        <v>#N/A</v>
      </c>
      <c r="AC2096" s="3" t="e">
        <f>IF(X2096&lt;&gt;"Liquidação Cancelada",(AA2096-AB2096)+(U2096-Z2096-AB2096),"Liquidação Cancelada")</f>
        <v>#N/A</v>
      </c>
      <c r="AD2096" s="29"/>
    </row>
    <row r="2097" spans="1:30" ht="24.95" customHeight="1" x14ac:dyDescent="0.2">
      <c r="A2097" s="23" t="str">
        <f>D2097&amp;"|"&amp;E2097&amp;"|"&amp;G2097&amp;"|"&amp;H2097&amp;"|"&amp;L2097&amp;"|"&amp;N2097&amp;"|"&amp;U2097</f>
        <v>||||||0</v>
      </c>
      <c r="B2097" s="23" t="str">
        <f>D2097&amp;"|"&amp;E2097&amp;"|"&amp;G2097&amp;"|"&amp;H2097&amp;"|"&amp;X2097</f>
        <v>||||0</v>
      </c>
      <c r="C2097" s="28" t="str">
        <f>E2097&amp;"|"&amp;X2097</f>
        <v>|0</v>
      </c>
      <c r="D2097" s="10"/>
      <c r="E2097" s="10"/>
      <c r="F2097" s="36" t="str">
        <f>G2097&amp;"/"&amp;H2097</f>
        <v>/</v>
      </c>
      <c r="G2097" s="10"/>
      <c r="H2097" s="10"/>
      <c r="I2097" s="36" t="str">
        <f>J2097&amp;"."&amp;K2097</f>
        <v>.</v>
      </c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>
        <f>R2097-S2097-T2097</f>
        <v>0</v>
      </c>
      <c r="V2097" s="9" t="e">
        <f>IF(X2097&lt;&gt;"Liquidação Cancelada",VLOOKUP(B2097,'BASE DE DADOS OPS'!$B$4:$P$9650,10,FALSE),"Liquidação Cancelada")</f>
        <v>#N/A</v>
      </c>
      <c r="W2097" s="13" t="e">
        <f>IF(X2097&lt;&gt;"Liquidação Cancelada",IF(ISBLANK(V2097),"AGUARDANDO PAGAMENTO",NETWORKDAYS(P2097,V2097)-1),"Liquidação Cancelada")</f>
        <v>#N/A</v>
      </c>
      <c r="X2097" s="10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>IF(X2097&lt;&gt;"Liquidação Cancelada",Y2097-Z2097,"Liquidação Cancelada")</f>
        <v>#N/A</v>
      </c>
      <c r="AC2097" s="3" t="e">
        <f>IF(X2097&lt;&gt;"Liquidação Cancelada",(AA2097-AB2097)+(U2097-Z2097-AB2097),"Liquidação Cancelada")</f>
        <v>#N/A</v>
      </c>
      <c r="AD2097" s="29"/>
    </row>
    <row r="2098" spans="1:30" ht="24.95" customHeight="1" x14ac:dyDescent="0.2">
      <c r="A2098" s="23" t="str">
        <f>D2098&amp;"|"&amp;E2098&amp;"|"&amp;G2098&amp;"|"&amp;H2098&amp;"|"&amp;L2098&amp;"|"&amp;N2098&amp;"|"&amp;U2098</f>
        <v>||||||0</v>
      </c>
      <c r="B2098" s="23" t="str">
        <f>D2098&amp;"|"&amp;E2098&amp;"|"&amp;G2098&amp;"|"&amp;H2098&amp;"|"&amp;X2098</f>
        <v>||||0</v>
      </c>
      <c r="C2098" s="28" t="str">
        <f>E2098&amp;"|"&amp;X2098</f>
        <v>|0</v>
      </c>
      <c r="D2098" s="10"/>
      <c r="E2098" s="10"/>
      <c r="F2098" s="36" t="str">
        <f>G2098&amp;"/"&amp;H2098</f>
        <v>/</v>
      </c>
      <c r="G2098" s="10"/>
      <c r="H2098" s="10"/>
      <c r="I2098" s="36" t="str">
        <f>J2098&amp;"."&amp;K2098</f>
        <v>.</v>
      </c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>
        <f>R2098-S2098-T2098</f>
        <v>0</v>
      </c>
      <c r="V2098" s="9" t="e">
        <f>IF(X2098&lt;&gt;"Liquidação Cancelada",VLOOKUP(B2098,'BASE DE DADOS OPS'!$B$4:$P$9650,10,FALSE),"Liquidação Cancelada")</f>
        <v>#N/A</v>
      </c>
      <c r="W2098" s="13" t="e">
        <f>IF(X2098&lt;&gt;"Liquidação Cancelada",IF(ISBLANK(V2098),"AGUARDANDO PAGAMENTO",NETWORKDAYS(P2098,V2098)-1),"Liquidação Cancelada")</f>
        <v>#N/A</v>
      </c>
      <c r="X2098" s="10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>IF(X2098&lt;&gt;"Liquidação Cancelada",Y2098-Z2098,"Liquidação Cancelada")</f>
        <v>#N/A</v>
      </c>
      <c r="AC2098" s="3" t="e">
        <f>IF(X2098&lt;&gt;"Liquidação Cancelada",(AA2098-AB2098)+(U2098-Z2098-AB2098),"Liquidação Cancelada")</f>
        <v>#N/A</v>
      </c>
      <c r="AD2098" s="29"/>
    </row>
    <row r="2099" spans="1:30" ht="24.95" customHeight="1" x14ac:dyDescent="0.2">
      <c r="A2099" s="23" t="str">
        <f>D2099&amp;"|"&amp;E2099&amp;"|"&amp;G2099&amp;"|"&amp;H2099&amp;"|"&amp;L2099&amp;"|"&amp;N2099&amp;"|"&amp;U2099</f>
        <v>||||||0</v>
      </c>
      <c r="B2099" s="23" t="str">
        <f>D2099&amp;"|"&amp;E2099&amp;"|"&amp;G2099&amp;"|"&amp;H2099&amp;"|"&amp;X2099</f>
        <v>||||0</v>
      </c>
      <c r="C2099" s="28" t="str">
        <f>E2099&amp;"|"&amp;X2099</f>
        <v>|0</v>
      </c>
      <c r="D2099" s="10"/>
      <c r="E2099" s="10"/>
      <c r="F2099" s="36" t="str">
        <f>G2099&amp;"/"&amp;H2099</f>
        <v>/</v>
      </c>
      <c r="G2099" s="10"/>
      <c r="H2099" s="10"/>
      <c r="I2099" s="36" t="str">
        <f>J2099&amp;"."&amp;K2099</f>
        <v>.</v>
      </c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>
        <f>R2099-S2099-T2099</f>
        <v>0</v>
      </c>
      <c r="V2099" s="9" t="e">
        <f>IF(X2099&lt;&gt;"Liquidação Cancelada",VLOOKUP(B2099,'BASE DE DADOS OPS'!$B$4:$P$9650,10,FALSE),"Liquidação Cancelada")</f>
        <v>#N/A</v>
      </c>
      <c r="W2099" s="13" t="e">
        <f>IF(X2099&lt;&gt;"Liquidação Cancelada",IF(ISBLANK(V2099),"AGUARDANDO PAGAMENTO",NETWORKDAYS(P2099,V2099)-1),"Liquidação Cancelada")</f>
        <v>#N/A</v>
      </c>
      <c r="X2099" s="10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>IF(X2099&lt;&gt;"Liquidação Cancelada",Y2099-Z2099,"Liquidação Cancelada")</f>
        <v>#N/A</v>
      </c>
      <c r="AC2099" s="3" t="e">
        <f>IF(X2099&lt;&gt;"Liquidação Cancelada",(AA2099-AB2099)+(U2099-Z2099-AB2099),"Liquidação Cancelada")</f>
        <v>#N/A</v>
      </c>
      <c r="AD2099" s="29"/>
    </row>
    <row r="2100" spans="1:30" ht="24.95" customHeight="1" x14ac:dyDescent="0.2">
      <c r="A2100" s="23" t="str">
        <f>D2100&amp;"|"&amp;E2100&amp;"|"&amp;G2100&amp;"|"&amp;H2100&amp;"|"&amp;L2100&amp;"|"&amp;N2100&amp;"|"&amp;U2100</f>
        <v>||||||0</v>
      </c>
      <c r="B2100" s="23" t="str">
        <f>D2100&amp;"|"&amp;E2100&amp;"|"&amp;G2100&amp;"|"&amp;H2100&amp;"|"&amp;X2100</f>
        <v>||||0</v>
      </c>
      <c r="C2100" s="28" t="str">
        <f>E2100&amp;"|"&amp;X2100</f>
        <v>|0</v>
      </c>
      <c r="D2100" s="10"/>
      <c r="E2100" s="10"/>
      <c r="F2100" s="36" t="str">
        <f>G2100&amp;"/"&amp;H2100</f>
        <v>/</v>
      </c>
      <c r="G2100" s="10"/>
      <c r="H2100" s="10"/>
      <c r="I2100" s="36" t="str">
        <f>J2100&amp;"."&amp;K2100</f>
        <v>.</v>
      </c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>
        <f>R2100-S2100-T2100</f>
        <v>0</v>
      </c>
      <c r="V2100" s="9" t="e">
        <f>IF(X2100&lt;&gt;"Liquidação Cancelada",VLOOKUP(B2100,'BASE DE DADOS OPS'!$B$4:$P$9650,10,FALSE),"Liquidação Cancelada")</f>
        <v>#N/A</v>
      </c>
      <c r="W2100" s="13" t="e">
        <f>IF(X2100&lt;&gt;"Liquidação Cancelada",IF(ISBLANK(V2100),"AGUARDANDO PAGAMENTO",NETWORKDAYS(P2100,V2100)-1),"Liquidação Cancelada")</f>
        <v>#N/A</v>
      </c>
      <c r="X2100" s="10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>IF(X2100&lt;&gt;"Liquidação Cancelada",Y2100-Z2100,"Liquidação Cancelada")</f>
        <v>#N/A</v>
      </c>
      <c r="AC2100" s="3" t="e">
        <f>IF(X2100&lt;&gt;"Liquidação Cancelada",(AA2100-AB2100)+(U2100-Z2100-AB2100),"Liquidação Cancelada")</f>
        <v>#N/A</v>
      </c>
      <c r="AD2100" s="29"/>
    </row>
    <row r="2101" spans="1:30" ht="24.95" customHeight="1" x14ac:dyDescent="0.2">
      <c r="A2101" s="23" t="str">
        <f>D2101&amp;"|"&amp;E2101&amp;"|"&amp;G2101&amp;"|"&amp;H2101&amp;"|"&amp;L2101&amp;"|"&amp;N2101&amp;"|"&amp;U2101</f>
        <v>||||||0</v>
      </c>
      <c r="B2101" s="23" t="str">
        <f>D2101&amp;"|"&amp;E2101&amp;"|"&amp;G2101&amp;"|"&amp;H2101&amp;"|"&amp;X2101</f>
        <v>||||0</v>
      </c>
      <c r="C2101" s="28" t="str">
        <f>E2101&amp;"|"&amp;X2101</f>
        <v>|0</v>
      </c>
      <c r="D2101" s="10"/>
      <c r="E2101" s="10"/>
      <c r="F2101" s="36" t="str">
        <f>G2101&amp;"/"&amp;H2101</f>
        <v>/</v>
      </c>
      <c r="G2101" s="10"/>
      <c r="H2101" s="10"/>
      <c r="I2101" s="36" t="str">
        <f>J2101&amp;"."&amp;K2101</f>
        <v>.</v>
      </c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>
        <f>R2101-S2101-T2101</f>
        <v>0</v>
      </c>
      <c r="V2101" s="9" t="e">
        <f>IF(X2101&lt;&gt;"Liquidação Cancelada",VLOOKUP(B2101,'BASE DE DADOS OPS'!$B$4:$P$9650,10,FALSE),"Liquidação Cancelada")</f>
        <v>#N/A</v>
      </c>
      <c r="W2101" s="13" t="e">
        <f>IF(X2101&lt;&gt;"Liquidação Cancelada",IF(ISBLANK(V2101),"AGUARDANDO PAGAMENTO",NETWORKDAYS(P2101,V2101)-1),"Liquidação Cancelada")</f>
        <v>#N/A</v>
      </c>
      <c r="X2101" s="10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>IF(X2101&lt;&gt;"Liquidação Cancelada",Y2101-Z2101,"Liquidação Cancelada")</f>
        <v>#N/A</v>
      </c>
      <c r="AC2101" s="3" t="e">
        <f>IF(X2101&lt;&gt;"Liquidação Cancelada",(AA2101-AB2101)+(U2101-Z2101-AB2101),"Liquidação Cancelada")</f>
        <v>#N/A</v>
      </c>
      <c r="AD2101" s="29"/>
    </row>
    <row r="2102" spans="1:30" ht="24.95" customHeight="1" x14ac:dyDescent="0.2">
      <c r="A2102" s="23" t="str">
        <f>D2102&amp;"|"&amp;E2102&amp;"|"&amp;G2102&amp;"|"&amp;H2102&amp;"|"&amp;L2102&amp;"|"&amp;N2102&amp;"|"&amp;U2102</f>
        <v>||||||0</v>
      </c>
      <c r="B2102" s="23" t="str">
        <f>D2102&amp;"|"&amp;E2102&amp;"|"&amp;G2102&amp;"|"&amp;H2102&amp;"|"&amp;X2102</f>
        <v>||||0</v>
      </c>
      <c r="C2102" s="28" t="str">
        <f>E2102&amp;"|"&amp;X2102</f>
        <v>|0</v>
      </c>
      <c r="D2102" s="10"/>
      <c r="E2102" s="10"/>
      <c r="F2102" s="36" t="str">
        <f>G2102&amp;"/"&amp;H2102</f>
        <v>/</v>
      </c>
      <c r="G2102" s="10"/>
      <c r="H2102" s="10"/>
      <c r="I2102" s="36" t="str">
        <f>J2102&amp;"."&amp;K2102</f>
        <v>.</v>
      </c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>
        <f>R2102-S2102-T2102</f>
        <v>0</v>
      </c>
      <c r="V2102" s="9" t="e">
        <f>IF(X2102&lt;&gt;"Liquidação Cancelada",VLOOKUP(B2102,'BASE DE DADOS OPS'!$B$4:$P$9650,10,FALSE),"Liquidação Cancelada")</f>
        <v>#N/A</v>
      </c>
      <c r="W2102" s="13" t="e">
        <f>IF(X2102&lt;&gt;"Liquidação Cancelada",IF(ISBLANK(V2102),"AGUARDANDO PAGAMENTO",NETWORKDAYS(P2102,V2102)-1),"Liquidação Cancelada")</f>
        <v>#N/A</v>
      </c>
      <c r="X2102" s="10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>IF(X2102&lt;&gt;"Liquidação Cancelada",Y2102-Z2102,"Liquidação Cancelada")</f>
        <v>#N/A</v>
      </c>
      <c r="AC2102" s="3" t="e">
        <f>IF(X2102&lt;&gt;"Liquidação Cancelada",(AA2102-AB2102)+(U2102-Z2102-AB2102),"Liquidação Cancelada")</f>
        <v>#N/A</v>
      </c>
      <c r="AD2102" s="29"/>
    </row>
    <row r="2103" spans="1:30" ht="24.95" customHeight="1" x14ac:dyDescent="0.2">
      <c r="A2103" s="23" t="str">
        <f>D2103&amp;"|"&amp;E2103&amp;"|"&amp;G2103&amp;"|"&amp;H2103&amp;"|"&amp;L2103&amp;"|"&amp;N2103&amp;"|"&amp;U2103</f>
        <v>||||||0</v>
      </c>
      <c r="B2103" s="23" t="str">
        <f>D2103&amp;"|"&amp;E2103&amp;"|"&amp;G2103&amp;"|"&amp;H2103&amp;"|"&amp;X2103</f>
        <v>||||0</v>
      </c>
      <c r="C2103" s="28" t="str">
        <f>E2103&amp;"|"&amp;X2103</f>
        <v>|0</v>
      </c>
      <c r="D2103" s="10"/>
      <c r="E2103" s="10"/>
      <c r="F2103" s="36" t="str">
        <f>G2103&amp;"/"&amp;H2103</f>
        <v>/</v>
      </c>
      <c r="G2103" s="10"/>
      <c r="H2103" s="10"/>
      <c r="I2103" s="36" t="str">
        <f>J2103&amp;"."&amp;K2103</f>
        <v>.</v>
      </c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>
        <f>R2103-S2103-T2103</f>
        <v>0</v>
      </c>
      <c r="V2103" s="9" t="e">
        <f>IF(X2103&lt;&gt;"Liquidação Cancelada",VLOOKUP(B2103,'BASE DE DADOS OPS'!$B$4:$P$9650,10,FALSE),"Liquidação Cancelada")</f>
        <v>#N/A</v>
      </c>
      <c r="W2103" s="13" t="e">
        <f>IF(X2103&lt;&gt;"Liquidação Cancelada",IF(ISBLANK(V2103),"AGUARDANDO PAGAMENTO",NETWORKDAYS(P2103,V2103)-1),"Liquidação Cancelada")</f>
        <v>#N/A</v>
      </c>
      <c r="X2103" s="10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>IF(X2103&lt;&gt;"Liquidação Cancelada",Y2103-Z2103,"Liquidação Cancelada")</f>
        <v>#N/A</v>
      </c>
      <c r="AC2103" s="3" t="e">
        <f>IF(X2103&lt;&gt;"Liquidação Cancelada",(AA2103-AB2103)+(U2103-Z2103-AB2103),"Liquidação Cancelada")</f>
        <v>#N/A</v>
      </c>
      <c r="AD2103" s="29"/>
    </row>
    <row r="2104" spans="1:30" ht="24.95" customHeight="1" x14ac:dyDescent="0.2">
      <c r="A2104" s="23" t="str">
        <f>D2104&amp;"|"&amp;E2104&amp;"|"&amp;G2104&amp;"|"&amp;H2104&amp;"|"&amp;L2104&amp;"|"&amp;N2104&amp;"|"&amp;U2104</f>
        <v>||||||0</v>
      </c>
      <c r="B2104" s="23" t="str">
        <f>D2104&amp;"|"&amp;E2104&amp;"|"&amp;G2104&amp;"|"&amp;H2104&amp;"|"&amp;X2104</f>
        <v>||||0</v>
      </c>
      <c r="C2104" s="28" t="str">
        <f>E2104&amp;"|"&amp;X2104</f>
        <v>|0</v>
      </c>
      <c r="D2104" s="10"/>
      <c r="E2104" s="10"/>
      <c r="F2104" s="36" t="str">
        <f>G2104&amp;"/"&amp;H2104</f>
        <v>/</v>
      </c>
      <c r="G2104" s="10"/>
      <c r="H2104" s="10"/>
      <c r="I2104" s="36" t="str">
        <f>J2104&amp;"."&amp;K2104</f>
        <v>.</v>
      </c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>
        <f>R2104-S2104-T2104</f>
        <v>0</v>
      </c>
      <c r="V2104" s="9" t="e">
        <f>IF(X2104&lt;&gt;"Liquidação Cancelada",VLOOKUP(B2104,'BASE DE DADOS OPS'!$B$4:$P$9650,10,FALSE),"Liquidação Cancelada")</f>
        <v>#N/A</v>
      </c>
      <c r="W2104" s="13" t="e">
        <f>IF(X2104&lt;&gt;"Liquidação Cancelada",IF(ISBLANK(V2104),"AGUARDANDO PAGAMENTO",NETWORKDAYS(P2104,V2104)-1),"Liquidação Cancelada")</f>
        <v>#N/A</v>
      </c>
      <c r="X2104" s="10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>IF(X2104&lt;&gt;"Liquidação Cancelada",Y2104-Z2104,"Liquidação Cancelada")</f>
        <v>#N/A</v>
      </c>
      <c r="AC2104" s="3" t="e">
        <f>IF(X2104&lt;&gt;"Liquidação Cancelada",(AA2104-AB2104)+(U2104-Z2104-AB2104),"Liquidação Cancelada")</f>
        <v>#N/A</v>
      </c>
      <c r="AD2104" s="29"/>
    </row>
    <row r="2105" spans="1:30" ht="24.95" customHeight="1" x14ac:dyDescent="0.2">
      <c r="A2105" s="23" t="str">
        <f>D2105&amp;"|"&amp;E2105&amp;"|"&amp;G2105&amp;"|"&amp;H2105&amp;"|"&amp;L2105&amp;"|"&amp;N2105&amp;"|"&amp;U2105</f>
        <v>||||||0</v>
      </c>
      <c r="B2105" s="23" t="str">
        <f>D2105&amp;"|"&amp;E2105&amp;"|"&amp;G2105&amp;"|"&amp;H2105&amp;"|"&amp;X2105</f>
        <v>||||0</v>
      </c>
      <c r="C2105" s="28" t="str">
        <f>E2105&amp;"|"&amp;X2105</f>
        <v>|0</v>
      </c>
      <c r="D2105" s="10"/>
      <c r="E2105" s="10"/>
      <c r="F2105" s="36" t="str">
        <f>G2105&amp;"/"&amp;H2105</f>
        <v>/</v>
      </c>
      <c r="G2105" s="10"/>
      <c r="H2105" s="10"/>
      <c r="I2105" s="36" t="str">
        <f>J2105&amp;"."&amp;K2105</f>
        <v>.</v>
      </c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>
        <f>R2105-S2105-T2105</f>
        <v>0</v>
      </c>
      <c r="V2105" s="9" t="e">
        <f>IF(X2105&lt;&gt;"Liquidação Cancelada",VLOOKUP(B2105,'BASE DE DADOS OPS'!$B$4:$P$9650,10,FALSE),"Liquidação Cancelada")</f>
        <v>#N/A</v>
      </c>
      <c r="W2105" s="13" t="e">
        <f>IF(X2105&lt;&gt;"Liquidação Cancelada",IF(ISBLANK(V2105),"AGUARDANDO PAGAMENTO",NETWORKDAYS(P2105,V2105)-1),"Liquidação Cancelada")</f>
        <v>#N/A</v>
      </c>
      <c r="X2105" s="10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>IF(X2105&lt;&gt;"Liquidação Cancelada",Y2105-Z2105,"Liquidação Cancelada")</f>
        <v>#N/A</v>
      </c>
      <c r="AC2105" s="3" t="e">
        <f>IF(X2105&lt;&gt;"Liquidação Cancelada",(AA2105-AB2105)+(U2105-Z2105-AB2105),"Liquidação Cancelada")</f>
        <v>#N/A</v>
      </c>
      <c r="AD2105" s="29"/>
    </row>
    <row r="2106" spans="1:30" ht="24.95" customHeight="1" x14ac:dyDescent="0.2">
      <c r="A2106" s="23" t="str">
        <f>D2106&amp;"|"&amp;E2106&amp;"|"&amp;G2106&amp;"|"&amp;H2106&amp;"|"&amp;L2106&amp;"|"&amp;N2106&amp;"|"&amp;U2106</f>
        <v>||||||0</v>
      </c>
      <c r="B2106" s="23" t="str">
        <f>D2106&amp;"|"&amp;E2106&amp;"|"&amp;G2106&amp;"|"&amp;H2106&amp;"|"&amp;X2106</f>
        <v>||||0</v>
      </c>
      <c r="C2106" s="28" t="str">
        <f>E2106&amp;"|"&amp;X2106</f>
        <v>|0</v>
      </c>
      <c r="D2106" s="10"/>
      <c r="E2106" s="10"/>
      <c r="F2106" s="36" t="str">
        <f>G2106&amp;"/"&amp;H2106</f>
        <v>/</v>
      </c>
      <c r="G2106" s="10"/>
      <c r="H2106" s="10"/>
      <c r="I2106" s="36" t="str">
        <f>J2106&amp;"."&amp;K2106</f>
        <v>.</v>
      </c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>
        <f>R2106-S2106-T2106</f>
        <v>0</v>
      </c>
      <c r="V2106" s="9" t="e">
        <f>IF(X2106&lt;&gt;"Liquidação Cancelada",VLOOKUP(B2106,'BASE DE DADOS OPS'!$B$4:$P$9650,10,FALSE),"Liquidação Cancelada")</f>
        <v>#N/A</v>
      </c>
      <c r="W2106" s="13" t="e">
        <f>IF(X2106&lt;&gt;"Liquidação Cancelada",IF(ISBLANK(V2106),"AGUARDANDO PAGAMENTO",NETWORKDAYS(P2106,V2106)-1),"Liquidação Cancelada")</f>
        <v>#N/A</v>
      </c>
      <c r="X2106" s="10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>IF(X2106&lt;&gt;"Liquidação Cancelada",Y2106-Z2106,"Liquidação Cancelada")</f>
        <v>#N/A</v>
      </c>
      <c r="AC2106" s="3" t="e">
        <f>IF(X2106&lt;&gt;"Liquidação Cancelada",(AA2106-AB2106)+(U2106-Z2106-AB2106),"Liquidação Cancelada")</f>
        <v>#N/A</v>
      </c>
      <c r="AD2106" s="29"/>
    </row>
    <row r="2107" spans="1:30" ht="24.95" customHeight="1" x14ac:dyDescent="0.2">
      <c r="A2107" s="23" t="str">
        <f>D2107&amp;"|"&amp;E2107&amp;"|"&amp;G2107&amp;"|"&amp;H2107&amp;"|"&amp;L2107&amp;"|"&amp;N2107&amp;"|"&amp;U2107</f>
        <v>||||||0</v>
      </c>
      <c r="B2107" s="23" t="str">
        <f>D2107&amp;"|"&amp;E2107&amp;"|"&amp;G2107&amp;"|"&amp;H2107&amp;"|"&amp;X2107</f>
        <v>||||0</v>
      </c>
      <c r="C2107" s="28" t="str">
        <f>E2107&amp;"|"&amp;X2107</f>
        <v>|0</v>
      </c>
      <c r="D2107" s="10"/>
      <c r="E2107" s="10"/>
      <c r="F2107" s="36" t="str">
        <f>G2107&amp;"/"&amp;H2107</f>
        <v>/</v>
      </c>
      <c r="G2107" s="10"/>
      <c r="H2107" s="10"/>
      <c r="I2107" s="36" t="str">
        <f>J2107&amp;"."&amp;K2107</f>
        <v>.</v>
      </c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>
        <f>R2107-S2107-T2107</f>
        <v>0</v>
      </c>
      <c r="V2107" s="9" t="e">
        <f>IF(X2107&lt;&gt;"Liquidação Cancelada",VLOOKUP(B2107,'BASE DE DADOS OPS'!$B$4:$P$9650,10,FALSE),"Liquidação Cancelada")</f>
        <v>#N/A</v>
      </c>
      <c r="W2107" s="13" t="e">
        <f>IF(X2107&lt;&gt;"Liquidação Cancelada",IF(ISBLANK(V2107),"AGUARDANDO PAGAMENTO",NETWORKDAYS(P2107,V2107)-1),"Liquidação Cancelada")</f>
        <v>#N/A</v>
      </c>
      <c r="X2107" s="10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>IF(X2107&lt;&gt;"Liquidação Cancelada",Y2107-Z2107,"Liquidação Cancelada")</f>
        <v>#N/A</v>
      </c>
      <c r="AC2107" s="3" t="e">
        <f>IF(X2107&lt;&gt;"Liquidação Cancelada",(AA2107-AB2107)+(U2107-Z2107-AB2107),"Liquidação Cancelada")</f>
        <v>#N/A</v>
      </c>
      <c r="AD2107" s="29"/>
    </row>
    <row r="2108" spans="1:30" ht="24.95" customHeight="1" x14ac:dyDescent="0.2">
      <c r="A2108" s="23" t="str">
        <f>D2108&amp;"|"&amp;E2108&amp;"|"&amp;G2108&amp;"|"&amp;H2108&amp;"|"&amp;L2108&amp;"|"&amp;N2108&amp;"|"&amp;U2108</f>
        <v>||||||0</v>
      </c>
      <c r="B2108" s="23" t="str">
        <f>D2108&amp;"|"&amp;E2108&amp;"|"&amp;G2108&amp;"|"&amp;H2108&amp;"|"&amp;X2108</f>
        <v>||||0</v>
      </c>
      <c r="C2108" s="28" t="str">
        <f>E2108&amp;"|"&amp;X2108</f>
        <v>|0</v>
      </c>
      <c r="D2108" s="10"/>
      <c r="E2108" s="10"/>
      <c r="F2108" s="36" t="str">
        <f>G2108&amp;"/"&amp;H2108</f>
        <v>/</v>
      </c>
      <c r="G2108" s="10"/>
      <c r="H2108" s="10"/>
      <c r="I2108" s="36" t="str">
        <f>J2108&amp;"."&amp;K2108</f>
        <v>.</v>
      </c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>
        <f>R2108-S2108-T2108</f>
        <v>0</v>
      </c>
      <c r="V2108" s="9" t="e">
        <f>IF(X2108&lt;&gt;"Liquidação Cancelada",VLOOKUP(B2108,'BASE DE DADOS OPS'!$B$4:$P$9650,10,FALSE),"Liquidação Cancelada")</f>
        <v>#N/A</v>
      </c>
      <c r="W2108" s="13" t="e">
        <f>IF(X2108&lt;&gt;"Liquidação Cancelada",IF(ISBLANK(V2108),"AGUARDANDO PAGAMENTO",NETWORKDAYS(P2108,V2108)-1),"Liquidação Cancelada")</f>
        <v>#N/A</v>
      </c>
      <c r="X2108" s="10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>IF(X2108&lt;&gt;"Liquidação Cancelada",Y2108-Z2108,"Liquidação Cancelada")</f>
        <v>#N/A</v>
      </c>
      <c r="AC2108" s="3" t="e">
        <f>IF(X2108&lt;&gt;"Liquidação Cancelada",(AA2108-AB2108)+(U2108-Z2108-AB2108),"Liquidação Cancelada")</f>
        <v>#N/A</v>
      </c>
      <c r="AD2108" s="29"/>
    </row>
    <row r="2109" spans="1:30" ht="24.95" customHeight="1" x14ac:dyDescent="0.2">
      <c r="A2109" s="23" t="str">
        <f>D2109&amp;"|"&amp;E2109&amp;"|"&amp;G2109&amp;"|"&amp;H2109&amp;"|"&amp;L2109&amp;"|"&amp;N2109&amp;"|"&amp;U2109</f>
        <v>||||||0</v>
      </c>
      <c r="B2109" s="23" t="str">
        <f>D2109&amp;"|"&amp;E2109&amp;"|"&amp;G2109&amp;"|"&amp;H2109&amp;"|"&amp;X2109</f>
        <v>||||0</v>
      </c>
      <c r="C2109" s="28" t="str">
        <f>E2109&amp;"|"&amp;X2109</f>
        <v>|0</v>
      </c>
      <c r="D2109" s="10"/>
      <c r="E2109" s="10"/>
      <c r="F2109" s="36" t="str">
        <f>G2109&amp;"/"&amp;H2109</f>
        <v>/</v>
      </c>
      <c r="G2109" s="10"/>
      <c r="H2109" s="10"/>
      <c r="I2109" s="36" t="str">
        <f>J2109&amp;"."&amp;K2109</f>
        <v>.</v>
      </c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>
        <f>R2109-S2109-T2109</f>
        <v>0</v>
      </c>
      <c r="V2109" s="9" t="e">
        <f>IF(X2109&lt;&gt;"Liquidação Cancelada",VLOOKUP(B2109,'BASE DE DADOS OPS'!$B$4:$P$9650,10,FALSE),"Liquidação Cancelada")</f>
        <v>#N/A</v>
      </c>
      <c r="W2109" s="13" t="e">
        <f>IF(X2109&lt;&gt;"Liquidação Cancelada",IF(ISBLANK(V2109),"AGUARDANDO PAGAMENTO",NETWORKDAYS(P2109,V2109)-1),"Liquidação Cancelada")</f>
        <v>#N/A</v>
      </c>
      <c r="X2109" s="10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>IF(X2109&lt;&gt;"Liquidação Cancelada",Y2109-Z2109,"Liquidação Cancelada")</f>
        <v>#N/A</v>
      </c>
      <c r="AC2109" s="3" t="e">
        <f>IF(X2109&lt;&gt;"Liquidação Cancelada",(AA2109-AB2109)+(U2109-Z2109-AB2109),"Liquidação Cancelada")</f>
        <v>#N/A</v>
      </c>
      <c r="AD2109" s="29"/>
    </row>
    <row r="2110" spans="1:30" ht="24.95" customHeight="1" x14ac:dyDescent="0.2">
      <c r="A2110" s="23" t="str">
        <f>D2110&amp;"|"&amp;E2110&amp;"|"&amp;G2110&amp;"|"&amp;H2110&amp;"|"&amp;L2110&amp;"|"&amp;N2110&amp;"|"&amp;U2110</f>
        <v>||||||0</v>
      </c>
      <c r="B2110" s="23" t="str">
        <f>D2110&amp;"|"&amp;E2110&amp;"|"&amp;G2110&amp;"|"&amp;H2110&amp;"|"&amp;X2110</f>
        <v>||||0</v>
      </c>
      <c r="C2110" s="28" t="str">
        <f>E2110&amp;"|"&amp;X2110</f>
        <v>|0</v>
      </c>
      <c r="D2110" s="10"/>
      <c r="E2110" s="10"/>
      <c r="F2110" s="36" t="str">
        <f>G2110&amp;"/"&amp;H2110</f>
        <v>/</v>
      </c>
      <c r="G2110" s="10"/>
      <c r="H2110" s="10"/>
      <c r="I2110" s="36" t="str">
        <f>J2110&amp;"."&amp;K2110</f>
        <v>.</v>
      </c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>
        <f>R2110-S2110-T2110</f>
        <v>0</v>
      </c>
      <c r="V2110" s="9" t="e">
        <f>IF(X2110&lt;&gt;"Liquidação Cancelada",VLOOKUP(B2110,'BASE DE DADOS OPS'!$B$4:$P$9650,10,FALSE),"Liquidação Cancelada")</f>
        <v>#N/A</v>
      </c>
      <c r="W2110" s="13" t="e">
        <f>IF(X2110&lt;&gt;"Liquidação Cancelada",IF(ISBLANK(V2110),"AGUARDANDO PAGAMENTO",NETWORKDAYS(P2110,V2110)-1),"Liquidação Cancelada")</f>
        <v>#N/A</v>
      </c>
      <c r="X2110" s="10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>IF(X2110&lt;&gt;"Liquidação Cancelada",Y2110-Z2110,"Liquidação Cancelada")</f>
        <v>#N/A</v>
      </c>
      <c r="AC2110" s="3" t="e">
        <f>IF(X2110&lt;&gt;"Liquidação Cancelada",(AA2110-AB2110)+(U2110-Z2110-AB2110),"Liquidação Cancelada")</f>
        <v>#N/A</v>
      </c>
      <c r="AD2110" s="29"/>
    </row>
    <row r="2111" spans="1:30" ht="24.95" customHeight="1" x14ac:dyDescent="0.2">
      <c r="A2111" s="23" t="str">
        <f>D2111&amp;"|"&amp;E2111&amp;"|"&amp;G2111&amp;"|"&amp;H2111&amp;"|"&amp;L2111&amp;"|"&amp;N2111&amp;"|"&amp;U2111</f>
        <v>||||||0</v>
      </c>
      <c r="B2111" s="23" t="str">
        <f>D2111&amp;"|"&amp;E2111&amp;"|"&amp;G2111&amp;"|"&amp;H2111&amp;"|"&amp;X2111</f>
        <v>||||0</v>
      </c>
      <c r="C2111" s="28" t="str">
        <f>E2111&amp;"|"&amp;X2111</f>
        <v>|0</v>
      </c>
      <c r="D2111" s="10"/>
      <c r="E2111" s="10"/>
      <c r="F2111" s="36" t="str">
        <f>G2111&amp;"/"&amp;H2111</f>
        <v>/</v>
      </c>
      <c r="G2111" s="10"/>
      <c r="H2111" s="10"/>
      <c r="I2111" s="36" t="str">
        <f>J2111&amp;"."&amp;K2111</f>
        <v>.</v>
      </c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>
        <f>R2111-S2111-T2111</f>
        <v>0</v>
      </c>
      <c r="V2111" s="9" t="e">
        <f>IF(X2111&lt;&gt;"Liquidação Cancelada",VLOOKUP(B2111,'BASE DE DADOS OPS'!$B$4:$P$9650,10,FALSE),"Liquidação Cancelada")</f>
        <v>#N/A</v>
      </c>
      <c r="W2111" s="13" t="e">
        <f>IF(X2111&lt;&gt;"Liquidação Cancelada",IF(ISBLANK(V2111),"AGUARDANDO PAGAMENTO",NETWORKDAYS(P2111,V2111)-1),"Liquidação Cancelada")</f>
        <v>#N/A</v>
      </c>
      <c r="X2111" s="10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>IF(X2111&lt;&gt;"Liquidação Cancelada",Y2111-Z2111,"Liquidação Cancelada")</f>
        <v>#N/A</v>
      </c>
      <c r="AC2111" s="3" t="e">
        <f>IF(X2111&lt;&gt;"Liquidação Cancelada",(AA2111-AB2111)+(U2111-Z2111-AB2111),"Liquidação Cancelada")</f>
        <v>#N/A</v>
      </c>
      <c r="AD2111" s="29"/>
    </row>
    <row r="2112" spans="1:30" ht="24.95" customHeight="1" x14ac:dyDescent="0.2">
      <c r="A2112" s="23" t="str">
        <f>D2112&amp;"|"&amp;E2112&amp;"|"&amp;G2112&amp;"|"&amp;H2112&amp;"|"&amp;L2112&amp;"|"&amp;N2112&amp;"|"&amp;U2112</f>
        <v>||||||0</v>
      </c>
      <c r="B2112" s="23" t="str">
        <f>D2112&amp;"|"&amp;E2112&amp;"|"&amp;G2112&amp;"|"&amp;H2112&amp;"|"&amp;X2112</f>
        <v>||||0</v>
      </c>
      <c r="C2112" s="28" t="str">
        <f>E2112&amp;"|"&amp;X2112</f>
        <v>|0</v>
      </c>
      <c r="D2112" s="10"/>
      <c r="E2112" s="10"/>
      <c r="F2112" s="36" t="str">
        <f>G2112&amp;"/"&amp;H2112</f>
        <v>/</v>
      </c>
      <c r="G2112" s="10"/>
      <c r="H2112" s="10"/>
      <c r="I2112" s="36" t="str">
        <f>J2112&amp;"."&amp;K2112</f>
        <v>.</v>
      </c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>
        <f>R2112-S2112-T2112</f>
        <v>0</v>
      </c>
      <c r="V2112" s="9" t="e">
        <f>IF(X2112&lt;&gt;"Liquidação Cancelada",VLOOKUP(B2112,'BASE DE DADOS OPS'!$B$4:$P$9650,10,FALSE),"Liquidação Cancelada")</f>
        <v>#N/A</v>
      </c>
      <c r="W2112" s="13" t="e">
        <f>IF(X2112&lt;&gt;"Liquidação Cancelada",IF(ISBLANK(V2112),"AGUARDANDO PAGAMENTO",NETWORKDAYS(P2112,V2112)-1),"Liquidação Cancelada")</f>
        <v>#N/A</v>
      </c>
      <c r="X2112" s="10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>IF(X2112&lt;&gt;"Liquidação Cancelada",Y2112-Z2112,"Liquidação Cancelada")</f>
        <v>#N/A</v>
      </c>
      <c r="AC2112" s="3" t="e">
        <f>IF(X2112&lt;&gt;"Liquidação Cancelada",(AA2112-AB2112)+(U2112-Z2112-AB2112),"Liquidação Cancelada")</f>
        <v>#N/A</v>
      </c>
      <c r="AD2112" s="29"/>
    </row>
    <row r="2113" spans="1:30" ht="24.95" customHeight="1" x14ac:dyDescent="0.2">
      <c r="A2113" s="23" t="str">
        <f>D2113&amp;"|"&amp;E2113&amp;"|"&amp;G2113&amp;"|"&amp;H2113&amp;"|"&amp;L2113&amp;"|"&amp;N2113&amp;"|"&amp;U2113</f>
        <v>||||||0</v>
      </c>
      <c r="B2113" s="23" t="str">
        <f>D2113&amp;"|"&amp;E2113&amp;"|"&amp;G2113&amp;"|"&amp;H2113&amp;"|"&amp;X2113</f>
        <v>||||0</v>
      </c>
      <c r="C2113" s="28" t="str">
        <f>E2113&amp;"|"&amp;X2113</f>
        <v>|0</v>
      </c>
      <c r="D2113" s="10"/>
      <c r="E2113" s="10"/>
      <c r="F2113" s="36" t="str">
        <f>G2113&amp;"/"&amp;H2113</f>
        <v>/</v>
      </c>
      <c r="G2113" s="10"/>
      <c r="H2113" s="10"/>
      <c r="I2113" s="36" t="str">
        <f>J2113&amp;"."&amp;K2113</f>
        <v>.</v>
      </c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>
        <f>R2113-S2113-T2113</f>
        <v>0</v>
      </c>
      <c r="V2113" s="9" t="e">
        <f>IF(X2113&lt;&gt;"Liquidação Cancelada",VLOOKUP(B2113,'BASE DE DADOS OPS'!$B$4:$P$9650,10,FALSE),"Liquidação Cancelada")</f>
        <v>#N/A</v>
      </c>
      <c r="W2113" s="13" t="e">
        <f>IF(X2113&lt;&gt;"Liquidação Cancelada",IF(ISBLANK(V2113),"AGUARDANDO PAGAMENTO",NETWORKDAYS(P2113,V2113)-1),"Liquidação Cancelada")</f>
        <v>#N/A</v>
      </c>
      <c r="X2113" s="10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>IF(X2113&lt;&gt;"Liquidação Cancelada",Y2113-Z2113,"Liquidação Cancelada")</f>
        <v>#N/A</v>
      </c>
      <c r="AC2113" s="3" t="e">
        <f>IF(X2113&lt;&gt;"Liquidação Cancelada",(AA2113-AB2113)+(U2113-Z2113-AB2113),"Liquidação Cancelada")</f>
        <v>#N/A</v>
      </c>
      <c r="AD2113" s="29"/>
    </row>
    <row r="2114" spans="1:30" ht="24.95" customHeight="1" x14ac:dyDescent="0.2">
      <c r="A2114" s="23" t="str">
        <f>D2114&amp;"|"&amp;E2114&amp;"|"&amp;G2114&amp;"|"&amp;H2114&amp;"|"&amp;L2114&amp;"|"&amp;N2114&amp;"|"&amp;U2114</f>
        <v>||||||0</v>
      </c>
      <c r="B2114" s="23" t="str">
        <f>D2114&amp;"|"&amp;E2114&amp;"|"&amp;G2114&amp;"|"&amp;H2114&amp;"|"&amp;X2114</f>
        <v>||||0</v>
      </c>
      <c r="C2114" s="28" t="str">
        <f>E2114&amp;"|"&amp;X2114</f>
        <v>|0</v>
      </c>
      <c r="D2114" s="10"/>
      <c r="E2114" s="10"/>
      <c r="F2114" s="36" t="str">
        <f>G2114&amp;"/"&amp;H2114</f>
        <v>/</v>
      </c>
      <c r="G2114" s="10"/>
      <c r="H2114" s="10"/>
      <c r="I2114" s="36" t="str">
        <f>J2114&amp;"."&amp;K2114</f>
        <v>.</v>
      </c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>
        <f>R2114-S2114-T2114</f>
        <v>0</v>
      </c>
      <c r="V2114" s="9" t="e">
        <f>IF(X2114&lt;&gt;"Liquidação Cancelada",VLOOKUP(B2114,'BASE DE DADOS OPS'!$B$4:$P$9650,10,FALSE),"Liquidação Cancelada")</f>
        <v>#N/A</v>
      </c>
      <c r="W2114" s="13" t="e">
        <f>IF(X2114&lt;&gt;"Liquidação Cancelada",IF(ISBLANK(V2114),"AGUARDANDO PAGAMENTO",NETWORKDAYS(P2114,V2114)-1),"Liquidação Cancelada")</f>
        <v>#N/A</v>
      </c>
      <c r="X2114" s="10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>IF(X2114&lt;&gt;"Liquidação Cancelada",Y2114-Z2114,"Liquidação Cancelada")</f>
        <v>#N/A</v>
      </c>
      <c r="AC2114" s="3" t="e">
        <f>IF(X2114&lt;&gt;"Liquidação Cancelada",(AA2114-AB2114)+(U2114-Z2114-AB2114),"Liquidação Cancelada")</f>
        <v>#N/A</v>
      </c>
      <c r="AD2114" s="29"/>
    </row>
    <row r="2115" spans="1:30" ht="24.95" customHeight="1" x14ac:dyDescent="0.2">
      <c r="A2115" s="23" t="str">
        <f>D2115&amp;"|"&amp;E2115&amp;"|"&amp;G2115&amp;"|"&amp;H2115&amp;"|"&amp;L2115&amp;"|"&amp;N2115&amp;"|"&amp;U2115</f>
        <v>||||||0</v>
      </c>
      <c r="B2115" s="23" t="str">
        <f>D2115&amp;"|"&amp;E2115&amp;"|"&amp;G2115&amp;"|"&amp;H2115&amp;"|"&amp;X2115</f>
        <v>||||0</v>
      </c>
      <c r="C2115" s="28" t="str">
        <f>E2115&amp;"|"&amp;X2115</f>
        <v>|0</v>
      </c>
      <c r="D2115" s="10"/>
      <c r="E2115" s="10"/>
      <c r="F2115" s="36" t="str">
        <f>G2115&amp;"/"&amp;H2115</f>
        <v>/</v>
      </c>
      <c r="G2115" s="10"/>
      <c r="H2115" s="10"/>
      <c r="I2115" s="36" t="str">
        <f>J2115&amp;"."&amp;K2115</f>
        <v>.</v>
      </c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>
        <f>R2115-S2115-T2115</f>
        <v>0</v>
      </c>
      <c r="V2115" s="9" t="e">
        <f>IF(X2115&lt;&gt;"Liquidação Cancelada",VLOOKUP(B2115,'BASE DE DADOS OPS'!$B$4:$P$9650,10,FALSE),"Liquidação Cancelada")</f>
        <v>#N/A</v>
      </c>
      <c r="W2115" s="13" t="e">
        <f>IF(X2115&lt;&gt;"Liquidação Cancelada",IF(ISBLANK(V2115),"AGUARDANDO PAGAMENTO",NETWORKDAYS(P2115,V2115)-1),"Liquidação Cancelada")</f>
        <v>#N/A</v>
      </c>
      <c r="X2115" s="10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>IF(X2115&lt;&gt;"Liquidação Cancelada",Y2115-Z2115,"Liquidação Cancelada")</f>
        <v>#N/A</v>
      </c>
      <c r="AC2115" s="3" t="e">
        <f>IF(X2115&lt;&gt;"Liquidação Cancelada",(AA2115-AB2115)+(U2115-Z2115-AB2115),"Liquidação Cancelada")</f>
        <v>#N/A</v>
      </c>
      <c r="AD2115" s="29"/>
    </row>
    <row r="2116" spans="1:30" ht="24.95" customHeight="1" x14ac:dyDescent="0.2">
      <c r="A2116" s="23" t="str">
        <f>D2116&amp;"|"&amp;E2116&amp;"|"&amp;G2116&amp;"|"&amp;H2116&amp;"|"&amp;L2116&amp;"|"&amp;N2116&amp;"|"&amp;U2116</f>
        <v>||||||0</v>
      </c>
      <c r="B2116" s="23" t="str">
        <f>D2116&amp;"|"&amp;E2116&amp;"|"&amp;G2116&amp;"|"&amp;H2116&amp;"|"&amp;X2116</f>
        <v>||||0</v>
      </c>
      <c r="C2116" s="28" t="str">
        <f>E2116&amp;"|"&amp;X2116</f>
        <v>|0</v>
      </c>
      <c r="D2116" s="10"/>
      <c r="E2116" s="10"/>
      <c r="F2116" s="36" t="str">
        <f>G2116&amp;"/"&amp;H2116</f>
        <v>/</v>
      </c>
      <c r="G2116" s="10"/>
      <c r="H2116" s="10"/>
      <c r="I2116" s="36" t="str">
        <f>J2116&amp;"."&amp;K2116</f>
        <v>.</v>
      </c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>
        <f>R2116-S2116-T2116</f>
        <v>0</v>
      </c>
      <c r="V2116" s="9" t="e">
        <f>IF(X2116&lt;&gt;"Liquidação Cancelada",VLOOKUP(B2116,'BASE DE DADOS OPS'!$B$4:$P$9650,10,FALSE),"Liquidação Cancelada")</f>
        <v>#N/A</v>
      </c>
      <c r="W2116" s="13" t="e">
        <f>IF(X2116&lt;&gt;"Liquidação Cancelada",IF(ISBLANK(V2116),"AGUARDANDO PAGAMENTO",NETWORKDAYS(P2116,V2116)-1),"Liquidação Cancelada")</f>
        <v>#N/A</v>
      </c>
      <c r="X2116" s="10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>IF(X2116&lt;&gt;"Liquidação Cancelada",Y2116-Z2116,"Liquidação Cancelada")</f>
        <v>#N/A</v>
      </c>
      <c r="AC2116" s="3" t="e">
        <f>IF(X2116&lt;&gt;"Liquidação Cancelada",(AA2116-AB2116)+(U2116-Z2116-AB2116),"Liquidação Cancelada")</f>
        <v>#N/A</v>
      </c>
      <c r="AD2116" s="29"/>
    </row>
    <row r="2117" spans="1:30" ht="24.95" customHeight="1" x14ac:dyDescent="0.2">
      <c r="A2117" s="23" t="str">
        <f>D2117&amp;"|"&amp;E2117&amp;"|"&amp;G2117&amp;"|"&amp;H2117&amp;"|"&amp;L2117&amp;"|"&amp;N2117&amp;"|"&amp;U2117</f>
        <v>||||||0</v>
      </c>
      <c r="B2117" s="23" t="str">
        <f>D2117&amp;"|"&amp;E2117&amp;"|"&amp;G2117&amp;"|"&amp;H2117&amp;"|"&amp;X2117</f>
        <v>||||0</v>
      </c>
      <c r="C2117" s="28" t="str">
        <f>E2117&amp;"|"&amp;X2117</f>
        <v>|0</v>
      </c>
      <c r="D2117" s="10"/>
      <c r="E2117" s="10"/>
      <c r="F2117" s="36" t="str">
        <f>G2117&amp;"/"&amp;H2117</f>
        <v>/</v>
      </c>
      <c r="G2117" s="10"/>
      <c r="H2117" s="10"/>
      <c r="I2117" s="36" t="str">
        <f>J2117&amp;"."&amp;K2117</f>
        <v>.</v>
      </c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>
        <f>R2117-S2117-T2117</f>
        <v>0</v>
      </c>
      <c r="V2117" s="9" t="e">
        <f>IF(X2117&lt;&gt;"Liquidação Cancelada",VLOOKUP(B2117,'BASE DE DADOS OPS'!$B$4:$P$9650,10,FALSE),"Liquidação Cancelada")</f>
        <v>#N/A</v>
      </c>
      <c r="W2117" s="13" t="e">
        <f>IF(X2117&lt;&gt;"Liquidação Cancelada",IF(ISBLANK(V2117),"AGUARDANDO PAGAMENTO",NETWORKDAYS(P2117,V2117)-1),"Liquidação Cancelada")</f>
        <v>#N/A</v>
      </c>
      <c r="X2117" s="10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>IF(X2117&lt;&gt;"Liquidação Cancelada",Y2117-Z2117,"Liquidação Cancelada")</f>
        <v>#N/A</v>
      </c>
      <c r="AC2117" s="3" t="e">
        <f>IF(X2117&lt;&gt;"Liquidação Cancelada",(AA2117-AB2117)+(U2117-Z2117-AB2117),"Liquidação Cancelada")</f>
        <v>#N/A</v>
      </c>
      <c r="AD2117" s="29"/>
    </row>
    <row r="2118" spans="1:30" ht="24.95" customHeight="1" x14ac:dyDescent="0.2">
      <c r="A2118" s="23" t="str">
        <f>D2118&amp;"|"&amp;E2118&amp;"|"&amp;G2118&amp;"|"&amp;H2118&amp;"|"&amp;L2118&amp;"|"&amp;N2118&amp;"|"&amp;U2118</f>
        <v>||||||0</v>
      </c>
      <c r="B2118" s="23" t="str">
        <f>D2118&amp;"|"&amp;E2118&amp;"|"&amp;G2118&amp;"|"&amp;H2118&amp;"|"&amp;X2118</f>
        <v>||||0</v>
      </c>
      <c r="C2118" s="28" t="str">
        <f>E2118&amp;"|"&amp;X2118</f>
        <v>|0</v>
      </c>
      <c r="D2118" s="10"/>
      <c r="E2118" s="10"/>
      <c r="F2118" s="36" t="str">
        <f>G2118&amp;"/"&amp;H2118</f>
        <v>/</v>
      </c>
      <c r="G2118" s="10"/>
      <c r="H2118" s="10"/>
      <c r="I2118" s="36" t="str">
        <f>J2118&amp;"."&amp;K2118</f>
        <v>.</v>
      </c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>
        <f>R2118-S2118-T2118</f>
        <v>0</v>
      </c>
      <c r="V2118" s="9" t="e">
        <f>IF(X2118&lt;&gt;"Liquidação Cancelada",VLOOKUP(B2118,'BASE DE DADOS OPS'!$B$4:$P$9650,10,FALSE),"Liquidação Cancelada")</f>
        <v>#N/A</v>
      </c>
      <c r="W2118" s="13" t="e">
        <f>IF(X2118&lt;&gt;"Liquidação Cancelada",IF(ISBLANK(V2118),"AGUARDANDO PAGAMENTO",NETWORKDAYS(P2118,V2118)-1),"Liquidação Cancelada")</f>
        <v>#N/A</v>
      </c>
      <c r="X2118" s="10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>IF(X2118&lt;&gt;"Liquidação Cancelada",Y2118-Z2118,"Liquidação Cancelada")</f>
        <v>#N/A</v>
      </c>
      <c r="AC2118" s="3" t="e">
        <f>IF(X2118&lt;&gt;"Liquidação Cancelada",(AA2118-AB2118)+(U2118-Z2118-AB2118),"Liquidação Cancelada")</f>
        <v>#N/A</v>
      </c>
      <c r="AD2118" s="29"/>
    </row>
    <row r="2119" spans="1:30" ht="24.95" customHeight="1" x14ac:dyDescent="0.2">
      <c r="A2119" s="23" t="str">
        <f>D2119&amp;"|"&amp;E2119&amp;"|"&amp;G2119&amp;"|"&amp;H2119&amp;"|"&amp;L2119&amp;"|"&amp;N2119&amp;"|"&amp;U2119</f>
        <v>||||||0</v>
      </c>
      <c r="B2119" s="23" t="str">
        <f>D2119&amp;"|"&amp;E2119&amp;"|"&amp;G2119&amp;"|"&amp;H2119&amp;"|"&amp;X2119</f>
        <v>||||0</v>
      </c>
      <c r="C2119" s="28" t="str">
        <f>E2119&amp;"|"&amp;X2119</f>
        <v>|0</v>
      </c>
      <c r="D2119" s="10"/>
      <c r="E2119" s="10"/>
      <c r="F2119" s="36" t="str">
        <f>G2119&amp;"/"&amp;H2119</f>
        <v>/</v>
      </c>
      <c r="G2119" s="10"/>
      <c r="H2119" s="10"/>
      <c r="I2119" s="36" t="str">
        <f>J2119&amp;"."&amp;K2119</f>
        <v>.</v>
      </c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>
        <f>R2119-S2119-T2119</f>
        <v>0</v>
      </c>
      <c r="V2119" s="9" t="e">
        <f>IF(X2119&lt;&gt;"Liquidação Cancelada",VLOOKUP(B2119,'BASE DE DADOS OPS'!$B$4:$P$9650,10,FALSE),"Liquidação Cancelada")</f>
        <v>#N/A</v>
      </c>
      <c r="W2119" s="13" t="e">
        <f>IF(X2119&lt;&gt;"Liquidação Cancelada",IF(ISBLANK(V2119),"AGUARDANDO PAGAMENTO",NETWORKDAYS(P2119,V2119)-1),"Liquidação Cancelada")</f>
        <v>#N/A</v>
      </c>
      <c r="X2119" s="10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>IF(X2119&lt;&gt;"Liquidação Cancelada",Y2119-Z2119,"Liquidação Cancelada")</f>
        <v>#N/A</v>
      </c>
      <c r="AC2119" s="3" t="e">
        <f>IF(X2119&lt;&gt;"Liquidação Cancelada",(AA2119-AB2119)+(U2119-Z2119-AB2119),"Liquidação Cancelada")</f>
        <v>#N/A</v>
      </c>
      <c r="AD2119" s="29"/>
    </row>
    <row r="2120" spans="1:30" ht="24.95" customHeight="1" x14ac:dyDescent="0.2">
      <c r="A2120" s="23" t="str">
        <f>D2120&amp;"|"&amp;E2120&amp;"|"&amp;G2120&amp;"|"&amp;H2120&amp;"|"&amp;L2120&amp;"|"&amp;N2120&amp;"|"&amp;U2120</f>
        <v>||||||0</v>
      </c>
      <c r="B2120" s="23" t="str">
        <f>D2120&amp;"|"&amp;E2120&amp;"|"&amp;G2120&amp;"|"&amp;H2120&amp;"|"&amp;X2120</f>
        <v>||||0</v>
      </c>
      <c r="C2120" s="28" t="str">
        <f>E2120&amp;"|"&amp;X2120</f>
        <v>|0</v>
      </c>
      <c r="D2120" s="10"/>
      <c r="E2120" s="10"/>
      <c r="F2120" s="36" t="str">
        <f>G2120&amp;"/"&amp;H2120</f>
        <v>/</v>
      </c>
      <c r="G2120" s="10"/>
      <c r="H2120" s="10"/>
      <c r="I2120" s="36" t="str">
        <f>J2120&amp;"."&amp;K2120</f>
        <v>.</v>
      </c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>
        <f>R2120-S2120-T2120</f>
        <v>0</v>
      </c>
      <c r="V2120" s="9" t="e">
        <f>IF(X2120&lt;&gt;"Liquidação Cancelada",VLOOKUP(B2120,'BASE DE DADOS OPS'!$B$4:$P$9650,10,FALSE),"Liquidação Cancelada")</f>
        <v>#N/A</v>
      </c>
      <c r="W2120" s="13" t="e">
        <f>IF(X2120&lt;&gt;"Liquidação Cancelada",IF(ISBLANK(V2120),"AGUARDANDO PAGAMENTO",NETWORKDAYS(P2120,V2120)-1),"Liquidação Cancelada")</f>
        <v>#N/A</v>
      </c>
      <c r="X2120" s="10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>IF(X2120&lt;&gt;"Liquidação Cancelada",Y2120-Z2120,"Liquidação Cancelada")</f>
        <v>#N/A</v>
      </c>
      <c r="AC2120" s="3" t="e">
        <f>IF(X2120&lt;&gt;"Liquidação Cancelada",(AA2120-AB2120)+(U2120-Z2120-AB2120),"Liquidação Cancelada")</f>
        <v>#N/A</v>
      </c>
      <c r="AD2120" s="29"/>
    </row>
    <row r="2121" spans="1:30" ht="24.95" customHeight="1" x14ac:dyDescent="0.2">
      <c r="A2121" s="23" t="str">
        <f>D2121&amp;"|"&amp;E2121&amp;"|"&amp;G2121&amp;"|"&amp;H2121&amp;"|"&amp;L2121&amp;"|"&amp;N2121&amp;"|"&amp;U2121</f>
        <v>||||||0</v>
      </c>
      <c r="B2121" s="23" t="str">
        <f>D2121&amp;"|"&amp;E2121&amp;"|"&amp;G2121&amp;"|"&amp;H2121&amp;"|"&amp;X2121</f>
        <v>||||0</v>
      </c>
      <c r="C2121" s="28" t="str">
        <f>E2121&amp;"|"&amp;X2121</f>
        <v>|0</v>
      </c>
      <c r="D2121" s="10"/>
      <c r="E2121" s="10"/>
      <c r="F2121" s="36" t="str">
        <f>G2121&amp;"/"&amp;H2121</f>
        <v>/</v>
      </c>
      <c r="G2121" s="10"/>
      <c r="H2121" s="10"/>
      <c r="I2121" s="36" t="str">
        <f>J2121&amp;"."&amp;K2121</f>
        <v>.</v>
      </c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>
        <f>R2121-S2121-T2121</f>
        <v>0</v>
      </c>
      <c r="V2121" s="9" t="e">
        <f>IF(X2121&lt;&gt;"Liquidação Cancelada",VLOOKUP(B2121,'BASE DE DADOS OPS'!$B$4:$P$9650,10,FALSE),"Liquidação Cancelada")</f>
        <v>#N/A</v>
      </c>
      <c r="W2121" s="13" t="e">
        <f>IF(X2121&lt;&gt;"Liquidação Cancelada",IF(ISBLANK(V2121),"AGUARDANDO PAGAMENTO",NETWORKDAYS(P2121,V2121)-1),"Liquidação Cancelada")</f>
        <v>#N/A</v>
      </c>
      <c r="X2121" s="10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>IF(X2121&lt;&gt;"Liquidação Cancelada",Y2121-Z2121,"Liquidação Cancelada")</f>
        <v>#N/A</v>
      </c>
      <c r="AC2121" s="3" t="e">
        <f>IF(X2121&lt;&gt;"Liquidação Cancelada",(AA2121-AB2121)+(U2121-Z2121-AB2121),"Liquidação Cancelada")</f>
        <v>#N/A</v>
      </c>
      <c r="AD2121" s="29"/>
    </row>
    <row r="2122" spans="1:30" ht="24.95" customHeight="1" x14ac:dyDescent="0.2">
      <c r="A2122" s="23" t="str">
        <f>D2122&amp;"|"&amp;E2122&amp;"|"&amp;G2122&amp;"|"&amp;H2122&amp;"|"&amp;L2122&amp;"|"&amp;N2122&amp;"|"&amp;U2122</f>
        <v>||||||0</v>
      </c>
      <c r="B2122" s="23" t="str">
        <f>D2122&amp;"|"&amp;E2122&amp;"|"&amp;G2122&amp;"|"&amp;H2122&amp;"|"&amp;X2122</f>
        <v>||||0</v>
      </c>
      <c r="C2122" s="28" t="str">
        <f>E2122&amp;"|"&amp;X2122</f>
        <v>|0</v>
      </c>
      <c r="D2122" s="10"/>
      <c r="E2122" s="10"/>
      <c r="F2122" s="36" t="str">
        <f>G2122&amp;"/"&amp;H2122</f>
        <v>/</v>
      </c>
      <c r="G2122" s="10"/>
      <c r="H2122" s="10"/>
      <c r="I2122" s="36" t="str">
        <f>J2122&amp;"."&amp;K2122</f>
        <v>.</v>
      </c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>
        <f>R2122-S2122-T2122</f>
        <v>0</v>
      </c>
      <c r="V2122" s="9" t="e">
        <f>IF(X2122&lt;&gt;"Liquidação Cancelada",VLOOKUP(B2122,'BASE DE DADOS OPS'!$B$4:$P$9650,10,FALSE),"Liquidação Cancelada")</f>
        <v>#N/A</v>
      </c>
      <c r="W2122" s="13" t="e">
        <f>IF(X2122&lt;&gt;"Liquidação Cancelada",IF(ISBLANK(V2122),"AGUARDANDO PAGAMENTO",NETWORKDAYS(P2122,V2122)-1),"Liquidação Cancelada")</f>
        <v>#N/A</v>
      </c>
      <c r="X2122" s="10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>IF(X2122&lt;&gt;"Liquidação Cancelada",Y2122-Z2122,"Liquidação Cancelada")</f>
        <v>#N/A</v>
      </c>
      <c r="AC2122" s="3" t="e">
        <f>IF(X2122&lt;&gt;"Liquidação Cancelada",(AA2122-AB2122)+(U2122-Z2122-AB2122),"Liquidação Cancelada")</f>
        <v>#N/A</v>
      </c>
      <c r="AD2122" s="29"/>
    </row>
    <row r="2123" spans="1:30" ht="24.95" customHeight="1" x14ac:dyDescent="0.2">
      <c r="A2123" s="23" t="str">
        <f>D2123&amp;"|"&amp;E2123&amp;"|"&amp;G2123&amp;"|"&amp;H2123&amp;"|"&amp;L2123&amp;"|"&amp;N2123&amp;"|"&amp;U2123</f>
        <v>||||||0</v>
      </c>
      <c r="B2123" s="23" t="str">
        <f>D2123&amp;"|"&amp;E2123&amp;"|"&amp;G2123&amp;"|"&amp;H2123&amp;"|"&amp;X2123</f>
        <v>||||0</v>
      </c>
      <c r="C2123" s="28" t="str">
        <f>E2123&amp;"|"&amp;X2123</f>
        <v>|0</v>
      </c>
      <c r="D2123" s="10"/>
      <c r="E2123" s="10"/>
      <c r="F2123" s="36" t="str">
        <f>G2123&amp;"/"&amp;H2123</f>
        <v>/</v>
      </c>
      <c r="G2123" s="10"/>
      <c r="H2123" s="10"/>
      <c r="I2123" s="36" t="str">
        <f>J2123&amp;"."&amp;K2123</f>
        <v>.</v>
      </c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>
        <f>R2123-S2123-T2123</f>
        <v>0</v>
      </c>
      <c r="V2123" s="9" t="e">
        <f>IF(X2123&lt;&gt;"Liquidação Cancelada",VLOOKUP(B2123,'BASE DE DADOS OPS'!$B$4:$P$9650,10,FALSE),"Liquidação Cancelada")</f>
        <v>#N/A</v>
      </c>
      <c r="W2123" s="13" t="e">
        <f>IF(X2123&lt;&gt;"Liquidação Cancelada",IF(ISBLANK(V2123),"AGUARDANDO PAGAMENTO",NETWORKDAYS(P2123,V2123)-1),"Liquidação Cancelada")</f>
        <v>#N/A</v>
      </c>
      <c r="X2123" s="10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>IF(X2123&lt;&gt;"Liquidação Cancelada",Y2123-Z2123,"Liquidação Cancelada")</f>
        <v>#N/A</v>
      </c>
      <c r="AC2123" s="3" t="e">
        <f>IF(X2123&lt;&gt;"Liquidação Cancelada",(AA2123-AB2123)+(U2123-Z2123-AB2123),"Liquidação Cancelada")</f>
        <v>#N/A</v>
      </c>
      <c r="AD2123" s="29"/>
    </row>
    <row r="2124" spans="1:30" ht="24.95" customHeight="1" x14ac:dyDescent="0.2">
      <c r="A2124" s="23" t="str">
        <f>D2124&amp;"|"&amp;E2124&amp;"|"&amp;G2124&amp;"|"&amp;H2124&amp;"|"&amp;L2124&amp;"|"&amp;N2124&amp;"|"&amp;U2124</f>
        <v>||||||0</v>
      </c>
      <c r="B2124" s="23" t="str">
        <f>D2124&amp;"|"&amp;E2124&amp;"|"&amp;G2124&amp;"|"&amp;H2124&amp;"|"&amp;X2124</f>
        <v>||||0</v>
      </c>
      <c r="C2124" s="28" t="str">
        <f>E2124&amp;"|"&amp;X2124</f>
        <v>|0</v>
      </c>
      <c r="D2124" s="10"/>
      <c r="E2124" s="10"/>
      <c r="F2124" s="36" t="str">
        <f>G2124&amp;"/"&amp;H2124</f>
        <v>/</v>
      </c>
      <c r="G2124" s="10"/>
      <c r="H2124" s="10"/>
      <c r="I2124" s="36" t="str">
        <f>J2124&amp;"."&amp;K2124</f>
        <v>.</v>
      </c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>
        <f>R2124-S2124-T2124</f>
        <v>0</v>
      </c>
      <c r="V2124" s="9" t="e">
        <f>IF(X2124&lt;&gt;"Liquidação Cancelada",VLOOKUP(B2124,'BASE DE DADOS OPS'!$B$4:$P$9650,10,FALSE),"Liquidação Cancelada")</f>
        <v>#N/A</v>
      </c>
      <c r="W2124" s="13" t="e">
        <f>IF(X2124&lt;&gt;"Liquidação Cancelada",IF(ISBLANK(V2124),"AGUARDANDO PAGAMENTO",NETWORKDAYS(P2124,V2124)-1),"Liquidação Cancelada")</f>
        <v>#N/A</v>
      </c>
      <c r="X2124" s="10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>IF(X2124&lt;&gt;"Liquidação Cancelada",Y2124-Z2124,"Liquidação Cancelada")</f>
        <v>#N/A</v>
      </c>
      <c r="AC2124" s="3" t="e">
        <f>IF(X2124&lt;&gt;"Liquidação Cancelada",(AA2124-AB2124)+(U2124-Z2124-AB2124),"Liquidação Cancelada")</f>
        <v>#N/A</v>
      </c>
      <c r="AD2124" s="29"/>
    </row>
    <row r="2125" spans="1:30" ht="24.95" customHeight="1" x14ac:dyDescent="0.2">
      <c r="A2125" s="23" t="str">
        <f>D2125&amp;"|"&amp;E2125&amp;"|"&amp;G2125&amp;"|"&amp;H2125&amp;"|"&amp;L2125&amp;"|"&amp;N2125&amp;"|"&amp;U2125</f>
        <v>||||||0</v>
      </c>
      <c r="B2125" s="23" t="str">
        <f>D2125&amp;"|"&amp;E2125&amp;"|"&amp;G2125&amp;"|"&amp;H2125&amp;"|"&amp;X2125</f>
        <v>||||0</v>
      </c>
      <c r="C2125" s="28" t="str">
        <f>E2125&amp;"|"&amp;X2125</f>
        <v>|0</v>
      </c>
      <c r="D2125" s="10"/>
      <c r="E2125" s="10"/>
      <c r="F2125" s="36" t="str">
        <f>G2125&amp;"/"&amp;H2125</f>
        <v>/</v>
      </c>
      <c r="G2125" s="10"/>
      <c r="H2125" s="10"/>
      <c r="I2125" s="36" t="str">
        <f>J2125&amp;"."&amp;K2125</f>
        <v>.</v>
      </c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>
        <f>R2125-S2125-T2125</f>
        <v>0</v>
      </c>
      <c r="V2125" s="9" t="e">
        <f>IF(X2125&lt;&gt;"Liquidação Cancelada",VLOOKUP(B2125,'BASE DE DADOS OPS'!$B$4:$P$9650,10,FALSE),"Liquidação Cancelada")</f>
        <v>#N/A</v>
      </c>
      <c r="W2125" s="13" t="e">
        <f>IF(X2125&lt;&gt;"Liquidação Cancelada",IF(ISBLANK(V2125),"AGUARDANDO PAGAMENTO",NETWORKDAYS(P2125,V2125)-1),"Liquidação Cancelada")</f>
        <v>#N/A</v>
      </c>
      <c r="X2125" s="10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>IF(X2125&lt;&gt;"Liquidação Cancelada",Y2125-Z2125,"Liquidação Cancelada")</f>
        <v>#N/A</v>
      </c>
      <c r="AC2125" s="3" t="e">
        <f>IF(X2125&lt;&gt;"Liquidação Cancelada",(AA2125-AB2125)+(U2125-Z2125-AB2125),"Liquidação Cancelada")</f>
        <v>#N/A</v>
      </c>
      <c r="AD2125" s="29"/>
    </row>
    <row r="2126" spans="1:30" ht="24.95" customHeight="1" x14ac:dyDescent="0.2">
      <c r="A2126" s="23" t="str">
        <f>D2126&amp;"|"&amp;E2126&amp;"|"&amp;G2126&amp;"|"&amp;H2126&amp;"|"&amp;L2126&amp;"|"&amp;N2126&amp;"|"&amp;U2126</f>
        <v>||||||0</v>
      </c>
      <c r="B2126" s="23" t="str">
        <f>D2126&amp;"|"&amp;E2126&amp;"|"&amp;G2126&amp;"|"&amp;H2126&amp;"|"&amp;X2126</f>
        <v>||||0</v>
      </c>
      <c r="C2126" s="28" t="str">
        <f>E2126&amp;"|"&amp;X2126</f>
        <v>|0</v>
      </c>
      <c r="D2126" s="10"/>
      <c r="E2126" s="10"/>
      <c r="F2126" s="36" t="str">
        <f>G2126&amp;"/"&amp;H2126</f>
        <v>/</v>
      </c>
      <c r="G2126" s="10"/>
      <c r="H2126" s="10"/>
      <c r="I2126" s="36" t="str">
        <f>J2126&amp;"."&amp;K2126</f>
        <v>.</v>
      </c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>
        <f>R2126-S2126-T2126</f>
        <v>0</v>
      </c>
      <c r="V2126" s="9" t="e">
        <f>IF(X2126&lt;&gt;"Liquidação Cancelada",VLOOKUP(B2126,'BASE DE DADOS OPS'!$B$4:$P$9650,10,FALSE),"Liquidação Cancelada")</f>
        <v>#N/A</v>
      </c>
      <c r="W2126" s="13" t="e">
        <f>IF(X2126&lt;&gt;"Liquidação Cancelada",IF(ISBLANK(V2126),"AGUARDANDO PAGAMENTO",NETWORKDAYS(P2126,V2126)-1),"Liquidação Cancelada")</f>
        <v>#N/A</v>
      </c>
      <c r="X2126" s="10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>IF(X2126&lt;&gt;"Liquidação Cancelada",Y2126-Z2126,"Liquidação Cancelada")</f>
        <v>#N/A</v>
      </c>
      <c r="AC2126" s="3" t="e">
        <f>IF(X2126&lt;&gt;"Liquidação Cancelada",(AA2126-AB2126)+(U2126-Z2126-AB2126),"Liquidação Cancelada")</f>
        <v>#N/A</v>
      </c>
      <c r="AD2126" s="29"/>
    </row>
    <row r="2127" spans="1:30" ht="24.95" customHeight="1" x14ac:dyDescent="0.2">
      <c r="A2127" s="23" t="str">
        <f>D2127&amp;"|"&amp;E2127&amp;"|"&amp;G2127&amp;"|"&amp;H2127&amp;"|"&amp;L2127&amp;"|"&amp;N2127&amp;"|"&amp;U2127</f>
        <v>||||||0</v>
      </c>
      <c r="B2127" s="23" t="str">
        <f>D2127&amp;"|"&amp;E2127&amp;"|"&amp;G2127&amp;"|"&amp;H2127&amp;"|"&amp;X2127</f>
        <v>||||0</v>
      </c>
      <c r="C2127" s="28" t="str">
        <f>E2127&amp;"|"&amp;X2127</f>
        <v>|0</v>
      </c>
      <c r="D2127" s="10"/>
      <c r="E2127" s="10"/>
      <c r="F2127" s="36" t="str">
        <f>G2127&amp;"/"&amp;H2127</f>
        <v>/</v>
      </c>
      <c r="G2127" s="10"/>
      <c r="H2127" s="10"/>
      <c r="I2127" s="36" t="str">
        <f>J2127&amp;"."&amp;K2127</f>
        <v>.</v>
      </c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>
        <f>R2127-S2127-T2127</f>
        <v>0</v>
      </c>
      <c r="V2127" s="9" t="e">
        <f>IF(X2127&lt;&gt;"Liquidação Cancelada",VLOOKUP(B2127,'BASE DE DADOS OPS'!$B$4:$P$9650,10,FALSE),"Liquidação Cancelada")</f>
        <v>#N/A</v>
      </c>
      <c r="W2127" s="13" t="e">
        <f>IF(X2127&lt;&gt;"Liquidação Cancelada",IF(ISBLANK(V2127),"AGUARDANDO PAGAMENTO",NETWORKDAYS(P2127,V2127)-1),"Liquidação Cancelada")</f>
        <v>#N/A</v>
      </c>
      <c r="X2127" s="10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>IF(X2127&lt;&gt;"Liquidação Cancelada",Y2127-Z2127,"Liquidação Cancelada")</f>
        <v>#N/A</v>
      </c>
      <c r="AC2127" s="3" t="e">
        <f>IF(X2127&lt;&gt;"Liquidação Cancelada",(AA2127-AB2127)+(U2127-Z2127-AB2127),"Liquidação Cancelada")</f>
        <v>#N/A</v>
      </c>
      <c r="AD2127" s="29"/>
    </row>
    <row r="2128" spans="1:30" ht="24.95" customHeight="1" x14ac:dyDescent="0.2">
      <c r="A2128" s="23" t="str">
        <f>D2128&amp;"|"&amp;E2128&amp;"|"&amp;G2128&amp;"|"&amp;H2128&amp;"|"&amp;L2128&amp;"|"&amp;N2128&amp;"|"&amp;U2128</f>
        <v>||||||0</v>
      </c>
      <c r="B2128" s="23" t="str">
        <f>D2128&amp;"|"&amp;E2128&amp;"|"&amp;G2128&amp;"|"&amp;H2128&amp;"|"&amp;X2128</f>
        <v>||||0</v>
      </c>
      <c r="C2128" s="28" t="str">
        <f>E2128&amp;"|"&amp;X2128</f>
        <v>|0</v>
      </c>
      <c r="D2128" s="10"/>
      <c r="E2128" s="10"/>
      <c r="F2128" s="36" t="str">
        <f>G2128&amp;"/"&amp;H2128</f>
        <v>/</v>
      </c>
      <c r="G2128" s="10"/>
      <c r="H2128" s="10"/>
      <c r="I2128" s="36" t="str">
        <f>J2128&amp;"."&amp;K2128</f>
        <v>.</v>
      </c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>
        <f>R2128-S2128-T2128</f>
        <v>0</v>
      </c>
      <c r="V2128" s="9" t="e">
        <f>IF(X2128&lt;&gt;"Liquidação Cancelada",VLOOKUP(B2128,'BASE DE DADOS OPS'!$B$4:$P$9650,10,FALSE),"Liquidação Cancelada")</f>
        <v>#N/A</v>
      </c>
      <c r="W2128" s="13" t="e">
        <f>IF(X2128&lt;&gt;"Liquidação Cancelada",IF(ISBLANK(V2128),"AGUARDANDO PAGAMENTO",NETWORKDAYS(P2128,V2128)-1),"Liquidação Cancelada")</f>
        <v>#N/A</v>
      </c>
      <c r="X2128" s="10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>IF(X2128&lt;&gt;"Liquidação Cancelada",Y2128-Z2128,"Liquidação Cancelada")</f>
        <v>#N/A</v>
      </c>
      <c r="AC2128" s="3" t="e">
        <f>IF(X2128&lt;&gt;"Liquidação Cancelada",(AA2128-AB2128)+(U2128-Z2128-AB2128),"Liquidação Cancelada")</f>
        <v>#N/A</v>
      </c>
      <c r="AD2128" s="29"/>
    </row>
    <row r="2129" spans="1:30" ht="24.95" customHeight="1" x14ac:dyDescent="0.2">
      <c r="A2129" s="23" t="str">
        <f>D2129&amp;"|"&amp;E2129&amp;"|"&amp;G2129&amp;"|"&amp;H2129&amp;"|"&amp;L2129&amp;"|"&amp;N2129&amp;"|"&amp;U2129</f>
        <v>||||||0</v>
      </c>
      <c r="B2129" s="23" t="str">
        <f>D2129&amp;"|"&amp;E2129&amp;"|"&amp;G2129&amp;"|"&amp;H2129&amp;"|"&amp;X2129</f>
        <v>||||0</v>
      </c>
      <c r="C2129" s="28" t="str">
        <f>E2129&amp;"|"&amp;X2129</f>
        <v>|0</v>
      </c>
      <c r="D2129" s="10"/>
      <c r="E2129" s="10"/>
      <c r="F2129" s="36" t="str">
        <f>G2129&amp;"/"&amp;H2129</f>
        <v>/</v>
      </c>
      <c r="G2129" s="10"/>
      <c r="H2129" s="10"/>
      <c r="I2129" s="36" t="str">
        <f>J2129&amp;"."&amp;K2129</f>
        <v>.</v>
      </c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>
        <f>R2129-S2129-T2129</f>
        <v>0</v>
      </c>
      <c r="V2129" s="9" t="e">
        <f>IF(X2129&lt;&gt;"Liquidação Cancelada",VLOOKUP(B2129,'BASE DE DADOS OPS'!$B$4:$P$9650,10,FALSE),"Liquidação Cancelada")</f>
        <v>#N/A</v>
      </c>
      <c r="W2129" s="13" t="e">
        <f>IF(X2129&lt;&gt;"Liquidação Cancelada",IF(ISBLANK(V2129),"AGUARDANDO PAGAMENTO",NETWORKDAYS(P2129,V2129)-1),"Liquidação Cancelada")</f>
        <v>#N/A</v>
      </c>
      <c r="X2129" s="10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>IF(X2129&lt;&gt;"Liquidação Cancelada",Y2129-Z2129,"Liquidação Cancelada")</f>
        <v>#N/A</v>
      </c>
      <c r="AC2129" s="3" t="e">
        <f>IF(X2129&lt;&gt;"Liquidação Cancelada",(AA2129-AB2129)+(U2129-Z2129-AB2129),"Liquidação Cancelada")</f>
        <v>#N/A</v>
      </c>
      <c r="AD2129" s="29"/>
    </row>
    <row r="2130" spans="1:30" ht="24.95" customHeight="1" x14ac:dyDescent="0.2">
      <c r="A2130" s="23" t="str">
        <f>D2130&amp;"|"&amp;E2130&amp;"|"&amp;G2130&amp;"|"&amp;H2130&amp;"|"&amp;L2130&amp;"|"&amp;N2130&amp;"|"&amp;U2130</f>
        <v>||||||0</v>
      </c>
      <c r="B2130" s="23" t="str">
        <f>D2130&amp;"|"&amp;E2130&amp;"|"&amp;G2130&amp;"|"&amp;H2130&amp;"|"&amp;X2130</f>
        <v>||||0</v>
      </c>
      <c r="C2130" s="28" t="str">
        <f>E2130&amp;"|"&amp;X2130</f>
        <v>|0</v>
      </c>
      <c r="D2130" s="10"/>
      <c r="E2130" s="10"/>
      <c r="F2130" s="36" t="str">
        <f>G2130&amp;"/"&amp;H2130</f>
        <v>/</v>
      </c>
      <c r="G2130" s="10"/>
      <c r="H2130" s="10"/>
      <c r="I2130" s="36" t="str">
        <f>J2130&amp;"."&amp;K2130</f>
        <v>.</v>
      </c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>
        <f>R2130-S2130-T2130</f>
        <v>0</v>
      </c>
      <c r="V2130" s="9" t="e">
        <f>IF(X2130&lt;&gt;"Liquidação Cancelada",VLOOKUP(B2130,'BASE DE DADOS OPS'!$B$4:$P$9650,10,FALSE),"Liquidação Cancelada")</f>
        <v>#N/A</v>
      </c>
      <c r="W2130" s="13" t="e">
        <f>IF(X2130&lt;&gt;"Liquidação Cancelada",IF(ISBLANK(V2130),"AGUARDANDO PAGAMENTO",NETWORKDAYS(P2130,V2130)-1),"Liquidação Cancelada")</f>
        <v>#N/A</v>
      </c>
      <c r="X2130" s="10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>IF(X2130&lt;&gt;"Liquidação Cancelada",Y2130-Z2130,"Liquidação Cancelada")</f>
        <v>#N/A</v>
      </c>
      <c r="AC2130" s="3" t="e">
        <f>IF(X2130&lt;&gt;"Liquidação Cancelada",(AA2130-AB2130)+(U2130-Z2130-AB2130),"Liquidação Cancelada")</f>
        <v>#N/A</v>
      </c>
      <c r="AD2130" s="29"/>
    </row>
    <row r="2131" spans="1:30" ht="24.95" customHeight="1" x14ac:dyDescent="0.2">
      <c r="A2131" s="23" t="str">
        <f>D2131&amp;"|"&amp;E2131&amp;"|"&amp;G2131&amp;"|"&amp;H2131&amp;"|"&amp;L2131&amp;"|"&amp;N2131&amp;"|"&amp;U2131</f>
        <v>||||||0</v>
      </c>
      <c r="B2131" s="23" t="str">
        <f>D2131&amp;"|"&amp;E2131&amp;"|"&amp;G2131&amp;"|"&amp;H2131&amp;"|"&amp;X2131</f>
        <v>||||0</v>
      </c>
      <c r="C2131" s="28" t="str">
        <f>E2131&amp;"|"&amp;X2131</f>
        <v>|0</v>
      </c>
      <c r="D2131" s="10"/>
      <c r="E2131" s="10"/>
      <c r="F2131" s="36" t="str">
        <f>G2131&amp;"/"&amp;H2131</f>
        <v>/</v>
      </c>
      <c r="G2131" s="10"/>
      <c r="H2131" s="10"/>
      <c r="I2131" s="36" t="str">
        <f>J2131&amp;"."&amp;K2131</f>
        <v>.</v>
      </c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>
        <f>R2131-S2131-T2131</f>
        <v>0</v>
      </c>
      <c r="V2131" s="9" t="e">
        <f>IF(X2131&lt;&gt;"Liquidação Cancelada",VLOOKUP(B2131,'BASE DE DADOS OPS'!$B$4:$P$9650,10,FALSE),"Liquidação Cancelada")</f>
        <v>#N/A</v>
      </c>
      <c r="W2131" s="13" t="e">
        <f>IF(X2131&lt;&gt;"Liquidação Cancelada",IF(ISBLANK(V2131),"AGUARDANDO PAGAMENTO",NETWORKDAYS(P2131,V2131)-1),"Liquidação Cancelada")</f>
        <v>#N/A</v>
      </c>
      <c r="X2131" s="10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>IF(X2131&lt;&gt;"Liquidação Cancelada",Y2131-Z2131,"Liquidação Cancelada")</f>
        <v>#N/A</v>
      </c>
      <c r="AC2131" s="3" t="e">
        <f>IF(X2131&lt;&gt;"Liquidação Cancelada",(AA2131-AB2131)+(U2131-Z2131-AB2131),"Liquidação Cancelada")</f>
        <v>#N/A</v>
      </c>
      <c r="AD2131" s="29"/>
    </row>
    <row r="2132" spans="1:30" ht="24.95" customHeight="1" x14ac:dyDescent="0.2">
      <c r="A2132" s="23" t="str">
        <f>D2132&amp;"|"&amp;E2132&amp;"|"&amp;G2132&amp;"|"&amp;H2132&amp;"|"&amp;L2132&amp;"|"&amp;N2132&amp;"|"&amp;U2132</f>
        <v>||||||0</v>
      </c>
      <c r="B2132" s="23" t="str">
        <f>D2132&amp;"|"&amp;E2132&amp;"|"&amp;G2132&amp;"|"&amp;H2132&amp;"|"&amp;X2132</f>
        <v>||||0</v>
      </c>
      <c r="C2132" s="28" t="str">
        <f>E2132&amp;"|"&amp;X2132</f>
        <v>|0</v>
      </c>
      <c r="D2132" s="10"/>
      <c r="E2132" s="10"/>
      <c r="F2132" s="36" t="str">
        <f>G2132&amp;"/"&amp;H2132</f>
        <v>/</v>
      </c>
      <c r="G2132" s="10"/>
      <c r="H2132" s="10"/>
      <c r="I2132" s="36" t="str">
        <f>J2132&amp;"."&amp;K2132</f>
        <v>.</v>
      </c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>
        <f>R2132-S2132-T2132</f>
        <v>0</v>
      </c>
      <c r="V2132" s="9" t="e">
        <f>IF(X2132&lt;&gt;"Liquidação Cancelada",VLOOKUP(B2132,'BASE DE DADOS OPS'!$B$4:$P$9650,10,FALSE),"Liquidação Cancelada")</f>
        <v>#N/A</v>
      </c>
      <c r="W2132" s="13" t="e">
        <f>IF(X2132&lt;&gt;"Liquidação Cancelada",IF(ISBLANK(V2132),"AGUARDANDO PAGAMENTO",NETWORKDAYS(P2132,V2132)-1),"Liquidação Cancelada")</f>
        <v>#N/A</v>
      </c>
      <c r="X2132" s="10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>IF(X2132&lt;&gt;"Liquidação Cancelada",Y2132-Z2132,"Liquidação Cancelada")</f>
        <v>#N/A</v>
      </c>
      <c r="AC2132" s="3" t="e">
        <f>IF(X2132&lt;&gt;"Liquidação Cancelada",(AA2132-AB2132)+(U2132-Z2132-AB2132),"Liquidação Cancelada")</f>
        <v>#N/A</v>
      </c>
      <c r="AD2132" s="29"/>
    </row>
    <row r="2133" spans="1:30" ht="24.95" customHeight="1" x14ac:dyDescent="0.2">
      <c r="A2133" s="23" t="str">
        <f>D2133&amp;"|"&amp;E2133&amp;"|"&amp;G2133&amp;"|"&amp;H2133&amp;"|"&amp;L2133&amp;"|"&amp;N2133&amp;"|"&amp;U2133</f>
        <v>||||||0</v>
      </c>
      <c r="B2133" s="23" t="str">
        <f>D2133&amp;"|"&amp;E2133&amp;"|"&amp;G2133&amp;"|"&amp;H2133&amp;"|"&amp;X2133</f>
        <v>||||0</v>
      </c>
      <c r="C2133" s="28" t="str">
        <f>E2133&amp;"|"&amp;X2133</f>
        <v>|0</v>
      </c>
      <c r="D2133" s="10"/>
      <c r="E2133" s="10"/>
      <c r="F2133" s="36" t="str">
        <f>G2133&amp;"/"&amp;H2133</f>
        <v>/</v>
      </c>
      <c r="G2133" s="10"/>
      <c r="H2133" s="10"/>
      <c r="I2133" s="36" t="str">
        <f>J2133&amp;"."&amp;K2133</f>
        <v>.</v>
      </c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>
        <f>R2133-S2133-T2133</f>
        <v>0</v>
      </c>
      <c r="V2133" s="9" t="e">
        <f>IF(X2133&lt;&gt;"Liquidação Cancelada",VLOOKUP(B2133,'BASE DE DADOS OPS'!$B$4:$P$9650,10,FALSE),"Liquidação Cancelada")</f>
        <v>#N/A</v>
      </c>
      <c r="W2133" s="13" t="e">
        <f>IF(X2133&lt;&gt;"Liquidação Cancelada",IF(ISBLANK(V2133),"AGUARDANDO PAGAMENTO",NETWORKDAYS(P2133,V2133)-1),"Liquidação Cancelada")</f>
        <v>#N/A</v>
      </c>
      <c r="X2133" s="10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>IF(X2133&lt;&gt;"Liquidação Cancelada",Y2133-Z2133,"Liquidação Cancelada")</f>
        <v>#N/A</v>
      </c>
      <c r="AC2133" s="3" t="e">
        <f>IF(X2133&lt;&gt;"Liquidação Cancelada",(AA2133-AB2133)+(U2133-Z2133-AB2133),"Liquidação Cancelada")</f>
        <v>#N/A</v>
      </c>
      <c r="AD2133" s="29"/>
    </row>
    <row r="2134" spans="1:30" ht="24.95" customHeight="1" x14ac:dyDescent="0.2">
      <c r="A2134" s="23" t="str">
        <f>D2134&amp;"|"&amp;E2134&amp;"|"&amp;G2134&amp;"|"&amp;H2134&amp;"|"&amp;L2134&amp;"|"&amp;N2134&amp;"|"&amp;U2134</f>
        <v>||||||0</v>
      </c>
      <c r="B2134" s="23" t="str">
        <f>D2134&amp;"|"&amp;E2134&amp;"|"&amp;G2134&amp;"|"&amp;H2134&amp;"|"&amp;X2134</f>
        <v>||||0</v>
      </c>
      <c r="C2134" s="28" t="str">
        <f>E2134&amp;"|"&amp;X2134</f>
        <v>|0</v>
      </c>
      <c r="D2134" s="10"/>
      <c r="E2134" s="10"/>
      <c r="F2134" s="36" t="str">
        <f>G2134&amp;"/"&amp;H2134</f>
        <v>/</v>
      </c>
      <c r="G2134" s="10"/>
      <c r="H2134" s="10"/>
      <c r="I2134" s="36" t="str">
        <f>J2134&amp;"."&amp;K2134</f>
        <v>.</v>
      </c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>
        <f>R2134-S2134-T2134</f>
        <v>0</v>
      </c>
      <c r="V2134" s="9" t="e">
        <f>IF(X2134&lt;&gt;"Liquidação Cancelada",VLOOKUP(B2134,'BASE DE DADOS OPS'!$B$4:$P$9650,10,FALSE),"Liquidação Cancelada")</f>
        <v>#N/A</v>
      </c>
      <c r="W2134" s="13" t="e">
        <f>IF(X2134&lt;&gt;"Liquidação Cancelada",IF(ISBLANK(V2134),"AGUARDANDO PAGAMENTO",NETWORKDAYS(P2134,V2134)-1),"Liquidação Cancelada")</f>
        <v>#N/A</v>
      </c>
      <c r="X2134" s="10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>IF(X2134&lt;&gt;"Liquidação Cancelada",Y2134-Z2134,"Liquidação Cancelada")</f>
        <v>#N/A</v>
      </c>
      <c r="AC2134" s="3" t="e">
        <f>IF(X2134&lt;&gt;"Liquidação Cancelada",(AA2134-AB2134)+(U2134-Z2134-AB2134),"Liquidação Cancelada")</f>
        <v>#N/A</v>
      </c>
      <c r="AD2134" s="29"/>
    </row>
    <row r="2135" spans="1:30" ht="24.95" customHeight="1" x14ac:dyDescent="0.2">
      <c r="A2135" s="23" t="str">
        <f>D2135&amp;"|"&amp;E2135&amp;"|"&amp;G2135&amp;"|"&amp;H2135&amp;"|"&amp;L2135&amp;"|"&amp;N2135&amp;"|"&amp;U2135</f>
        <v>||||||0</v>
      </c>
      <c r="B2135" s="23" t="str">
        <f>D2135&amp;"|"&amp;E2135&amp;"|"&amp;G2135&amp;"|"&amp;H2135&amp;"|"&amp;X2135</f>
        <v>||||0</v>
      </c>
      <c r="C2135" s="28" t="str">
        <f>E2135&amp;"|"&amp;X2135</f>
        <v>|0</v>
      </c>
      <c r="D2135" s="10"/>
      <c r="E2135" s="10"/>
      <c r="F2135" s="36" t="str">
        <f>G2135&amp;"/"&amp;H2135</f>
        <v>/</v>
      </c>
      <c r="G2135" s="10"/>
      <c r="H2135" s="10"/>
      <c r="I2135" s="36" t="str">
        <f>J2135&amp;"."&amp;K2135</f>
        <v>.</v>
      </c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>
        <f>R2135-S2135-T2135</f>
        <v>0</v>
      </c>
      <c r="V2135" s="9" t="e">
        <f>IF(X2135&lt;&gt;"Liquidação Cancelada",VLOOKUP(B2135,'BASE DE DADOS OPS'!$B$4:$P$9650,10,FALSE),"Liquidação Cancelada")</f>
        <v>#N/A</v>
      </c>
      <c r="W2135" s="13" t="e">
        <f>IF(X2135&lt;&gt;"Liquidação Cancelada",IF(ISBLANK(V2135),"AGUARDANDO PAGAMENTO",NETWORKDAYS(P2135,V2135)-1),"Liquidação Cancelada")</f>
        <v>#N/A</v>
      </c>
      <c r="X2135" s="10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>IF(X2135&lt;&gt;"Liquidação Cancelada",Y2135-Z2135,"Liquidação Cancelada")</f>
        <v>#N/A</v>
      </c>
      <c r="AC2135" s="3" t="e">
        <f>IF(X2135&lt;&gt;"Liquidação Cancelada",(AA2135-AB2135)+(U2135-Z2135-AB2135),"Liquidação Cancelada")</f>
        <v>#N/A</v>
      </c>
      <c r="AD2135" s="29"/>
    </row>
    <row r="2136" spans="1:30" ht="24.95" customHeight="1" x14ac:dyDescent="0.2">
      <c r="A2136" s="23" t="str">
        <f>D2136&amp;"|"&amp;E2136&amp;"|"&amp;G2136&amp;"|"&amp;H2136&amp;"|"&amp;L2136&amp;"|"&amp;N2136&amp;"|"&amp;U2136</f>
        <v>||||||0</v>
      </c>
      <c r="B2136" s="23" t="str">
        <f>D2136&amp;"|"&amp;E2136&amp;"|"&amp;G2136&amp;"|"&amp;H2136&amp;"|"&amp;X2136</f>
        <v>||||0</v>
      </c>
      <c r="C2136" s="28" t="str">
        <f>E2136&amp;"|"&amp;X2136</f>
        <v>|0</v>
      </c>
      <c r="D2136" s="10"/>
      <c r="E2136" s="10"/>
      <c r="F2136" s="36" t="str">
        <f>G2136&amp;"/"&amp;H2136</f>
        <v>/</v>
      </c>
      <c r="G2136" s="10"/>
      <c r="H2136" s="10"/>
      <c r="I2136" s="36" t="str">
        <f>J2136&amp;"."&amp;K2136</f>
        <v>.</v>
      </c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>
        <f>R2136-S2136-T2136</f>
        <v>0</v>
      </c>
      <c r="V2136" s="9" t="e">
        <f>IF(X2136&lt;&gt;"Liquidação Cancelada",VLOOKUP(B2136,'BASE DE DADOS OPS'!$B$4:$P$9650,10,FALSE),"Liquidação Cancelada")</f>
        <v>#N/A</v>
      </c>
      <c r="W2136" s="13" t="e">
        <f>IF(X2136&lt;&gt;"Liquidação Cancelada",IF(ISBLANK(V2136),"AGUARDANDO PAGAMENTO",NETWORKDAYS(P2136,V2136)-1),"Liquidação Cancelada")</f>
        <v>#N/A</v>
      </c>
      <c r="X2136" s="10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>IF(X2136&lt;&gt;"Liquidação Cancelada",Y2136-Z2136,"Liquidação Cancelada")</f>
        <v>#N/A</v>
      </c>
      <c r="AC2136" s="3" t="e">
        <f>IF(X2136&lt;&gt;"Liquidação Cancelada",(AA2136-AB2136)+(U2136-Z2136-AB2136),"Liquidação Cancelada")</f>
        <v>#N/A</v>
      </c>
      <c r="AD2136" s="29"/>
    </row>
    <row r="2137" spans="1:30" ht="24.95" customHeight="1" x14ac:dyDescent="0.2">
      <c r="A2137" s="23" t="str">
        <f>D2137&amp;"|"&amp;E2137&amp;"|"&amp;G2137&amp;"|"&amp;H2137&amp;"|"&amp;L2137&amp;"|"&amp;N2137&amp;"|"&amp;U2137</f>
        <v>||||||0</v>
      </c>
      <c r="B2137" s="23" t="str">
        <f>D2137&amp;"|"&amp;E2137&amp;"|"&amp;G2137&amp;"|"&amp;H2137&amp;"|"&amp;X2137</f>
        <v>||||0</v>
      </c>
      <c r="C2137" s="28" t="str">
        <f>E2137&amp;"|"&amp;X2137</f>
        <v>|0</v>
      </c>
      <c r="D2137" s="10"/>
      <c r="E2137" s="10"/>
      <c r="F2137" s="36" t="str">
        <f>G2137&amp;"/"&amp;H2137</f>
        <v>/</v>
      </c>
      <c r="G2137" s="10"/>
      <c r="H2137" s="10"/>
      <c r="I2137" s="36" t="str">
        <f>J2137&amp;"."&amp;K2137</f>
        <v>.</v>
      </c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>
        <f>R2137-S2137-T2137</f>
        <v>0</v>
      </c>
      <c r="V2137" s="9" t="e">
        <f>IF(X2137&lt;&gt;"Liquidação Cancelada",VLOOKUP(B2137,'BASE DE DADOS OPS'!$B$4:$P$9650,10,FALSE),"Liquidação Cancelada")</f>
        <v>#N/A</v>
      </c>
      <c r="W2137" s="13" t="e">
        <f>IF(X2137&lt;&gt;"Liquidação Cancelada",IF(ISBLANK(V2137),"AGUARDANDO PAGAMENTO",NETWORKDAYS(P2137,V2137)-1),"Liquidação Cancelada")</f>
        <v>#N/A</v>
      </c>
      <c r="X2137" s="10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>IF(X2137&lt;&gt;"Liquidação Cancelada",Y2137-Z2137,"Liquidação Cancelada")</f>
        <v>#N/A</v>
      </c>
      <c r="AC2137" s="3" t="e">
        <f>IF(X2137&lt;&gt;"Liquidação Cancelada",(AA2137-AB2137)+(U2137-Z2137-AB2137),"Liquidação Cancelada")</f>
        <v>#N/A</v>
      </c>
      <c r="AD2137" s="29"/>
    </row>
    <row r="2138" spans="1:30" ht="24.95" customHeight="1" x14ac:dyDescent="0.2">
      <c r="A2138" s="23" t="str">
        <f>D2138&amp;"|"&amp;E2138&amp;"|"&amp;G2138&amp;"|"&amp;H2138&amp;"|"&amp;L2138&amp;"|"&amp;N2138&amp;"|"&amp;U2138</f>
        <v>||||||0</v>
      </c>
      <c r="B2138" s="23" t="str">
        <f>D2138&amp;"|"&amp;E2138&amp;"|"&amp;G2138&amp;"|"&amp;H2138&amp;"|"&amp;X2138</f>
        <v>||||0</v>
      </c>
      <c r="C2138" s="28" t="str">
        <f>E2138&amp;"|"&amp;X2138</f>
        <v>|0</v>
      </c>
      <c r="D2138" s="10"/>
      <c r="E2138" s="10"/>
      <c r="F2138" s="36" t="str">
        <f>G2138&amp;"/"&amp;H2138</f>
        <v>/</v>
      </c>
      <c r="G2138" s="10"/>
      <c r="H2138" s="10"/>
      <c r="I2138" s="36" t="str">
        <f>J2138&amp;"."&amp;K2138</f>
        <v>.</v>
      </c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>
        <f>R2138-S2138-T2138</f>
        <v>0</v>
      </c>
      <c r="V2138" s="9" t="e">
        <f>IF(X2138&lt;&gt;"Liquidação Cancelada",VLOOKUP(B2138,'BASE DE DADOS OPS'!$B$4:$P$9650,10,FALSE),"Liquidação Cancelada")</f>
        <v>#N/A</v>
      </c>
      <c r="W2138" s="13" t="e">
        <f>IF(X2138&lt;&gt;"Liquidação Cancelada",IF(ISBLANK(V2138),"AGUARDANDO PAGAMENTO",NETWORKDAYS(P2138,V2138)-1),"Liquidação Cancelada")</f>
        <v>#N/A</v>
      </c>
      <c r="X2138" s="10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>IF(X2138&lt;&gt;"Liquidação Cancelada",Y2138-Z2138,"Liquidação Cancelada")</f>
        <v>#N/A</v>
      </c>
      <c r="AC2138" s="3" t="e">
        <f>IF(X2138&lt;&gt;"Liquidação Cancelada",(AA2138-AB2138)+(U2138-Z2138-AB2138),"Liquidação Cancelada")</f>
        <v>#N/A</v>
      </c>
      <c r="AD2138" s="29"/>
    </row>
    <row r="2139" spans="1:30" ht="24.95" customHeight="1" x14ac:dyDescent="0.2">
      <c r="A2139" s="23" t="str">
        <f>D2139&amp;"|"&amp;E2139&amp;"|"&amp;G2139&amp;"|"&amp;H2139&amp;"|"&amp;L2139&amp;"|"&amp;N2139&amp;"|"&amp;U2139</f>
        <v>||||||0</v>
      </c>
      <c r="B2139" s="23" t="str">
        <f>D2139&amp;"|"&amp;E2139&amp;"|"&amp;G2139&amp;"|"&amp;H2139&amp;"|"&amp;X2139</f>
        <v>||||0</v>
      </c>
      <c r="C2139" s="28" t="str">
        <f>E2139&amp;"|"&amp;X2139</f>
        <v>|0</v>
      </c>
      <c r="D2139" s="10"/>
      <c r="E2139" s="10"/>
      <c r="F2139" s="36" t="str">
        <f>G2139&amp;"/"&amp;H2139</f>
        <v>/</v>
      </c>
      <c r="G2139" s="10"/>
      <c r="H2139" s="10"/>
      <c r="I2139" s="36" t="str">
        <f>J2139&amp;"."&amp;K2139</f>
        <v>.</v>
      </c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>
        <f>R2139-S2139-T2139</f>
        <v>0</v>
      </c>
      <c r="V2139" s="9" t="e">
        <f>IF(X2139&lt;&gt;"Liquidação Cancelada",VLOOKUP(B2139,'BASE DE DADOS OPS'!$B$4:$P$9650,10,FALSE),"Liquidação Cancelada")</f>
        <v>#N/A</v>
      </c>
      <c r="W2139" s="13" t="e">
        <f>IF(X2139&lt;&gt;"Liquidação Cancelada",IF(ISBLANK(V2139),"AGUARDANDO PAGAMENTO",NETWORKDAYS(P2139,V2139)-1),"Liquidação Cancelada")</f>
        <v>#N/A</v>
      </c>
      <c r="X2139" s="10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>IF(X2139&lt;&gt;"Liquidação Cancelada",Y2139-Z2139,"Liquidação Cancelada")</f>
        <v>#N/A</v>
      </c>
      <c r="AC2139" s="3" t="e">
        <f>IF(X2139&lt;&gt;"Liquidação Cancelada",(AA2139-AB2139)+(U2139-Z2139-AB2139),"Liquidação Cancelada")</f>
        <v>#N/A</v>
      </c>
      <c r="AD2139" s="29"/>
    </row>
    <row r="2140" spans="1:30" ht="24.95" customHeight="1" x14ac:dyDescent="0.2">
      <c r="A2140" s="23" t="str">
        <f>D2140&amp;"|"&amp;E2140&amp;"|"&amp;G2140&amp;"|"&amp;H2140&amp;"|"&amp;L2140&amp;"|"&amp;N2140&amp;"|"&amp;U2140</f>
        <v>||||||0</v>
      </c>
      <c r="B2140" s="23" t="str">
        <f>D2140&amp;"|"&amp;E2140&amp;"|"&amp;G2140&amp;"|"&amp;H2140&amp;"|"&amp;X2140</f>
        <v>||||0</v>
      </c>
      <c r="C2140" s="28" t="str">
        <f>E2140&amp;"|"&amp;X2140</f>
        <v>|0</v>
      </c>
      <c r="D2140" s="10"/>
      <c r="E2140" s="10"/>
      <c r="F2140" s="36" t="str">
        <f>G2140&amp;"/"&amp;H2140</f>
        <v>/</v>
      </c>
      <c r="G2140" s="10"/>
      <c r="H2140" s="10"/>
      <c r="I2140" s="36" t="str">
        <f>J2140&amp;"."&amp;K2140</f>
        <v>.</v>
      </c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>
        <f>R2140-S2140-T2140</f>
        <v>0</v>
      </c>
      <c r="V2140" s="9" t="e">
        <f>IF(X2140&lt;&gt;"Liquidação Cancelada",VLOOKUP(B2140,'BASE DE DADOS OPS'!$B$4:$P$9650,10,FALSE),"Liquidação Cancelada")</f>
        <v>#N/A</v>
      </c>
      <c r="W2140" s="13" t="e">
        <f>IF(X2140&lt;&gt;"Liquidação Cancelada",IF(ISBLANK(V2140),"AGUARDANDO PAGAMENTO",NETWORKDAYS(P2140,V2140)-1),"Liquidação Cancelada")</f>
        <v>#N/A</v>
      </c>
      <c r="X2140" s="10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>IF(X2140&lt;&gt;"Liquidação Cancelada",Y2140-Z2140,"Liquidação Cancelada")</f>
        <v>#N/A</v>
      </c>
      <c r="AC2140" s="3" t="e">
        <f>IF(X2140&lt;&gt;"Liquidação Cancelada",(AA2140-AB2140)+(U2140-Z2140-AB2140),"Liquidação Cancelada")</f>
        <v>#N/A</v>
      </c>
      <c r="AD2140" s="29"/>
    </row>
    <row r="2141" spans="1:30" ht="24.95" customHeight="1" x14ac:dyDescent="0.2">
      <c r="A2141" s="23" t="str">
        <f>D2141&amp;"|"&amp;E2141&amp;"|"&amp;G2141&amp;"|"&amp;H2141&amp;"|"&amp;L2141&amp;"|"&amp;N2141&amp;"|"&amp;U2141</f>
        <v>||||||0</v>
      </c>
      <c r="B2141" s="23" t="str">
        <f>D2141&amp;"|"&amp;E2141&amp;"|"&amp;G2141&amp;"|"&amp;H2141&amp;"|"&amp;X2141</f>
        <v>||||0</v>
      </c>
      <c r="C2141" s="28" t="str">
        <f>E2141&amp;"|"&amp;X2141</f>
        <v>|0</v>
      </c>
      <c r="D2141" s="10"/>
      <c r="E2141" s="10"/>
      <c r="F2141" s="36" t="str">
        <f>G2141&amp;"/"&amp;H2141</f>
        <v>/</v>
      </c>
      <c r="G2141" s="10"/>
      <c r="H2141" s="10"/>
      <c r="I2141" s="36" t="str">
        <f>J2141&amp;"."&amp;K2141</f>
        <v>.</v>
      </c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>
        <f>R2141-S2141-T2141</f>
        <v>0</v>
      </c>
      <c r="V2141" s="9" t="e">
        <f>IF(X2141&lt;&gt;"Liquidação Cancelada",VLOOKUP(B2141,'BASE DE DADOS OPS'!$B$4:$P$9650,10,FALSE),"Liquidação Cancelada")</f>
        <v>#N/A</v>
      </c>
      <c r="W2141" s="13" t="e">
        <f>IF(X2141&lt;&gt;"Liquidação Cancelada",IF(ISBLANK(V2141),"AGUARDANDO PAGAMENTO",NETWORKDAYS(P2141,V2141)-1),"Liquidação Cancelada")</f>
        <v>#N/A</v>
      </c>
      <c r="X2141" s="10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>IF(X2141&lt;&gt;"Liquidação Cancelada",Y2141-Z2141,"Liquidação Cancelada")</f>
        <v>#N/A</v>
      </c>
      <c r="AC2141" s="3" t="e">
        <f>IF(X2141&lt;&gt;"Liquidação Cancelada",(AA2141-AB2141)+(U2141-Z2141-AB2141),"Liquidação Cancelada")</f>
        <v>#N/A</v>
      </c>
      <c r="AD2141" s="29"/>
    </row>
    <row r="2142" spans="1:30" ht="24.95" customHeight="1" x14ac:dyDescent="0.2">
      <c r="A2142" s="23" t="str">
        <f>D2142&amp;"|"&amp;E2142&amp;"|"&amp;G2142&amp;"|"&amp;H2142&amp;"|"&amp;L2142&amp;"|"&amp;N2142&amp;"|"&amp;U2142</f>
        <v>||||||0</v>
      </c>
      <c r="B2142" s="23" t="str">
        <f>D2142&amp;"|"&amp;E2142&amp;"|"&amp;G2142&amp;"|"&amp;H2142&amp;"|"&amp;X2142</f>
        <v>||||0</v>
      </c>
      <c r="C2142" s="28" t="str">
        <f>E2142&amp;"|"&amp;X2142</f>
        <v>|0</v>
      </c>
      <c r="D2142" s="10"/>
      <c r="E2142" s="10"/>
      <c r="F2142" s="36" t="str">
        <f>G2142&amp;"/"&amp;H2142</f>
        <v>/</v>
      </c>
      <c r="G2142" s="10"/>
      <c r="H2142" s="10"/>
      <c r="I2142" s="36" t="str">
        <f>J2142&amp;"."&amp;K2142</f>
        <v>.</v>
      </c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>
        <f>R2142-S2142-T2142</f>
        <v>0</v>
      </c>
      <c r="V2142" s="9" t="e">
        <f>IF(X2142&lt;&gt;"Liquidação Cancelada",VLOOKUP(B2142,'BASE DE DADOS OPS'!$B$4:$P$9650,10,FALSE),"Liquidação Cancelada")</f>
        <v>#N/A</v>
      </c>
      <c r="W2142" s="13" t="e">
        <f>IF(X2142&lt;&gt;"Liquidação Cancelada",IF(ISBLANK(V2142),"AGUARDANDO PAGAMENTO",NETWORKDAYS(P2142,V2142)-1),"Liquidação Cancelada")</f>
        <v>#N/A</v>
      </c>
      <c r="X2142" s="10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>IF(X2142&lt;&gt;"Liquidação Cancelada",Y2142-Z2142,"Liquidação Cancelada")</f>
        <v>#N/A</v>
      </c>
      <c r="AC2142" s="3" t="e">
        <f>IF(X2142&lt;&gt;"Liquidação Cancelada",(AA2142-AB2142)+(U2142-Z2142-AB2142),"Liquidação Cancelada")</f>
        <v>#N/A</v>
      </c>
      <c r="AD2142" s="29"/>
    </row>
    <row r="2143" spans="1:30" ht="24.95" customHeight="1" x14ac:dyDescent="0.2">
      <c r="A2143" s="23" t="str">
        <f>D2143&amp;"|"&amp;E2143&amp;"|"&amp;G2143&amp;"|"&amp;H2143&amp;"|"&amp;L2143&amp;"|"&amp;N2143&amp;"|"&amp;U2143</f>
        <v>||||||0</v>
      </c>
      <c r="B2143" s="23" t="str">
        <f>D2143&amp;"|"&amp;E2143&amp;"|"&amp;G2143&amp;"|"&amp;H2143&amp;"|"&amp;X2143</f>
        <v>||||0</v>
      </c>
      <c r="C2143" s="28" t="str">
        <f>E2143&amp;"|"&amp;X2143</f>
        <v>|0</v>
      </c>
      <c r="D2143" s="10"/>
      <c r="E2143" s="10"/>
      <c r="F2143" s="36" t="str">
        <f>G2143&amp;"/"&amp;H2143</f>
        <v>/</v>
      </c>
      <c r="G2143" s="10"/>
      <c r="H2143" s="10"/>
      <c r="I2143" s="36" t="str">
        <f>J2143&amp;"."&amp;K2143</f>
        <v>.</v>
      </c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>
        <f>R2143-S2143-T2143</f>
        <v>0</v>
      </c>
      <c r="V2143" s="9" t="e">
        <f>IF(X2143&lt;&gt;"Liquidação Cancelada",VLOOKUP(B2143,'BASE DE DADOS OPS'!$B$4:$P$9650,10,FALSE),"Liquidação Cancelada")</f>
        <v>#N/A</v>
      </c>
      <c r="W2143" s="13" t="e">
        <f>IF(X2143&lt;&gt;"Liquidação Cancelada",IF(ISBLANK(V2143),"AGUARDANDO PAGAMENTO",NETWORKDAYS(P2143,V2143)-1),"Liquidação Cancelada")</f>
        <v>#N/A</v>
      </c>
      <c r="X2143" s="10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>IF(X2143&lt;&gt;"Liquidação Cancelada",Y2143-Z2143,"Liquidação Cancelada")</f>
        <v>#N/A</v>
      </c>
      <c r="AC2143" s="3" t="e">
        <f>IF(X2143&lt;&gt;"Liquidação Cancelada",(AA2143-AB2143)+(U2143-Z2143-AB2143),"Liquidação Cancelada")</f>
        <v>#N/A</v>
      </c>
      <c r="AD2143" s="29"/>
    </row>
    <row r="2144" spans="1:30" ht="24.95" customHeight="1" x14ac:dyDescent="0.2">
      <c r="A2144" s="23" t="str">
        <f>D2144&amp;"|"&amp;E2144&amp;"|"&amp;G2144&amp;"|"&amp;H2144&amp;"|"&amp;L2144&amp;"|"&amp;N2144&amp;"|"&amp;U2144</f>
        <v>||||||0</v>
      </c>
      <c r="B2144" s="23" t="str">
        <f>D2144&amp;"|"&amp;E2144&amp;"|"&amp;G2144&amp;"|"&amp;H2144&amp;"|"&amp;X2144</f>
        <v>||||0</v>
      </c>
      <c r="C2144" s="28" t="str">
        <f>E2144&amp;"|"&amp;X2144</f>
        <v>|0</v>
      </c>
      <c r="D2144" s="10"/>
      <c r="E2144" s="10"/>
      <c r="F2144" s="36" t="str">
        <f>G2144&amp;"/"&amp;H2144</f>
        <v>/</v>
      </c>
      <c r="G2144" s="10"/>
      <c r="H2144" s="10"/>
      <c r="I2144" s="36" t="str">
        <f>J2144&amp;"."&amp;K2144</f>
        <v>.</v>
      </c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>
        <f>R2144-S2144-T2144</f>
        <v>0</v>
      </c>
      <c r="V2144" s="9" t="e">
        <f>IF(X2144&lt;&gt;"Liquidação Cancelada",VLOOKUP(B2144,'BASE DE DADOS OPS'!$B$4:$P$9650,10,FALSE),"Liquidação Cancelada")</f>
        <v>#N/A</v>
      </c>
      <c r="W2144" s="13" t="e">
        <f>IF(X2144&lt;&gt;"Liquidação Cancelada",IF(ISBLANK(V2144),"AGUARDANDO PAGAMENTO",NETWORKDAYS(P2144,V2144)-1),"Liquidação Cancelada")</f>
        <v>#N/A</v>
      </c>
      <c r="X2144" s="10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>IF(X2144&lt;&gt;"Liquidação Cancelada",Y2144-Z2144,"Liquidação Cancelada")</f>
        <v>#N/A</v>
      </c>
      <c r="AC2144" s="3" t="e">
        <f>IF(X2144&lt;&gt;"Liquidação Cancelada",(AA2144-AB2144)+(U2144-Z2144-AB2144),"Liquidação Cancelada")</f>
        <v>#N/A</v>
      </c>
      <c r="AD2144" s="29"/>
    </row>
    <row r="2145" spans="1:30" ht="24.95" customHeight="1" x14ac:dyDescent="0.2">
      <c r="A2145" s="23" t="str">
        <f>D2145&amp;"|"&amp;E2145&amp;"|"&amp;G2145&amp;"|"&amp;H2145&amp;"|"&amp;L2145&amp;"|"&amp;N2145&amp;"|"&amp;U2145</f>
        <v>||||||0</v>
      </c>
      <c r="B2145" s="23" t="str">
        <f>D2145&amp;"|"&amp;E2145&amp;"|"&amp;G2145&amp;"|"&amp;H2145&amp;"|"&amp;X2145</f>
        <v>||||0</v>
      </c>
      <c r="C2145" s="28" t="str">
        <f>E2145&amp;"|"&amp;X2145</f>
        <v>|0</v>
      </c>
      <c r="D2145" s="10"/>
      <c r="E2145" s="10"/>
      <c r="F2145" s="36" t="str">
        <f>G2145&amp;"/"&amp;H2145</f>
        <v>/</v>
      </c>
      <c r="G2145" s="10"/>
      <c r="H2145" s="10"/>
      <c r="I2145" s="36" t="str">
        <f>J2145&amp;"."&amp;K2145</f>
        <v>.</v>
      </c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>
        <f>R2145-S2145-T2145</f>
        <v>0</v>
      </c>
      <c r="V2145" s="9" t="e">
        <f>IF(X2145&lt;&gt;"Liquidação Cancelada",VLOOKUP(B2145,'BASE DE DADOS OPS'!$B$4:$P$9650,10,FALSE),"Liquidação Cancelada")</f>
        <v>#N/A</v>
      </c>
      <c r="W2145" s="13" t="e">
        <f>IF(X2145&lt;&gt;"Liquidação Cancelada",IF(ISBLANK(V2145),"AGUARDANDO PAGAMENTO",NETWORKDAYS(P2145,V2145)-1),"Liquidação Cancelada")</f>
        <v>#N/A</v>
      </c>
      <c r="X2145" s="10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>IF(X2145&lt;&gt;"Liquidação Cancelada",Y2145-Z2145,"Liquidação Cancelada")</f>
        <v>#N/A</v>
      </c>
      <c r="AC2145" s="3" t="e">
        <f>IF(X2145&lt;&gt;"Liquidação Cancelada",(AA2145-AB2145)+(U2145-Z2145-AB2145),"Liquidação Cancelada")</f>
        <v>#N/A</v>
      </c>
      <c r="AD2145" s="29"/>
    </row>
    <row r="2146" spans="1:30" ht="24.95" customHeight="1" x14ac:dyDescent="0.2">
      <c r="A2146" s="23" t="str">
        <f>D2146&amp;"|"&amp;E2146&amp;"|"&amp;G2146&amp;"|"&amp;H2146&amp;"|"&amp;L2146&amp;"|"&amp;N2146&amp;"|"&amp;U2146</f>
        <v>||||||0</v>
      </c>
      <c r="B2146" s="23" t="str">
        <f>D2146&amp;"|"&amp;E2146&amp;"|"&amp;G2146&amp;"|"&amp;H2146&amp;"|"&amp;X2146</f>
        <v>||||0</v>
      </c>
      <c r="C2146" s="28" t="str">
        <f>E2146&amp;"|"&amp;X2146</f>
        <v>|0</v>
      </c>
      <c r="D2146" s="10"/>
      <c r="E2146" s="10"/>
      <c r="F2146" s="36" t="str">
        <f>G2146&amp;"/"&amp;H2146</f>
        <v>/</v>
      </c>
      <c r="G2146" s="10"/>
      <c r="H2146" s="10"/>
      <c r="I2146" s="36" t="str">
        <f>J2146&amp;"."&amp;K2146</f>
        <v>.</v>
      </c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>
        <f>R2146-S2146-T2146</f>
        <v>0</v>
      </c>
      <c r="V2146" s="9" t="e">
        <f>IF(X2146&lt;&gt;"Liquidação Cancelada",VLOOKUP(B2146,'BASE DE DADOS OPS'!$B$4:$P$9650,10,FALSE),"Liquidação Cancelada")</f>
        <v>#N/A</v>
      </c>
      <c r="W2146" s="13" t="e">
        <f>IF(X2146&lt;&gt;"Liquidação Cancelada",IF(ISBLANK(V2146),"AGUARDANDO PAGAMENTO",NETWORKDAYS(P2146,V2146)-1),"Liquidação Cancelada")</f>
        <v>#N/A</v>
      </c>
      <c r="X2146" s="10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>IF(X2146&lt;&gt;"Liquidação Cancelada",Y2146-Z2146,"Liquidação Cancelada")</f>
        <v>#N/A</v>
      </c>
      <c r="AC2146" s="3" t="e">
        <f>IF(X2146&lt;&gt;"Liquidação Cancelada",(AA2146-AB2146)+(U2146-Z2146-AB2146),"Liquidação Cancelada")</f>
        <v>#N/A</v>
      </c>
      <c r="AD2146" s="29"/>
    </row>
    <row r="2147" spans="1:30" ht="24.95" customHeight="1" x14ac:dyDescent="0.2">
      <c r="A2147" s="23" t="str">
        <f>D2147&amp;"|"&amp;E2147&amp;"|"&amp;G2147&amp;"|"&amp;H2147&amp;"|"&amp;L2147&amp;"|"&amp;N2147&amp;"|"&amp;U2147</f>
        <v>||||||0</v>
      </c>
      <c r="B2147" s="23" t="str">
        <f>D2147&amp;"|"&amp;E2147&amp;"|"&amp;G2147&amp;"|"&amp;H2147&amp;"|"&amp;X2147</f>
        <v>||||0</v>
      </c>
      <c r="C2147" s="28" t="str">
        <f>E2147&amp;"|"&amp;X2147</f>
        <v>|0</v>
      </c>
      <c r="D2147" s="10"/>
      <c r="E2147" s="10"/>
      <c r="F2147" s="36" t="str">
        <f>G2147&amp;"/"&amp;H2147</f>
        <v>/</v>
      </c>
      <c r="G2147" s="10"/>
      <c r="H2147" s="10"/>
      <c r="I2147" s="36" t="str">
        <f>J2147&amp;"."&amp;K2147</f>
        <v>.</v>
      </c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>
        <f>R2147-S2147-T2147</f>
        <v>0</v>
      </c>
      <c r="V2147" s="9" t="e">
        <f>IF(X2147&lt;&gt;"Liquidação Cancelada",VLOOKUP(B2147,'BASE DE DADOS OPS'!$B$4:$P$9650,10,FALSE),"Liquidação Cancelada")</f>
        <v>#N/A</v>
      </c>
      <c r="W2147" s="13" t="e">
        <f>IF(X2147&lt;&gt;"Liquidação Cancelada",IF(ISBLANK(V2147),"AGUARDANDO PAGAMENTO",NETWORKDAYS(P2147,V2147)-1),"Liquidação Cancelada")</f>
        <v>#N/A</v>
      </c>
      <c r="X2147" s="10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>IF(X2147&lt;&gt;"Liquidação Cancelada",Y2147-Z2147,"Liquidação Cancelada")</f>
        <v>#N/A</v>
      </c>
      <c r="AC2147" s="3" t="e">
        <f>IF(X2147&lt;&gt;"Liquidação Cancelada",(AA2147-AB2147)+(U2147-Z2147-AB2147),"Liquidação Cancelada")</f>
        <v>#N/A</v>
      </c>
      <c r="AD2147" s="29"/>
    </row>
    <row r="2148" spans="1:30" ht="24.95" customHeight="1" x14ac:dyDescent="0.2">
      <c r="A2148" s="23" t="str">
        <f>D2148&amp;"|"&amp;E2148&amp;"|"&amp;G2148&amp;"|"&amp;H2148&amp;"|"&amp;L2148&amp;"|"&amp;N2148&amp;"|"&amp;U2148</f>
        <v>||||||0</v>
      </c>
      <c r="B2148" s="23" t="str">
        <f>D2148&amp;"|"&amp;E2148&amp;"|"&amp;G2148&amp;"|"&amp;H2148&amp;"|"&amp;X2148</f>
        <v>||||0</v>
      </c>
      <c r="C2148" s="28" t="str">
        <f>E2148&amp;"|"&amp;X2148</f>
        <v>|0</v>
      </c>
      <c r="D2148" s="10"/>
      <c r="E2148" s="10"/>
      <c r="F2148" s="36" t="str">
        <f>G2148&amp;"/"&amp;H2148</f>
        <v>/</v>
      </c>
      <c r="G2148" s="10"/>
      <c r="H2148" s="10"/>
      <c r="I2148" s="36" t="str">
        <f>J2148&amp;"."&amp;K2148</f>
        <v>.</v>
      </c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>
        <f>R2148-S2148-T2148</f>
        <v>0</v>
      </c>
      <c r="V2148" s="9" t="e">
        <f>IF(X2148&lt;&gt;"Liquidação Cancelada",VLOOKUP(B2148,'BASE DE DADOS OPS'!$B$4:$P$9650,10,FALSE),"Liquidação Cancelada")</f>
        <v>#N/A</v>
      </c>
      <c r="W2148" s="13" t="e">
        <f>IF(X2148&lt;&gt;"Liquidação Cancelada",IF(ISBLANK(V2148),"AGUARDANDO PAGAMENTO",NETWORKDAYS(P2148,V2148)-1),"Liquidação Cancelada")</f>
        <v>#N/A</v>
      </c>
      <c r="X2148" s="10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>IF(X2148&lt;&gt;"Liquidação Cancelada",Y2148-Z2148,"Liquidação Cancelada")</f>
        <v>#N/A</v>
      </c>
      <c r="AC2148" s="3" t="e">
        <f>IF(X2148&lt;&gt;"Liquidação Cancelada",(AA2148-AB2148)+(U2148-Z2148-AB2148),"Liquidação Cancelada")</f>
        <v>#N/A</v>
      </c>
      <c r="AD2148" s="29"/>
    </row>
    <row r="2149" spans="1:30" ht="24.95" customHeight="1" x14ac:dyDescent="0.2">
      <c r="A2149" s="23" t="str">
        <f>D2149&amp;"|"&amp;E2149&amp;"|"&amp;G2149&amp;"|"&amp;H2149&amp;"|"&amp;L2149&amp;"|"&amp;N2149&amp;"|"&amp;U2149</f>
        <v>||||||0</v>
      </c>
      <c r="B2149" s="23" t="str">
        <f>D2149&amp;"|"&amp;E2149&amp;"|"&amp;G2149&amp;"|"&amp;H2149&amp;"|"&amp;X2149</f>
        <v>||||0</v>
      </c>
      <c r="C2149" s="28" t="str">
        <f>E2149&amp;"|"&amp;X2149</f>
        <v>|0</v>
      </c>
      <c r="D2149" s="10"/>
      <c r="E2149" s="10"/>
      <c r="F2149" s="36" t="str">
        <f>G2149&amp;"/"&amp;H2149</f>
        <v>/</v>
      </c>
      <c r="G2149" s="10"/>
      <c r="H2149" s="10"/>
      <c r="I2149" s="36" t="str">
        <f>J2149&amp;"."&amp;K2149</f>
        <v>.</v>
      </c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>
        <f>R2149-S2149-T2149</f>
        <v>0</v>
      </c>
      <c r="V2149" s="9" t="e">
        <f>IF(X2149&lt;&gt;"Liquidação Cancelada",VLOOKUP(B2149,'BASE DE DADOS OPS'!$B$4:$P$9650,10,FALSE),"Liquidação Cancelada")</f>
        <v>#N/A</v>
      </c>
      <c r="W2149" s="13" t="e">
        <f>IF(X2149&lt;&gt;"Liquidação Cancelada",IF(ISBLANK(V2149),"AGUARDANDO PAGAMENTO",NETWORKDAYS(P2149,V2149)-1),"Liquidação Cancelada")</f>
        <v>#N/A</v>
      </c>
      <c r="X2149" s="10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>IF(X2149&lt;&gt;"Liquidação Cancelada",Y2149-Z2149,"Liquidação Cancelada")</f>
        <v>#N/A</v>
      </c>
      <c r="AC2149" s="3" t="e">
        <f>IF(X2149&lt;&gt;"Liquidação Cancelada",(AA2149-AB2149)+(U2149-Z2149-AB2149),"Liquidação Cancelada")</f>
        <v>#N/A</v>
      </c>
      <c r="AD2149" s="29"/>
    </row>
    <row r="2150" spans="1:30" ht="24.95" customHeight="1" x14ac:dyDescent="0.2">
      <c r="A2150" s="23" t="str">
        <f>D2150&amp;"|"&amp;E2150&amp;"|"&amp;G2150&amp;"|"&amp;H2150&amp;"|"&amp;L2150&amp;"|"&amp;N2150&amp;"|"&amp;U2150</f>
        <v>||||||0</v>
      </c>
      <c r="B2150" s="23" t="str">
        <f>D2150&amp;"|"&amp;E2150&amp;"|"&amp;G2150&amp;"|"&amp;H2150&amp;"|"&amp;X2150</f>
        <v>||||0</v>
      </c>
      <c r="C2150" s="28" t="str">
        <f>E2150&amp;"|"&amp;X2150</f>
        <v>|0</v>
      </c>
      <c r="D2150" s="10"/>
      <c r="E2150" s="10"/>
      <c r="F2150" s="36" t="str">
        <f>G2150&amp;"/"&amp;H2150</f>
        <v>/</v>
      </c>
      <c r="G2150" s="10"/>
      <c r="H2150" s="10"/>
      <c r="I2150" s="36" t="str">
        <f>J2150&amp;"."&amp;K2150</f>
        <v>.</v>
      </c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>
        <f>R2150-S2150-T2150</f>
        <v>0</v>
      </c>
      <c r="V2150" s="9" t="e">
        <f>IF(X2150&lt;&gt;"Liquidação Cancelada",VLOOKUP(B2150,'BASE DE DADOS OPS'!$B$4:$P$9650,10,FALSE),"Liquidação Cancelada")</f>
        <v>#N/A</v>
      </c>
      <c r="W2150" s="13" t="e">
        <f>IF(X2150&lt;&gt;"Liquidação Cancelada",IF(ISBLANK(V2150),"AGUARDANDO PAGAMENTO",NETWORKDAYS(P2150,V2150)-1),"Liquidação Cancelada")</f>
        <v>#N/A</v>
      </c>
      <c r="X2150" s="10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>IF(X2150&lt;&gt;"Liquidação Cancelada",Y2150-Z2150,"Liquidação Cancelada")</f>
        <v>#N/A</v>
      </c>
      <c r="AC2150" s="3" t="e">
        <f>IF(X2150&lt;&gt;"Liquidação Cancelada",(AA2150-AB2150)+(U2150-Z2150-AB2150),"Liquidação Cancelada")</f>
        <v>#N/A</v>
      </c>
      <c r="AD2150" s="29"/>
    </row>
    <row r="2151" spans="1:30" ht="24.95" customHeight="1" x14ac:dyDescent="0.2">
      <c r="A2151" s="23" t="str">
        <f>D2151&amp;"|"&amp;E2151&amp;"|"&amp;G2151&amp;"|"&amp;H2151&amp;"|"&amp;L2151&amp;"|"&amp;N2151&amp;"|"&amp;U2151</f>
        <v>||||||0</v>
      </c>
      <c r="B2151" s="23" t="str">
        <f>D2151&amp;"|"&amp;E2151&amp;"|"&amp;G2151&amp;"|"&amp;H2151&amp;"|"&amp;X2151</f>
        <v>||||0</v>
      </c>
      <c r="C2151" s="28" t="str">
        <f>E2151&amp;"|"&amp;X2151</f>
        <v>|0</v>
      </c>
      <c r="D2151" s="10"/>
      <c r="E2151" s="10"/>
      <c r="F2151" s="36" t="str">
        <f>G2151&amp;"/"&amp;H2151</f>
        <v>/</v>
      </c>
      <c r="G2151" s="10"/>
      <c r="H2151" s="10"/>
      <c r="I2151" s="36" t="str">
        <f>J2151&amp;"."&amp;K2151</f>
        <v>.</v>
      </c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>
        <f>R2151-S2151-T2151</f>
        <v>0</v>
      </c>
      <c r="V2151" s="9" t="e">
        <f>IF(X2151&lt;&gt;"Liquidação Cancelada",VLOOKUP(B2151,'BASE DE DADOS OPS'!$B$4:$P$9650,10,FALSE),"Liquidação Cancelada")</f>
        <v>#N/A</v>
      </c>
      <c r="W2151" s="13" t="e">
        <f>IF(X2151&lt;&gt;"Liquidação Cancelada",IF(ISBLANK(V2151),"AGUARDANDO PAGAMENTO",NETWORKDAYS(P2151,V2151)-1),"Liquidação Cancelada")</f>
        <v>#N/A</v>
      </c>
      <c r="X2151" s="10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>IF(X2151&lt;&gt;"Liquidação Cancelada",Y2151-Z2151,"Liquidação Cancelada")</f>
        <v>#N/A</v>
      </c>
      <c r="AC2151" s="3" t="e">
        <f>IF(X2151&lt;&gt;"Liquidação Cancelada",(AA2151-AB2151)+(U2151-Z2151-AB2151),"Liquidação Cancelada")</f>
        <v>#N/A</v>
      </c>
      <c r="AD2151" s="29"/>
    </row>
    <row r="2152" spans="1:30" ht="24.95" customHeight="1" x14ac:dyDescent="0.2">
      <c r="A2152" s="23" t="str">
        <f>D2152&amp;"|"&amp;E2152&amp;"|"&amp;G2152&amp;"|"&amp;H2152&amp;"|"&amp;L2152&amp;"|"&amp;N2152&amp;"|"&amp;U2152</f>
        <v>||||||0</v>
      </c>
      <c r="B2152" s="23" t="str">
        <f>D2152&amp;"|"&amp;E2152&amp;"|"&amp;G2152&amp;"|"&amp;H2152&amp;"|"&amp;X2152</f>
        <v>||||0</v>
      </c>
      <c r="C2152" s="28" t="str">
        <f>E2152&amp;"|"&amp;X2152</f>
        <v>|0</v>
      </c>
      <c r="D2152" s="10"/>
      <c r="E2152" s="10"/>
      <c r="F2152" s="36" t="str">
        <f>G2152&amp;"/"&amp;H2152</f>
        <v>/</v>
      </c>
      <c r="G2152" s="10"/>
      <c r="H2152" s="10"/>
      <c r="I2152" s="36" t="str">
        <f>J2152&amp;"."&amp;K2152</f>
        <v>.</v>
      </c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>
        <f>R2152-S2152-T2152</f>
        <v>0</v>
      </c>
      <c r="V2152" s="9" t="e">
        <f>IF(X2152&lt;&gt;"Liquidação Cancelada",VLOOKUP(B2152,'BASE DE DADOS OPS'!$B$4:$P$9650,10,FALSE),"Liquidação Cancelada")</f>
        <v>#N/A</v>
      </c>
      <c r="W2152" s="13" t="e">
        <f>IF(X2152&lt;&gt;"Liquidação Cancelada",IF(ISBLANK(V2152),"AGUARDANDO PAGAMENTO",NETWORKDAYS(P2152,V2152)-1),"Liquidação Cancelada")</f>
        <v>#N/A</v>
      </c>
      <c r="X2152" s="10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>IF(X2152&lt;&gt;"Liquidação Cancelada",Y2152-Z2152,"Liquidação Cancelada")</f>
        <v>#N/A</v>
      </c>
      <c r="AC2152" s="3" t="e">
        <f>IF(X2152&lt;&gt;"Liquidação Cancelada",(AA2152-AB2152)+(U2152-Z2152-AB2152),"Liquidação Cancelada")</f>
        <v>#N/A</v>
      </c>
      <c r="AD2152" s="29"/>
    </row>
    <row r="2153" spans="1:30" ht="24.95" customHeight="1" x14ac:dyDescent="0.2">
      <c r="A2153" s="23" t="str">
        <f>D2153&amp;"|"&amp;E2153&amp;"|"&amp;G2153&amp;"|"&amp;H2153&amp;"|"&amp;L2153&amp;"|"&amp;N2153&amp;"|"&amp;U2153</f>
        <v>||||||0</v>
      </c>
      <c r="B2153" s="23" t="str">
        <f>D2153&amp;"|"&amp;E2153&amp;"|"&amp;G2153&amp;"|"&amp;H2153&amp;"|"&amp;X2153</f>
        <v>||||0</v>
      </c>
      <c r="C2153" s="28" t="str">
        <f>E2153&amp;"|"&amp;X2153</f>
        <v>|0</v>
      </c>
      <c r="D2153" s="10"/>
      <c r="E2153" s="10"/>
      <c r="F2153" s="36" t="str">
        <f>G2153&amp;"/"&amp;H2153</f>
        <v>/</v>
      </c>
      <c r="G2153" s="10"/>
      <c r="H2153" s="10"/>
      <c r="I2153" s="36" t="str">
        <f>J2153&amp;"."&amp;K2153</f>
        <v>.</v>
      </c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>
        <f>R2153-S2153-T2153</f>
        <v>0</v>
      </c>
      <c r="V2153" s="9" t="e">
        <f>IF(X2153&lt;&gt;"Liquidação Cancelada",VLOOKUP(B2153,'BASE DE DADOS OPS'!$B$4:$P$9650,10,FALSE),"Liquidação Cancelada")</f>
        <v>#N/A</v>
      </c>
      <c r="W2153" s="13" t="e">
        <f>IF(X2153&lt;&gt;"Liquidação Cancelada",IF(ISBLANK(V2153),"AGUARDANDO PAGAMENTO",NETWORKDAYS(P2153,V2153)-1),"Liquidação Cancelada")</f>
        <v>#N/A</v>
      </c>
      <c r="X2153" s="10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>IF(X2153&lt;&gt;"Liquidação Cancelada",Y2153-Z2153,"Liquidação Cancelada")</f>
        <v>#N/A</v>
      </c>
      <c r="AC2153" s="3" t="e">
        <f>IF(X2153&lt;&gt;"Liquidação Cancelada",(AA2153-AB2153)+(U2153-Z2153-AB2153),"Liquidação Cancelada")</f>
        <v>#N/A</v>
      </c>
      <c r="AD2153" s="29"/>
    </row>
    <row r="2154" spans="1:30" ht="24.95" customHeight="1" x14ac:dyDescent="0.2">
      <c r="A2154" s="23" t="str">
        <f>D2154&amp;"|"&amp;E2154&amp;"|"&amp;G2154&amp;"|"&amp;H2154&amp;"|"&amp;L2154&amp;"|"&amp;N2154&amp;"|"&amp;U2154</f>
        <v>||||||0</v>
      </c>
      <c r="B2154" s="23" t="str">
        <f>D2154&amp;"|"&amp;E2154&amp;"|"&amp;G2154&amp;"|"&amp;H2154&amp;"|"&amp;X2154</f>
        <v>||||0</v>
      </c>
      <c r="C2154" s="28" t="str">
        <f>E2154&amp;"|"&amp;X2154</f>
        <v>|0</v>
      </c>
      <c r="D2154" s="10"/>
      <c r="E2154" s="10"/>
      <c r="F2154" s="36" t="str">
        <f>G2154&amp;"/"&amp;H2154</f>
        <v>/</v>
      </c>
      <c r="G2154" s="10"/>
      <c r="H2154" s="10"/>
      <c r="I2154" s="36" t="str">
        <f>J2154&amp;"."&amp;K2154</f>
        <v>.</v>
      </c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>
        <f>R2154-S2154-T2154</f>
        <v>0</v>
      </c>
      <c r="V2154" s="9" t="e">
        <f>IF(X2154&lt;&gt;"Liquidação Cancelada",VLOOKUP(B2154,'BASE DE DADOS OPS'!$B$4:$P$9650,10,FALSE),"Liquidação Cancelada")</f>
        <v>#N/A</v>
      </c>
      <c r="W2154" s="13" t="e">
        <f>IF(X2154&lt;&gt;"Liquidação Cancelada",IF(ISBLANK(V2154),"AGUARDANDO PAGAMENTO",NETWORKDAYS(P2154,V2154)-1),"Liquidação Cancelada")</f>
        <v>#N/A</v>
      </c>
      <c r="X2154" s="10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>IF(X2154&lt;&gt;"Liquidação Cancelada",Y2154-Z2154,"Liquidação Cancelada")</f>
        <v>#N/A</v>
      </c>
      <c r="AC2154" s="3" t="e">
        <f>IF(X2154&lt;&gt;"Liquidação Cancelada",(AA2154-AB2154)+(U2154-Z2154-AB2154),"Liquidação Cancelada")</f>
        <v>#N/A</v>
      </c>
      <c r="AD2154" s="29"/>
    </row>
    <row r="2155" spans="1:30" ht="24.95" customHeight="1" x14ac:dyDescent="0.2">
      <c r="A2155" s="23" t="str">
        <f>D2155&amp;"|"&amp;E2155&amp;"|"&amp;G2155&amp;"|"&amp;H2155&amp;"|"&amp;L2155&amp;"|"&amp;N2155&amp;"|"&amp;U2155</f>
        <v>||||||0</v>
      </c>
      <c r="B2155" s="23" t="str">
        <f>D2155&amp;"|"&amp;E2155&amp;"|"&amp;G2155&amp;"|"&amp;H2155&amp;"|"&amp;X2155</f>
        <v>||||0</v>
      </c>
      <c r="C2155" s="28" t="str">
        <f>E2155&amp;"|"&amp;X2155</f>
        <v>|0</v>
      </c>
      <c r="D2155" s="10"/>
      <c r="E2155" s="10"/>
      <c r="F2155" s="36" t="str">
        <f>G2155&amp;"/"&amp;H2155</f>
        <v>/</v>
      </c>
      <c r="G2155" s="10"/>
      <c r="H2155" s="10"/>
      <c r="I2155" s="36" t="str">
        <f>J2155&amp;"."&amp;K2155</f>
        <v>.</v>
      </c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>
        <f>R2155-S2155-T2155</f>
        <v>0</v>
      </c>
      <c r="V2155" s="9" t="e">
        <f>IF(X2155&lt;&gt;"Liquidação Cancelada",VLOOKUP(B2155,'BASE DE DADOS OPS'!$B$4:$P$9650,10,FALSE),"Liquidação Cancelada")</f>
        <v>#N/A</v>
      </c>
      <c r="W2155" s="13" t="e">
        <f>IF(X2155&lt;&gt;"Liquidação Cancelada",IF(ISBLANK(V2155),"AGUARDANDO PAGAMENTO",NETWORKDAYS(P2155,V2155)-1),"Liquidação Cancelada")</f>
        <v>#N/A</v>
      </c>
      <c r="X2155" s="10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>IF(X2155&lt;&gt;"Liquidação Cancelada",Y2155-Z2155,"Liquidação Cancelada")</f>
        <v>#N/A</v>
      </c>
      <c r="AC2155" s="3" t="e">
        <f>IF(X2155&lt;&gt;"Liquidação Cancelada",(AA2155-AB2155)+(U2155-Z2155-AB2155),"Liquidação Cancelada")</f>
        <v>#N/A</v>
      </c>
      <c r="AD2155" s="29"/>
    </row>
    <row r="2156" spans="1:30" ht="24.95" customHeight="1" x14ac:dyDescent="0.2">
      <c r="A2156" s="23" t="str">
        <f>D2156&amp;"|"&amp;E2156&amp;"|"&amp;G2156&amp;"|"&amp;H2156&amp;"|"&amp;L2156&amp;"|"&amp;N2156&amp;"|"&amp;U2156</f>
        <v>||||||0</v>
      </c>
      <c r="B2156" s="23" t="str">
        <f>D2156&amp;"|"&amp;E2156&amp;"|"&amp;G2156&amp;"|"&amp;H2156&amp;"|"&amp;X2156</f>
        <v>||||0</v>
      </c>
      <c r="C2156" s="28" t="str">
        <f>E2156&amp;"|"&amp;X2156</f>
        <v>|0</v>
      </c>
      <c r="D2156" s="10"/>
      <c r="E2156" s="10"/>
      <c r="F2156" s="36" t="str">
        <f>G2156&amp;"/"&amp;H2156</f>
        <v>/</v>
      </c>
      <c r="G2156" s="10"/>
      <c r="H2156" s="10"/>
      <c r="I2156" s="36" t="str">
        <f>J2156&amp;"."&amp;K2156</f>
        <v>.</v>
      </c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>
        <f>R2156-S2156-T2156</f>
        <v>0</v>
      </c>
      <c r="V2156" s="9" t="e">
        <f>IF(X2156&lt;&gt;"Liquidação Cancelada",VLOOKUP(B2156,'BASE DE DADOS OPS'!$B$4:$P$9650,10,FALSE),"Liquidação Cancelada")</f>
        <v>#N/A</v>
      </c>
      <c r="W2156" s="13" t="e">
        <f>IF(X2156&lt;&gt;"Liquidação Cancelada",IF(ISBLANK(V2156),"AGUARDANDO PAGAMENTO",NETWORKDAYS(P2156,V2156)-1),"Liquidação Cancelada")</f>
        <v>#N/A</v>
      </c>
      <c r="X2156" s="10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>IF(X2156&lt;&gt;"Liquidação Cancelada",Y2156-Z2156,"Liquidação Cancelada")</f>
        <v>#N/A</v>
      </c>
      <c r="AC2156" s="3" t="e">
        <f>IF(X2156&lt;&gt;"Liquidação Cancelada",(AA2156-AB2156)+(U2156-Z2156-AB2156),"Liquidação Cancelada")</f>
        <v>#N/A</v>
      </c>
      <c r="AD2156" s="29"/>
    </row>
    <row r="2157" spans="1:30" ht="24.95" customHeight="1" x14ac:dyDescent="0.2">
      <c r="A2157" s="23" t="str">
        <f>D2157&amp;"|"&amp;E2157&amp;"|"&amp;G2157&amp;"|"&amp;H2157&amp;"|"&amp;L2157&amp;"|"&amp;N2157&amp;"|"&amp;U2157</f>
        <v>||||||0</v>
      </c>
      <c r="B2157" s="23" t="str">
        <f>D2157&amp;"|"&amp;E2157&amp;"|"&amp;G2157&amp;"|"&amp;H2157&amp;"|"&amp;X2157</f>
        <v>||||0</v>
      </c>
      <c r="C2157" s="28" t="str">
        <f>E2157&amp;"|"&amp;X2157</f>
        <v>|0</v>
      </c>
      <c r="D2157" s="10"/>
      <c r="E2157" s="10"/>
      <c r="F2157" s="36" t="str">
        <f>G2157&amp;"/"&amp;H2157</f>
        <v>/</v>
      </c>
      <c r="G2157" s="10"/>
      <c r="H2157" s="10"/>
      <c r="I2157" s="36" t="str">
        <f>J2157&amp;"."&amp;K2157</f>
        <v>.</v>
      </c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>
        <f>R2157-S2157-T2157</f>
        <v>0</v>
      </c>
      <c r="V2157" s="9" t="e">
        <f>IF(X2157&lt;&gt;"Liquidação Cancelada",VLOOKUP(B2157,'BASE DE DADOS OPS'!$B$4:$P$9650,10,FALSE),"Liquidação Cancelada")</f>
        <v>#N/A</v>
      </c>
      <c r="W2157" s="13" t="e">
        <f>IF(X2157&lt;&gt;"Liquidação Cancelada",IF(ISBLANK(V2157),"AGUARDANDO PAGAMENTO",NETWORKDAYS(P2157,V2157)-1),"Liquidação Cancelada")</f>
        <v>#N/A</v>
      </c>
      <c r="X2157" s="10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>IF(X2157&lt;&gt;"Liquidação Cancelada",Y2157-Z2157,"Liquidação Cancelada")</f>
        <v>#N/A</v>
      </c>
      <c r="AC2157" s="3" t="e">
        <f>IF(X2157&lt;&gt;"Liquidação Cancelada",(AA2157-AB2157)+(U2157-Z2157-AB2157),"Liquidação Cancelada")</f>
        <v>#N/A</v>
      </c>
      <c r="AD2157" s="29"/>
    </row>
    <row r="2158" spans="1:30" ht="24.95" customHeight="1" x14ac:dyDescent="0.2">
      <c r="A2158" s="23" t="str">
        <f>D2158&amp;"|"&amp;E2158&amp;"|"&amp;G2158&amp;"|"&amp;H2158&amp;"|"&amp;L2158&amp;"|"&amp;N2158&amp;"|"&amp;U2158</f>
        <v>||||||0</v>
      </c>
      <c r="B2158" s="23" t="str">
        <f>D2158&amp;"|"&amp;E2158&amp;"|"&amp;G2158&amp;"|"&amp;H2158&amp;"|"&amp;X2158</f>
        <v>||||0</v>
      </c>
      <c r="C2158" s="28" t="str">
        <f>E2158&amp;"|"&amp;X2158</f>
        <v>|0</v>
      </c>
      <c r="D2158" s="10"/>
      <c r="E2158" s="10"/>
      <c r="F2158" s="36" t="str">
        <f>G2158&amp;"/"&amp;H2158</f>
        <v>/</v>
      </c>
      <c r="G2158" s="10"/>
      <c r="H2158" s="10"/>
      <c r="I2158" s="36" t="str">
        <f>J2158&amp;"."&amp;K2158</f>
        <v>.</v>
      </c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>
        <f>R2158-S2158-T2158</f>
        <v>0</v>
      </c>
      <c r="V2158" s="9" t="e">
        <f>IF(X2158&lt;&gt;"Liquidação Cancelada",VLOOKUP(B2158,'BASE DE DADOS OPS'!$B$4:$P$9650,10,FALSE),"Liquidação Cancelada")</f>
        <v>#N/A</v>
      </c>
      <c r="W2158" s="13" t="e">
        <f>IF(X2158&lt;&gt;"Liquidação Cancelada",IF(ISBLANK(V2158),"AGUARDANDO PAGAMENTO",NETWORKDAYS(P2158,V2158)-1),"Liquidação Cancelada")</f>
        <v>#N/A</v>
      </c>
      <c r="X2158" s="10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>IF(X2158&lt;&gt;"Liquidação Cancelada",Y2158-Z2158,"Liquidação Cancelada")</f>
        <v>#N/A</v>
      </c>
      <c r="AC2158" s="3" t="e">
        <f>IF(X2158&lt;&gt;"Liquidação Cancelada",(AA2158-AB2158)+(U2158-Z2158-AB2158),"Liquidação Cancelada")</f>
        <v>#N/A</v>
      </c>
      <c r="AD2158" s="29"/>
    </row>
    <row r="2159" spans="1:30" ht="24.95" customHeight="1" x14ac:dyDescent="0.2">
      <c r="A2159" s="23" t="str">
        <f>D2159&amp;"|"&amp;E2159&amp;"|"&amp;G2159&amp;"|"&amp;H2159&amp;"|"&amp;L2159&amp;"|"&amp;N2159&amp;"|"&amp;U2159</f>
        <v>||||||0</v>
      </c>
      <c r="B2159" s="23" t="str">
        <f>D2159&amp;"|"&amp;E2159&amp;"|"&amp;G2159&amp;"|"&amp;H2159&amp;"|"&amp;X2159</f>
        <v>||||0</v>
      </c>
      <c r="C2159" s="28" t="str">
        <f>E2159&amp;"|"&amp;X2159</f>
        <v>|0</v>
      </c>
      <c r="D2159" s="10"/>
      <c r="E2159" s="10"/>
      <c r="F2159" s="36" t="str">
        <f>G2159&amp;"/"&amp;H2159</f>
        <v>/</v>
      </c>
      <c r="G2159" s="10"/>
      <c r="H2159" s="10"/>
      <c r="I2159" s="36" t="str">
        <f>J2159&amp;"."&amp;K2159</f>
        <v>.</v>
      </c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>
        <f>R2159-S2159-T2159</f>
        <v>0</v>
      </c>
      <c r="V2159" s="9" t="e">
        <f>IF(X2159&lt;&gt;"Liquidação Cancelada",VLOOKUP(B2159,'BASE DE DADOS OPS'!$B$4:$P$9650,10,FALSE),"Liquidação Cancelada")</f>
        <v>#N/A</v>
      </c>
      <c r="W2159" s="13" t="e">
        <f>IF(X2159&lt;&gt;"Liquidação Cancelada",IF(ISBLANK(V2159),"AGUARDANDO PAGAMENTO",NETWORKDAYS(P2159,V2159)-1),"Liquidação Cancelada")</f>
        <v>#N/A</v>
      </c>
      <c r="X2159" s="10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>IF(X2159&lt;&gt;"Liquidação Cancelada",Y2159-Z2159,"Liquidação Cancelada")</f>
        <v>#N/A</v>
      </c>
      <c r="AC2159" s="3" t="e">
        <f>IF(X2159&lt;&gt;"Liquidação Cancelada",(AA2159-AB2159)+(U2159-Z2159-AB2159),"Liquidação Cancelada")</f>
        <v>#N/A</v>
      </c>
      <c r="AD2159" s="29"/>
    </row>
    <row r="2160" spans="1:30" ht="24.95" customHeight="1" x14ac:dyDescent="0.2">
      <c r="A2160" s="23" t="str">
        <f>D2160&amp;"|"&amp;E2160&amp;"|"&amp;G2160&amp;"|"&amp;H2160&amp;"|"&amp;L2160&amp;"|"&amp;N2160&amp;"|"&amp;U2160</f>
        <v>||||||0</v>
      </c>
      <c r="B2160" s="23" t="str">
        <f>D2160&amp;"|"&amp;E2160&amp;"|"&amp;G2160&amp;"|"&amp;H2160&amp;"|"&amp;X2160</f>
        <v>||||0</v>
      </c>
      <c r="C2160" s="28" t="str">
        <f>E2160&amp;"|"&amp;X2160</f>
        <v>|0</v>
      </c>
      <c r="D2160" s="10"/>
      <c r="E2160" s="10"/>
      <c r="F2160" s="36" t="str">
        <f>G2160&amp;"/"&amp;H2160</f>
        <v>/</v>
      </c>
      <c r="G2160" s="10"/>
      <c r="H2160" s="10"/>
      <c r="I2160" s="36" t="str">
        <f>J2160&amp;"."&amp;K2160</f>
        <v>.</v>
      </c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>
        <f>R2160-S2160-T2160</f>
        <v>0</v>
      </c>
      <c r="V2160" s="9" t="e">
        <f>IF(X2160&lt;&gt;"Liquidação Cancelada",VLOOKUP(B2160,'BASE DE DADOS OPS'!$B$4:$P$9650,10,FALSE),"Liquidação Cancelada")</f>
        <v>#N/A</v>
      </c>
      <c r="W2160" s="13" t="e">
        <f>IF(X2160&lt;&gt;"Liquidação Cancelada",IF(ISBLANK(V2160),"AGUARDANDO PAGAMENTO",NETWORKDAYS(P2160,V2160)-1),"Liquidação Cancelada")</f>
        <v>#N/A</v>
      </c>
      <c r="X2160" s="10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>IF(X2160&lt;&gt;"Liquidação Cancelada",Y2160-Z2160,"Liquidação Cancelada")</f>
        <v>#N/A</v>
      </c>
      <c r="AC2160" s="3" t="e">
        <f>IF(X2160&lt;&gt;"Liquidação Cancelada",(AA2160-AB2160)+(U2160-Z2160-AB2160),"Liquidação Cancelada")</f>
        <v>#N/A</v>
      </c>
      <c r="AD2160" s="29"/>
    </row>
    <row r="2161" spans="1:30" ht="24.95" customHeight="1" x14ac:dyDescent="0.2">
      <c r="A2161" s="23" t="str">
        <f>D2161&amp;"|"&amp;E2161&amp;"|"&amp;G2161&amp;"|"&amp;H2161&amp;"|"&amp;L2161&amp;"|"&amp;N2161&amp;"|"&amp;U2161</f>
        <v>||||||0</v>
      </c>
      <c r="B2161" s="23" t="str">
        <f>D2161&amp;"|"&amp;E2161&amp;"|"&amp;G2161&amp;"|"&amp;H2161&amp;"|"&amp;X2161</f>
        <v>||||0</v>
      </c>
      <c r="C2161" s="28" t="str">
        <f>E2161&amp;"|"&amp;X2161</f>
        <v>|0</v>
      </c>
      <c r="D2161" s="10"/>
      <c r="E2161" s="10"/>
      <c r="F2161" s="36" t="str">
        <f>G2161&amp;"/"&amp;H2161</f>
        <v>/</v>
      </c>
      <c r="G2161" s="10"/>
      <c r="H2161" s="10"/>
      <c r="I2161" s="36" t="str">
        <f>J2161&amp;"."&amp;K2161</f>
        <v>.</v>
      </c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>
        <f>R2161-S2161-T2161</f>
        <v>0</v>
      </c>
      <c r="V2161" s="9" t="e">
        <f>IF(X2161&lt;&gt;"Liquidação Cancelada",VLOOKUP(B2161,'BASE DE DADOS OPS'!$B$4:$P$9650,10,FALSE),"Liquidação Cancelada")</f>
        <v>#N/A</v>
      </c>
      <c r="W2161" s="13" t="e">
        <f>IF(X2161&lt;&gt;"Liquidação Cancelada",IF(ISBLANK(V2161),"AGUARDANDO PAGAMENTO",NETWORKDAYS(P2161,V2161)-1),"Liquidação Cancelada")</f>
        <v>#N/A</v>
      </c>
      <c r="X2161" s="10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>IF(X2161&lt;&gt;"Liquidação Cancelada",Y2161-Z2161,"Liquidação Cancelada")</f>
        <v>#N/A</v>
      </c>
      <c r="AC2161" s="3" t="e">
        <f>IF(X2161&lt;&gt;"Liquidação Cancelada",(AA2161-AB2161)+(U2161-Z2161-AB2161),"Liquidação Cancelada")</f>
        <v>#N/A</v>
      </c>
      <c r="AD2161" s="29"/>
    </row>
    <row r="2162" spans="1:30" ht="24.95" customHeight="1" x14ac:dyDescent="0.2">
      <c r="A2162" s="23" t="str">
        <f>D2162&amp;"|"&amp;E2162&amp;"|"&amp;G2162&amp;"|"&amp;H2162&amp;"|"&amp;L2162&amp;"|"&amp;N2162&amp;"|"&amp;U2162</f>
        <v>||||||0</v>
      </c>
      <c r="B2162" s="23" t="str">
        <f>D2162&amp;"|"&amp;E2162&amp;"|"&amp;G2162&amp;"|"&amp;H2162&amp;"|"&amp;X2162</f>
        <v>||||0</v>
      </c>
      <c r="C2162" s="28" t="str">
        <f>E2162&amp;"|"&amp;X2162</f>
        <v>|0</v>
      </c>
      <c r="D2162" s="10"/>
      <c r="E2162" s="10"/>
      <c r="F2162" s="36" t="str">
        <f>G2162&amp;"/"&amp;H2162</f>
        <v>/</v>
      </c>
      <c r="G2162" s="10"/>
      <c r="H2162" s="10"/>
      <c r="I2162" s="36" t="str">
        <f>J2162&amp;"."&amp;K2162</f>
        <v>.</v>
      </c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>
        <f>R2162-S2162-T2162</f>
        <v>0</v>
      </c>
      <c r="V2162" s="9" t="e">
        <f>IF(X2162&lt;&gt;"Liquidação Cancelada",VLOOKUP(B2162,'BASE DE DADOS OPS'!$B$4:$P$9650,10,FALSE),"Liquidação Cancelada")</f>
        <v>#N/A</v>
      </c>
      <c r="W2162" s="13" t="e">
        <f>IF(X2162&lt;&gt;"Liquidação Cancelada",IF(ISBLANK(V2162),"AGUARDANDO PAGAMENTO",NETWORKDAYS(P2162,V2162)-1),"Liquidação Cancelada")</f>
        <v>#N/A</v>
      </c>
      <c r="X2162" s="10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>IF(X2162&lt;&gt;"Liquidação Cancelada",Y2162-Z2162,"Liquidação Cancelada")</f>
        <v>#N/A</v>
      </c>
      <c r="AC2162" s="3" t="e">
        <f>IF(X2162&lt;&gt;"Liquidação Cancelada",(AA2162-AB2162)+(U2162-Z2162-AB2162),"Liquidação Cancelada")</f>
        <v>#N/A</v>
      </c>
      <c r="AD2162" s="29"/>
    </row>
    <row r="2163" spans="1:30" ht="24.95" customHeight="1" x14ac:dyDescent="0.2">
      <c r="A2163" s="23" t="str">
        <f>D2163&amp;"|"&amp;E2163&amp;"|"&amp;G2163&amp;"|"&amp;H2163&amp;"|"&amp;L2163&amp;"|"&amp;N2163&amp;"|"&amp;U2163</f>
        <v>||||||0</v>
      </c>
      <c r="B2163" s="23" t="str">
        <f>D2163&amp;"|"&amp;E2163&amp;"|"&amp;G2163&amp;"|"&amp;H2163&amp;"|"&amp;X2163</f>
        <v>||||0</v>
      </c>
      <c r="C2163" s="28" t="str">
        <f>E2163&amp;"|"&amp;X2163</f>
        <v>|0</v>
      </c>
      <c r="D2163" s="10"/>
      <c r="E2163" s="10"/>
      <c r="F2163" s="36" t="str">
        <f>G2163&amp;"/"&amp;H2163</f>
        <v>/</v>
      </c>
      <c r="G2163" s="10"/>
      <c r="H2163" s="10"/>
      <c r="I2163" s="36" t="str">
        <f>J2163&amp;"."&amp;K2163</f>
        <v>.</v>
      </c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>
        <f>R2163-S2163-T2163</f>
        <v>0</v>
      </c>
      <c r="V2163" s="9" t="e">
        <f>IF(X2163&lt;&gt;"Liquidação Cancelada",VLOOKUP(B2163,'BASE DE DADOS OPS'!$B$4:$P$9650,10,FALSE),"Liquidação Cancelada")</f>
        <v>#N/A</v>
      </c>
      <c r="W2163" s="13" t="e">
        <f>IF(X2163&lt;&gt;"Liquidação Cancelada",IF(ISBLANK(V2163),"AGUARDANDO PAGAMENTO",NETWORKDAYS(P2163,V2163)-1),"Liquidação Cancelada")</f>
        <v>#N/A</v>
      </c>
      <c r="X2163" s="10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>IF(X2163&lt;&gt;"Liquidação Cancelada",Y2163-Z2163,"Liquidação Cancelada")</f>
        <v>#N/A</v>
      </c>
      <c r="AC2163" s="3" t="e">
        <f>IF(X2163&lt;&gt;"Liquidação Cancelada",(AA2163-AB2163)+(U2163-Z2163-AB2163),"Liquidação Cancelada")</f>
        <v>#N/A</v>
      </c>
      <c r="AD2163" s="29"/>
    </row>
    <row r="2164" spans="1:30" ht="24.95" customHeight="1" x14ac:dyDescent="0.2">
      <c r="A2164" s="23" t="str">
        <f>D2164&amp;"|"&amp;E2164&amp;"|"&amp;G2164&amp;"|"&amp;H2164&amp;"|"&amp;L2164&amp;"|"&amp;N2164&amp;"|"&amp;U2164</f>
        <v>||||||0</v>
      </c>
      <c r="B2164" s="23" t="str">
        <f>D2164&amp;"|"&amp;E2164&amp;"|"&amp;G2164&amp;"|"&amp;H2164&amp;"|"&amp;X2164</f>
        <v>||||0</v>
      </c>
      <c r="C2164" s="28" t="str">
        <f>E2164&amp;"|"&amp;X2164</f>
        <v>|0</v>
      </c>
      <c r="D2164" s="10"/>
      <c r="E2164" s="10"/>
      <c r="F2164" s="36" t="str">
        <f>G2164&amp;"/"&amp;H2164</f>
        <v>/</v>
      </c>
      <c r="G2164" s="10"/>
      <c r="H2164" s="10"/>
      <c r="I2164" s="36" t="str">
        <f>J2164&amp;"."&amp;K2164</f>
        <v>.</v>
      </c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>
        <f>R2164-S2164-T2164</f>
        <v>0</v>
      </c>
      <c r="V2164" s="9" t="e">
        <f>IF(X2164&lt;&gt;"Liquidação Cancelada",VLOOKUP(B2164,'BASE DE DADOS OPS'!$B$4:$P$9650,10,FALSE),"Liquidação Cancelada")</f>
        <v>#N/A</v>
      </c>
      <c r="W2164" s="13" t="e">
        <f>IF(X2164&lt;&gt;"Liquidação Cancelada",IF(ISBLANK(V2164),"AGUARDANDO PAGAMENTO",NETWORKDAYS(P2164,V2164)-1),"Liquidação Cancelada")</f>
        <v>#N/A</v>
      </c>
      <c r="X2164" s="10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>IF(X2164&lt;&gt;"Liquidação Cancelada",Y2164-Z2164,"Liquidação Cancelada")</f>
        <v>#N/A</v>
      </c>
      <c r="AC2164" s="3" t="e">
        <f>IF(X2164&lt;&gt;"Liquidação Cancelada",(AA2164-AB2164)+(U2164-Z2164-AB2164),"Liquidação Cancelada")</f>
        <v>#N/A</v>
      </c>
      <c r="AD2164" s="29"/>
    </row>
    <row r="2165" spans="1:30" ht="24.95" customHeight="1" x14ac:dyDescent="0.2">
      <c r="A2165" s="23" t="str">
        <f>D2165&amp;"|"&amp;E2165&amp;"|"&amp;G2165&amp;"|"&amp;H2165&amp;"|"&amp;L2165&amp;"|"&amp;N2165&amp;"|"&amp;U2165</f>
        <v>||||||0</v>
      </c>
      <c r="B2165" s="23" t="str">
        <f>D2165&amp;"|"&amp;E2165&amp;"|"&amp;G2165&amp;"|"&amp;H2165&amp;"|"&amp;X2165</f>
        <v>||||0</v>
      </c>
      <c r="C2165" s="28" t="str">
        <f>E2165&amp;"|"&amp;X2165</f>
        <v>|0</v>
      </c>
      <c r="D2165" s="10"/>
      <c r="E2165" s="10"/>
      <c r="F2165" s="36" t="str">
        <f>G2165&amp;"/"&amp;H2165</f>
        <v>/</v>
      </c>
      <c r="G2165" s="10"/>
      <c r="H2165" s="10"/>
      <c r="I2165" s="36" t="str">
        <f>J2165&amp;"."&amp;K2165</f>
        <v>.</v>
      </c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>
        <f>R2165-S2165-T2165</f>
        <v>0</v>
      </c>
      <c r="V2165" s="9" t="e">
        <f>IF(X2165&lt;&gt;"Liquidação Cancelada",VLOOKUP(B2165,'BASE DE DADOS OPS'!$B$4:$P$9650,10,FALSE),"Liquidação Cancelada")</f>
        <v>#N/A</v>
      </c>
      <c r="W2165" s="13" t="e">
        <f>IF(X2165&lt;&gt;"Liquidação Cancelada",IF(ISBLANK(V2165),"AGUARDANDO PAGAMENTO",NETWORKDAYS(P2165,V2165)-1),"Liquidação Cancelada")</f>
        <v>#N/A</v>
      </c>
      <c r="X2165" s="10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>IF(X2165&lt;&gt;"Liquidação Cancelada",Y2165-Z2165,"Liquidação Cancelada")</f>
        <v>#N/A</v>
      </c>
      <c r="AC2165" s="3" t="e">
        <f>IF(X2165&lt;&gt;"Liquidação Cancelada",(AA2165-AB2165)+(U2165-Z2165-AB2165),"Liquidação Cancelada")</f>
        <v>#N/A</v>
      </c>
      <c r="AD2165" s="29"/>
    </row>
    <row r="2166" spans="1:30" ht="24.95" customHeight="1" x14ac:dyDescent="0.2">
      <c r="A2166" s="23" t="str">
        <f>D2166&amp;"|"&amp;E2166&amp;"|"&amp;G2166&amp;"|"&amp;H2166&amp;"|"&amp;L2166&amp;"|"&amp;N2166&amp;"|"&amp;U2166</f>
        <v>||||||0</v>
      </c>
      <c r="B2166" s="23" t="str">
        <f>D2166&amp;"|"&amp;E2166&amp;"|"&amp;G2166&amp;"|"&amp;H2166&amp;"|"&amp;X2166</f>
        <v>||||0</v>
      </c>
      <c r="C2166" s="28" t="str">
        <f>E2166&amp;"|"&amp;X2166</f>
        <v>|0</v>
      </c>
      <c r="D2166" s="10"/>
      <c r="E2166" s="10"/>
      <c r="F2166" s="36" t="str">
        <f>G2166&amp;"/"&amp;H2166</f>
        <v>/</v>
      </c>
      <c r="G2166" s="10"/>
      <c r="H2166" s="10"/>
      <c r="I2166" s="36" t="str">
        <f>J2166&amp;"."&amp;K2166</f>
        <v>.</v>
      </c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>
        <f>R2166-S2166-T2166</f>
        <v>0</v>
      </c>
      <c r="V2166" s="9" t="e">
        <f>IF(X2166&lt;&gt;"Liquidação Cancelada",VLOOKUP(B2166,'BASE DE DADOS OPS'!$B$4:$P$9650,10,FALSE),"Liquidação Cancelada")</f>
        <v>#N/A</v>
      </c>
      <c r="W2166" s="13" t="e">
        <f>IF(X2166&lt;&gt;"Liquidação Cancelada",IF(ISBLANK(V2166),"AGUARDANDO PAGAMENTO",NETWORKDAYS(P2166,V2166)-1),"Liquidação Cancelada")</f>
        <v>#N/A</v>
      </c>
      <c r="X2166" s="10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>IF(X2166&lt;&gt;"Liquidação Cancelada",Y2166-Z2166,"Liquidação Cancelada")</f>
        <v>#N/A</v>
      </c>
      <c r="AC2166" s="3" t="e">
        <f>IF(X2166&lt;&gt;"Liquidação Cancelada",(AA2166-AB2166)+(U2166-Z2166-AB2166),"Liquidação Cancelada")</f>
        <v>#N/A</v>
      </c>
      <c r="AD2166" s="29"/>
    </row>
    <row r="2167" spans="1:30" ht="24.95" customHeight="1" x14ac:dyDescent="0.2">
      <c r="A2167" s="23" t="str">
        <f>D2167&amp;"|"&amp;E2167&amp;"|"&amp;G2167&amp;"|"&amp;H2167&amp;"|"&amp;L2167&amp;"|"&amp;N2167&amp;"|"&amp;U2167</f>
        <v>||||||0</v>
      </c>
      <c r="B2167" s="23" t="str">
        <f>D2167&amp;"|"&amp;E2167&amp;"|"&amp;G2167&amp;"|"&amp;H2167&amp;"|"&amp;X2167</f>
        <v>||||0</v>
      </c>
      <c r="C2167" s="28" t="str">
        <f>E2167&amp;"|"&amp;X2167</f>
        <v>|0</v>
      </c>
      <c r="D2167" s="10"/>
      <c r="E2167" s="10"/>
      <c r="F2167" s="36" t="str">
        <f>G2167&amp;"/"&amp;H2167</f>
        <v>/</v>
      </c>
      <c r="G2167" s="10"/>
      <c r="H2167" s="10"/>
      <c r="I2167" s="36" t="str">
        <f>J2167&amp;"."&amp;K2167</f>
        <v>.</v>
      </c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>
        <f>R2167-S2167-T2167</f>
        <v>0</v>
      </c>
      <c r="V2167" s="9" t="e">
        <f>IF(X2167&lt;&gt;"Liquidação Cancelada",VLOOKUP(B2167,'BASE DE DADOS OPS'!$B$4:$P$9650,10,FALSE),"Liquidação Cancelada")</f>
        <v>#N/A</v>
      </c>
      <c r="W2167" s="13" t="e">
        <f>IF(X2167&lt;&gt;"Liquidação Cancelada",IF(ISBLANK(V2167),"AGUARDANDO PAGAMENTO",NETWORKDAYS(P2167,V2167)-1),"Liquidação Cancelada")</f>
        <v>#N/A</v>
      </c>
      <c r="X2167" s="10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>IF(X2167&lt;&gt;"Liquidação Cancelada",Y2167-Z2167,"Liquidação Cancelada")</f>
        <v>#N/A</v>
      </c>
      <c r="AC2167" s="3" t="e">
        <f>IF(X2167&lt;&gt;"Liquidação Cancelada",(AA2167-AB2167)+(U2167-Z2167-AB2167),"Liquidação Cancelada")</f>
        <v>#N/A</v>
      </c>
      <c r="AD2167" s="29"/>
    </row>
    <row r="2168" spans="1:30" ht="24.95" customHeight="1" x14ac:dyDescent="0.2">
      <c r="A2168" s="23" t="str">
        <f>D2168&amp;"|"&amp;E2168&amp;"|"&amp;G2168&amp;"|"&amp;H2168&amp;"|"&amp;L2168&amp;"|"&amp;N2168&amp;"|"&amp;U2168</f>
        <v>||||||0</v>
      </c>
      <c r="B2168" s="23" t="str">
        <f>D2168&amp;"|"&amp;E2168&amp;"|"&amp;G2168&amp;"|"&amp;H2168&amp;"|"&amp;X2168</f>
        <v>||||0</v>
      </c>
      <c r="C2168" s="28" t="str">
        <f>E2168&amp;"|"&amp;X2168</f>
        <v>|0</v>
      </c>
      <c r="D2168" s="10"/>
      <c r="E2168" s="10"/>
      <c r="F2168" s="36" t="str">
        <f>G2168&amp;"/"&amp;H2168</f>
        <v>/</v>
      </c>
      <c r="G2168" s="10"/>
      <c r="H2168" s="10"/>
      <c r="I2168" s="36" t="str">
        <f>J2168&amp;"."&amp;K2168</f>
        <v>.</v>
      </c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>
        <f>R2168-S2168-T2168</f>
        <v>0</v>
      </c>
      <c r="V2168" s="9" t="e">
        <f>IF(X2168&lt;&gt;"Liquidação Cancelada",VLOOKUP(B2168,'BASE DE DADOS OPS'!$B$4:$P$9650,10,FALSE),"Liquidação Cancelada")</f>
        <v>#N/A</v>
      </c>
      <c r="W2168" s="13" t="e">
        <f>IF(X2168&lt;&gt;"Liquidação Cancelada",IF(ISBLANK(V2168),"AGUARDANDO PAGAMENTO",NETWORKDAYS(P2168,V2168)-1),"Liquidação Cancelada")</f>
        <v>#N/A</v>
      </c>
      <c r="X2168" s="10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>IF(X2168&lt;&gt;"Liquidação Cancelada",Y2168-Z2168,"Liquidação Cancelada")</f>
        <v>#N/A</v>
      </c>
      <c r="AC2168" s="3" t="e">
        <f>IF(X2168&lt;&gt;"Liquidação Cancelada",(AA2168-AB2168)+(U2168-Z2168-AB2168),"Liquidação Cancelada")</f>
        <v>#N/A</v>
      </c>
      <c r="AD2168" s="29"/>
    </row>
    <row r="2169" spans="1:30" ht="24.95" customHeight="1" x14ac:dyDescent="0.2">
      <c r="A2169" s="23" t="str">
        <f>D2169&amp;"|"&amp;E2169&amp;"|"&amp;G2169&amp;"|"&amp;H2169&amp;"|"&amp;L2169&amp;"|"&amp;N2169&amp;"|"&amp;U2169</f>
        <v>||||||0</v>
      </c>
      <c r="B2169" s="23" t="str">
        <f>D2169&amp;"|"&amp;E2169&amp;"|"&amp;G2169&amp;"|"&amp;H2169&amp;"|"&amp;X2169</f>
        <v>||||0</v>
      </c>
      <c r="C2169" s="28" t="str">
        <f>E2169&amp;"|"&amp;X2169</f>
        <v>|0</v>
      </c>
      <c r="D2169" s="10"/>
      <c r="E2169" s="10"/>
      <c r="F2169" s="36" t="str">
        <f>G2169&amp;"/"&amp;H2169</f>
        <v>/</v>
      </c>
      <c r="G2169" s="10"/>
      <c r="H2169" s="10"/>
      <c r="I2169" s="36" t="str">
        <f>J2169&amp;"."&amp;K2169</f>
        <v>.</v>
      </c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>
        <f>R2169-S2169-T2169</f>
        <v>0</v>
      </c>
      <c r="V2169" s="9" t="e">
        <f>IF(X2169&lt;&gt;"Liquidação Cancelada",VLOOKUP(B2169,'BASE DE DADOS OPS'!$B$4:$P$9650,10,FALSE),"Liquidação Cancelada")</f>
        <v>#N/A</v>
      </c>
      <c r="W2169" s="13" t="e">
        <f>IF(X2169&lt;&gt;"Liquidação Cancelada",IF(ISBLANK(V2169),"AGUARDANDO PAGAMENTO",NETWORKDAYS(P2169,V2169)-1),"Liquidação Cancelada")</f>
        <v>#N/A</v>
      </c>
      <c r="X2169" s="10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>IF(X2169&lt;&gt;"Liquidação Cancelada",Y2169-Z2169,"Liquidação Cancelada")</f>
        <v>#N/A</v>
      </c>
      <c r="AC2169" s="3" t="e">
        <f>IF(X2169&lt;&gt;"Liquidação Cancelada",(AA2169-AB2169)+(U2169-Z2169-AB2169),"Liquidação Cancelada")</f>
        <v>#N/A</v>
      </c>
      <c r="AD2169" s="29"/>
    </row>
    <row r="2170" spans="1:30" ht="24.95" customHeight="1" x14ac:dyDescent="0.2">
      <c r="A2170" s="23" t="str">
        <f>D2170&amp;"|"&amp;E2170&amp;"|"&amp;G2170&amp;"|"&amp;H2170&amp;"|"&amp;L2170&amp;"|"&amp;N2170&amp;"|"&amp;U2170</f>
        <v>||||||0</v>
      </c>
      <c r="B2170" s="23" t="str">
        <f>D2170&amp;"|"&amp;E2170&amp;"|"&amp;G2170&amp;"|"&amp;H2170&amp;"|"&amp;X2170</f>
        <v>||||0</v>
      </c>
      <c r="C2170" s="28" t="str">
        <f>E2170&amp;"|"&amp;X2170</f>
        <v>|0</v>
      </c>
      <c r="D2170" s="10"/>
      <c r="E2170" s="10"/>
      <c r="F2170" s="36" t="str">
        <f>G2170&amp;"/"&amp;H2170</f>
        <v>/</v>
      </c>
      <c r="G2170" s="10"/>
      <c r="H2170" s="10"/>
      <c r="I2170" s="36" t="str">
        <f>J2170&amp;"."&amp;K2170</f>
        <v>.</v>
      </c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>
        <f>R2170-S2170-T2170</f>
        <v>0</v>
      </c>
      <c r="V2170" s="9" t="e">
        <f>IF(X2170&lt;&gt;"Liquidação Cancelada",VLOOKUP(B2170,'BASE DE DADOS OPS'!$B$4:$P$9650,10,FALSE),"Liquidação Cancelada")</f>
        <v>#N/A</v>
      </c>
      <c r="W2170" s="13" t="e">
        <f>IF(X2170&lt;&gt;"Liquidação Cancelada",IF(ISBLANK(V2170),"AGUARDANDO PAGAMENTO",NETWORKDAYS(P2170,V2170)-1),"Liquidação Cancelada")</f>
        <v>#N/A</v>
      </c>
      <c r="X2170" s="10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>IF(X2170&lt;&gt;"Liquidação Cancelada",Y2170-Z2170,"Liquidação Cancelada")</f>
        <v>#N/A</v>
      </c>
      <c r="AC2170" s="3" t="e">
        <f>IF(X2170&lt;&gt;"Liquidação Cancelada",(AA2170-AB2170)+(U2170-Z2170-AB2170),"Liquidação Cancelada")</f>
        <v>#N/A</v>
      </c>
      <c r="AD2170" s="29"/>
    </row>
    <row r="2171" spans="1:30" ht="24.95" customHeight="1" x14ac:dyDescent="0.2">
      <c r="A2171" s="23" t="str">
        <f>D2171&amp;"|"&amp;E2171&amp;"|"&amp;G2171&amp;"|"&amp;H2171&amp;"|"&amp;L2171&amp;"|"&amp;N2171&amp;"|"&amp;U2171</f>
        <v>||||||0</v>
      </c>
      <c r="B2171" s="23" t="str">
        <f>D2171&amp;"|"&amp;E2171&amp;"|"&amp;G2171&amp;"|"&amp;H2171&amp;"|"&amp;X2171</f>
        <v>||||0</v>
      </c>
      <c r="C2171" s="28" t="str">
        <f>E2171&amp;"|"&amp;X2171</f>
        <v>|0</v>
      </c>
      <c r="D2171" s="10"/>
      <c r="E2171" s="10"/>
      <c r="F2171" s="36" t="str">
        <f>G2171&amp;"/"&amp;H2171</f>
        <v>/</v>
      </c>
      <c r="G2171" s="10"/>
      <c r="H2171" s="10"/>
      <c r="I2171" s="36" t="str">
        <f>J2171&amp;"."&amp;K2171</f>
        <v>.</v>
      </c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>
        <f>R2171-S2171-T2171</f>
        <v>0</v>
      </c>
      <c r="V2171" s="9" t="e">
        <f>IF(X2171&lt;&gt;"Liquidação Cancelada",VLOOKUP(B2171,'BASE DE DADOS OPS'!$B$4:$P$9650,10,FALSE),"Liquidação Cancelada")</f>
        <v>#N/A</v>
      </c>
      <c r="W2171" s="13" t="e">
        <f>IF(X2171&lt;&gt;"Liquidação Cancelada",IF(ISBLANK(V2171),"AGUARDANDO PAGAMENTO",NETWORKDAYS(P2171,V2171)-1),"Liquidação Cancelada")</f>
        <v>#N/A</v>
      </c>
      <c r="X2171" s="10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>IF(X2171&lt;&gt;"Liquidação Cancelada",Y2171-Z2171,"Liquidação Cancelada")</f>
        <v>#N/A</v>
      </c>
      <c r="AC2171" s="3" t="e">
        <f>IF(X2171&lt;&gt;"Liquidação Cancelada",(AA2171-AB2171)+(U2171-Z2171-AB2171),"Liquidação Cancelada")</f>
        <v>#N/A</v>
      </c>
      <c r="AD2171" s="29"/>
    </row>
    <row r="2172" spans="1:30" ht="24.95" customHeight="1" x14ac:dyDescent="0.2">
      <c r="A2172" s="23" t="str">
        <f>D2172&amp;"|"&amp;E2172&amp;"|"&amp;G2172&amp;"|"&amp;H2172&amp;"|"&amp;L2172&amp;"|"&amp;N2172&amp;"|"&amp;U2172</f>
        <v>||||||0</v>
      </c>
      <c r="B2172" s="23" t="str">
        <f>D2172&amp;"|"&amp;E2172&amp;"|"&amp;G2172&amp;"|"&amp;H2172&amp;"|"&amp;X2172</f>
        <v>||||0</v>
      </c>
      <c r="C2172" s="28" t="str">
        <f>E2172&amp;"|"&amp;X2172</f>
        <v>|0</v>
      </c>
      <c r="D2172" s="10"/>
      <c r="E2172" s="10"/>
      <c r="F2172" s="36" t="str">
        <f>G2172&amp;"/"&amp;H2172</f>
        <v>/</v>
      </c>
      <c r="G2172" s="10"/>
      <c r="H2172" s="10"/>
      <c r="I2172" s="36" t="str">
        <f>J2172&amp;"."&amp;K2172</f>
        <v>.</v>
      </c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>
        <f>R2172-S2172-T2172</f>
        <v>0</v>
      </c>
      <c r="V2172" s="9" t="e">
        <f>IF(X2172&lt;&gt;"Liquidação Cancelada",VLOOKUP(B2172,'BASE DE DADOS OPS'!$B$4:$P$9650,10,FALSE),"Liquidação Cancelada")</f>
        <v>#N/A</v>
      </c>
      <c r="W2172" s="13" t="e">
        <f>IF(X2172&lt;&gt;"Liquidação Cancelada",IF(ISBLANK(V2172),"AGUARDANDO PAGAMENTO",NETWORKDAYS(P2172,V2172)-1),"Liquidação Cancelada")</f>
        <v>#N/A</v>
      </c>
      <c r="X2172" s="10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>IF(X2172&lt;&gt;"Liquidação Cancelada",Y2172-Z2172,"Liquidação Cancelada")</f>
        <v>#N/A</v>
      </c>
      <c r="AC2172" s="3" t="e">
        <f>IF(X2172&lt;&gt;"Liquidação Cancelada",(AA2172-AB2172)+(U2172-Z2172-AB2172),"Liquidação Cancelada")</f>
        <v>#N/A</v>
      </c>
      <c r="AD2172" s="29"/>
    </row>
    <row r="2173" spans="1:30" ht="24.95" customHeight="1" x14ac:dyDescent="0.2">
      <c r="A2173" s="23" t="str">
        <f>D2173&amp;"|"&amp;E2173&amp;"|"&amp;G2173&amp;"|"&amp;H2173&amp;"|"&amp;L2173&amp;"|"&amp;N2173&amp;"|"&amp;U2173</f>
        <v>||||||0</v>
      </c>
      <c r="B2173" s="23" t="str">
        <f>D2173&amp;"|"&amp;E2173&amp;"|"&amp;G2173&amp;"|"&amp;H2173&amp;"|"&amp;X2173</f>
        <v>||||0</v>
      </c>
      <c r="C2173" s="28" t="str">
        <f>E2173&amp;"|"&amp;X2173</f>
        <v>|0</v>
      </c>
      <c r="D2173" s="10"/>
      <c r="E2173" s="10"/>
      <c r="F2173" s="36" t="str">
        <f>G2173&amp;"/"&amp;H2173</f>
        <v>/</v>
      </c>
      <c r="G2173" s="10"/>
      <c r="H2173" s="10"/>
      <c r="I2173" s="36" t="str">
        <f>J2173&amp;"."&amp;K2173</f>
        <v>.</v>
      </c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>
        <f>R2173-S2173-T2173</f>
        <v>0</v>
      </c>
      <c r="V2173" s="9" t="e">
        <f>IF(X2173&lt;&gt;"Liquidação Cancelada",VLOOKUP(B2173,'BASE DE DADOS OPS'!$B$4:$P$9650,10,FALSE),"Liquidação Cancelada")</f>
        <v>#N/A</v>
      </c>
      <c r="W2173" s="13" t="e">
        <f>IF(X2173&lt;&gt;"Liquidação Cancelada",IF(ISBLANK(V2173),"AGUARDANDO PAGAMENTO",NETWORKDAYS(P2173,V2173)-1),"Liquidação Cancelada")</f>
        <v>#N/A</v>
      </c>
      <c r="X2173" s="10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>IF(X2173&lt;&gt;"Liquidação Cancelada",Y2173-Z2173,"Liquidação Cancelada")</f>
        <v>#N/A</v>
      </c>
      <c r="AC2173" s="3" t="e">
        <f>IF(X2173&lt;&gt;"Liquidação Cancelada",(AA2173-AB2173)+(U2173-Z2173-AB2173),"Liquidação Cancelada")</f>
        <v>#N/A</v>
      </c>
      <c r="AD2173" s="29"/>
    </row>
    <row r="2174" spans="1:30" ht="24.95" customHeight="1" x14ac:dyDescent="0.2">
      <c r="A2174" s="23" t="str">
        <f>D2174&amp;"|"&amp;E2174&amp;"|"&amp;G2174&amp;"|"&amp;H2174&amp;"|"&amp;L2174&amp;"|"&amp;N2174&amp;"|"&amp;U2174</f>
        <v>||||||0</v>
      </c>
      <c r="B2174" s="23" t="str">
        <f>D2174&amp;"|"&amp;E2174&amp;"|"&amp;G2174&amp;"|"&amp;H2174&amp;"|"&amp;X2174</f>
        <v>||||0</v>
      </c>
      <c r="C2174" s="28" t="str">
        <f>E2174&amp;"|"&amp;X2174</f>
        <v>|0</v>
      </c>
      <c r="D2174" s="10"/>
      <c r="E2174" s="10"/>
      <c r="F2174" s="36" t="str">
        <f>G2174&amp;"/"&amp;H2174</f>
        <v>/</v>
      </c>
      <c r="G2174" s="10"/>
      <c r="H2174" s="10"/>
      <c r="I2174" s="36" t="str">
        <f>J2174&amp;"."&amp;K2174</f>
        <v>.</v>
      </c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>
        <f>R2174-S2174-T2174</f>
        <v>0</v>
      </c>
      <c r="V2174" s="9" t="e">
        <f>IF(X2174&lt;&gt;"Liquidação Cancelada",VLOOKUP(B2174,'BASE DE DADOS OPS'!$B$4:$P$9650,10,FALSE),"Liquidação Cancelada")</f>
        <v>#N/A</v>
      </c>
      <c r="W2174" s="13" t="e">
        <f>IF(X2174&lt;&gt;"Liquidação Cancelada",IF(ISBLANK(V2174),"AGUARDANDO PAGAMENTO",NETWORKDAYS(P2174,V2174)-1),"Liquidação Cancelada")</f>
        <v>#N/A</v>
      </c>
      <c r="X2174" s="10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>IF(X2174&lt;&gt;"Liquidação Cancelada",Y2174-Z2174,"Liquidação Cancelada")</f>
        <v>#N/A</v>
      </c>
      <c r="AC2174" s="3" t="e">
        <f>IF(X2174&lt;&gt;"Liquidação Cancelada",(AA2174-AB2174)+(U2174-Z2174-AB2174),"Liquidação Cancelada")</f>
        <v>#N/A</v>
      </c>
      <c r="AD2174" s="29"/>
    </row>
    <row r="2175" spans="1:30" ht="24.95" customHeight="1" x14ac:dyDescent="0.2">
      <c r="A2175" s="23" t="str">
        <f>D2175&amp;"|"&amp;E2175&amp;"|"&amp;G2175&amp;"|"&amp;H2175&amp;"|"&amp;L2175&amp;"|"&amp;N2175&amp;"|"&amp;U2175</f>
        <v>||||||0</v>
      </c>
      <c r="B2175" s="23" t="str">
        <f>D2175&amp;"|"&amp;E2175&amp;"|"&amp;G2175&amp;"|"&amp;H2175&amp;"|"&amp;X2175</f>
        <v>||||0</v>
      </c>
      <c r="C2175" s="28" t="str">
        <f>E2175&amp;"|"&amp;X2175</f>
        <v>|0</v>
      </c>
      <c r="D2175" s="10"/>
      <c r="E2175" s="10"/>
      <c r="F2175" s="36" t="str">
        <f>G2175&amp;"/"&amp;H2175</f>
        <v>/</v>
      </c>
      <c r="G2175" s="10"/>
      <c r="H2175" s="10"/>
      <c r="I2175" s="36" t="str">
        <f>J2175&amp;"."&amp;K2175</f>
        <v>.</v>
      </c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>
        <f>R2175-S2175-T2175</f>
        <v>0</v>
      </c>
      <c r="V2175" s="9" t="e">
        <f>IF(X2175&lt;&gt;"Liquidação Cancelada",VLOOKUP(B2175,'BASE DE DADOS OPS'!$B$4:$P$9650,10,FALSE),"Liquidação Cancelada")</f>
        <v>#N/A</v>
      </c>
      <c r="W2175" s="13" t="e">
        <f>IF(X2175&lt;&gt;"Liquidação Cancelada",IF(ISBLANK(V2175),"AGUARDANDO PAGAMENTO",NETWORKDAYS(P2175,V2175)-1),"Liquidação Cancelada")</f>
        <v>#N/A</v>
      </c>
      <c r="X2175" s="10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>IF(X2175&lt;&gt;"Liquidação Cancelada",Y2175-Z2175,"Liquidação Cancelada")</f>
        <v>#N/A</v>
      </c>
      <c r="AC2175" s="3" t="e">
        <f>IF(X2175&lt;&gt;"Liquidação Cancelada",(AA2175-AB2175)+(U2175-Z2175-AB2175),"Liquidação Cancelada")</f>
        <v>#N/A</v>
      </c>
      <c r="AD2175" s="29"/>
    </row>
    <row r="2176" spans="1:30" ht="24.95" customHeight="1" x14ac:dyDescent="0.2">
      <c r="A2176" s="23" t="str">
        <f>D2176&amp;"|"&amp;E2176&amp;"|"&amp;G2176&amp;"|"&amp;H2176&amp;"|"&amp;L2176&amp;"|"&amp;N2176&amp;"|"&amp;U2176</f>
        <v>||||||0</v>
      </c>
      <c r="B2176" s="23" t="str">
        <f>D2176&amp;"|"&amp;E2176&amp;"|"&amp;G2176&amp;"|"&amp;H2176&amp;"|"&amp;X2176</f>
        <v>||||0</v>
      </c>
      <c r="C2176" s="28" t="str">
        <f>E2176&amp;"|"&amp;X2176</f>
        <v>|0</v>
      </c>
      <c r="D2176" s="10"/>
      <c r="E2176" s="10"/>
      <c r="F2176" s="36" t="str">
        <f>G2176&amp;"/"&amp;H2176</f>
        <v>/</v>
      </c>
      <c r="G2176" s="10"/>
      <c r="H2176" s="10"/>
      <c r="I2176" s="36" t="str">
        <f>J2176&amp;"."&amp;K2176</f>
        <v>.</v>
      </c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>
        <f>R2176-S2176-T2176</f>
        <v>0</v>
      </c>
      <c r="V2176" s="9" t="e">
        <f>IF(X2176&lt;&gt;"Liquidação Cancelada",VLOOKUP(B2176,'BASE DE DADOS OPS'!$B$4:$P$9650,10,FALSE),"Liquidação Cancelada")</f>
        <v>#N/A</v>
      </c>
      <c r="W2176" s="13" t="e">
        <f>IF(X2176&lt;&gt;"Liquidação Cancelada",IF(ISBLANK(V2176),"AGUARDANDO PAGAMENTO",NETWORKDAYS(P2176,V2176)-1),"Liquidação Cancelada")</f>
        <v>#N/A</v>
      </c>
      <c r="X2176" s="10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>IF(X2176&lt;&gt;"Liquidação Cancelada",Y2176-Z2176,"Liquidação Cancelada")</f>
        <v>#N/A</v>
      </c>
      <c r="AC2176" s="3" t="e">
        <f>IF(X2176&lt;&gt;"Liquidação Cancelada",(AA2176-AB2176)+(U2176-Z2176-AB2176),"Liquidação Cancelada")</f>
        <v>#N/A</v>
      </c>
      <c r="AD2176" s="29"/>
    </row>
    <row r="2177" spans="1:30" ht="24.95" customHeight="1" x14ac:dyDescent="0.2">
      <c r="A2177" s="23" t="str">
        <f>D2177&amp;"|"&amp;E2177&amp;"|"&amp;G2177&amp;"|"&amp;H2177&amp;"|"&amp;L2177&amp;"|"&amp;N2177&amp;"|"&amp;U2177</f>
        <v>||||||0</v>
      </c>
      <c r="B2177" s="23" t="str">
        <f>D2177&amp;"|"&amp;E2177&amp;"|"&amp;G2177&amp;"|"&amp;H2177&amp;"|"&amp;X2177</f>
        <v>||||0</v>
      </c>
      <c r="C2177" s="28" t="str">
        <f>E2177&amp;"|"&amp;X2177</f>
        <v>|0</v>
      </c>
      <c r="D2177" s="10"/>
      <c r="E2177" s="10"/>
      <c r="F2177" s="36" t="str">
        <f>G2177&amp;"/"&amp;H2177</f>
        <v>/</v>
      </c>
      <c r="G2177" s="10"/>
      <c r="H2177" s="10"/>
      <c r="I2177" s="36" t="str">
        <f>J2177&amp;"."&amp;K2177</f>
        <v>.</v>
      </c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>
        <f>R2177-S2177-T2177</f>
        <v>0</v>
      </c>
      <c r="V2177" s="9" t="e">
        <f>IF(X2177&lt;&gt;"Liquidação Cancelada",VLOOKUP(B2177,'BASE DE DADOS OPS'!$B$4:$P$9650,10,FALSE),"Liquidação Cancelada")</f>
        <v>#N/A</v>
      </c>
      <c r="W2177" s="13" t="e">
        <f>IF(X2177&lt;&gt;"Liquidação Cancelada",IF(ISBLANK(V2177),"AGUARDANDO PAGAMENTO",NETWORKDAYS(P2177,V2177)-1),"Liquidação Cancelada")</f>
        <v>#N/A</v>
      </c>
      <c r="X2177" s="10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>IF(X2177&lt;&gt;"Liquidação Cancelada",Y2177-Z2177,"Liquidação Cancelada")</f>
        <v>#N/A</v>
      </c>
      <c r="AC2177" s="3" t="e">
        <f>IF(X2177&lt;&gt;"Liquidação Cancelada",(AA2177-AB2177)+(U2177-Z2177-AB2177),"Liquidação Cancelada")</f>
        <v>#N/A</v>
      </c>
      <c r="AD2177" s="29"/>
    </row>
    <row r="2178" spans="1:30" ht="24.95" customHeight="1" x14ac:dyDescent="0.2">
      <c r="A2178" s="23" t="str">
        <f>D2178&amp;"|"&amp;E2178&amp;"|"&amp;G2178&amp;"|"&amp;H2178&amp;"|"&amp;L2178&amp;"|"&amp;N2178&amp;"|"&amp;U2178</f>
        <v>||||||0</v>
      </c>
      <c r="B2178" s="23" t="str">
        <f>D2178&amp;"|"&amp;E2178&amp;"|"&amp;G2178&amp;"|"&amp;H2178&amp;"|"&amp;X2178</f>
        <v>||||0</v>
      </c>
      <c r="C2178" s="28" t="str">
        <f>E2178&amp;"|"&amp;X2178</f>
        <v>|0</v>
      </c>
      <c r="D2178" s="10"/>
      <c r="E2178" s="10"/>
      <c r="F2178" s="36" t="str">
        <f>G2178&amp;"/"&amp;H2178</f>
        <v>/</v>
      </c>
      <c r="G2178" s="10"/>
      <c r="H2178" s="10"/>
      <c r="I2178" s="36" t="str">
        <f>J2178&amp;"."&amp;K2178</f>
        <v>.</v>
      </c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>
        <f>R2178-S2178-T2178</f>
        <v>0</v>
      </c>
      <c r="V2178" s="9" t="e">
        <f>IF(X2178&lt;&gt;"Liquidação Cancelada",VLOOKUP(B2178,'BASE DE DADOS OPS'!$B$4:$P$9650,10,FALSE),"Liquidação Cancelada")</f>
        <v>#N/A</v>
      </c>
      <c r="W2178" s="13" t="e">
        <f>IF(X2178&lt;&gt;"Liquidação Cancelada",IF(ISBLANK(V2178),"AGUARDANDO PAGAMENTO",NETWORKDAYS(P2178,V2178)-1),"Liquidação Cancelada")</f>
        <v>#N/A</v>
      </c>
      <c r="X2178" s="10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>IF(X2178&lt;&gt;"Liquidação Cancelada",Y2178-Z2178,"Liquidação Cancelada")</f>
        <v>#N/A</v>
      </c>
      <c r="AC2178" s="3" t="e">
        <f>IF(X2178&lt;&gt;"Liquidação Cancelada",(AA2178-AB2178)+(U2178-Z2178-AB2178),"Liquidação Cancelada")</f>
        <v>#N/A</v>
      </c>
      <c r="AD2178" s="29"/>
    </row>
    <row r="2179" spans="1:30" ht="24.95" customHeight="1" x14ac:dyDescent="0.2">
      <c r="A2179" s="23" t="str">
        <f>D2179&amp;"|"&amp;E2179&amp;"|"&amp;G2179&amp;"|"&amp;H2179&amp;"|"&amp;L2179&amp;"|"&amp;N2179&amp;"|"&amp;U2179</f>
        <v>||||||0</v>
      </c>
      <c r="B2179" s="23" t="str">
        <f>D2179&amp;"|"&amp;E2179&amp;"|"&amp;G2179&amp;"|"&amp;H2179&amp;"|"&amp;X2179</f>
        <v>||||0</v>
      </c>
      <c r="C2179" s="28" t="str">
        <f>E2179&amp;"|"&amp;X2179</f>
        <v>|0</v>
      </c>
      <c r="D2179" s="10"/>
      <c r="E2179" s="10"/>
      <c r="F2179" s="36" t="str">
        <f>G2179&amp;"/"&amp;H2179</f>
        <v>/</v>
      </c>
      <c r="G2179" s="10"/>
      <c r="H2179" s="10"/>
      <c r="I2179" s="36" t="str">
        <f>J2179&amp;"."&amp;K2179</f>
        <v>.</v>
      </c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>
        <f>R2179-S2179-T2179</f>
        <v>0</v>
      </c>
      <c r="V2179" s="9" t="e">
        <f>IF(X2179&lt;&gt;"Liquidação Cancelada",VLOOKUP(B2179,'BASE DE DADOS OPS'!$B$4:$P$9650,10,FALSE),"Liquidação Cancelada")</f>
        <v>#N/A</v>
      </c>
      <c r="W2179" s="13" t="e">
        <f>IF(X2179&lt;&gt;"Liquidação Cancelada",IF(ISBLANK(V2179),"AGUARDANDO PAGAMENTO",NETWORKDAYS(P2179,V2179)-1),"Liquidação Cancelada")</f>
        <v>#N/A</v>
      </c>
      <c r="X2179" s="10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>IF(X2179&lt;&gt;"Liquidação Cancelada",Y2179-Z2179,"Liquidação Cancelada")</f>
        <v>#N/A</v>
      </c>
      <c r="AC2179" s="3" t="e">
        <f>IF(X2179&lt;&gt;"Liquidação Cancelada",(AA2179-AB2179)+(U2179-Z2179-AB2179),"Liquidação Cancelada")</f>
        <v>#N/A</v>
      </c>
      <c r="AD2179" s="29"/>
    </row>
    <row r="2180" spans="1:30" ht="24.95" customHeight="1" x14ac:dyDescent="0.2">
      <c r="A2180" s="23" t="str">
        <f>D2180&amp;"|"&amp;E2180&amp;"|"&amp;G2180&amp;"|"&amp;H2180&amp;"|"&amp;L2180&amp;"|"&amp;N2180&amp;"|"&amp;U2180</f>
        <v>||||||0</v>
      </c>
      <c r="B2180" s="23" t="str">
        <f>D2180&amp;"|"&amp;E2180&amp;"|"&amp;G2180&amp;"|"&amp;H2180&amp;"|"&amp;X2180</f>
        <v>||||0</v>
      </c>
      <c r="C2180" s="28" t="str">
        <f>E2180&amp;"|"&amp;X2180</f>
        <v>|0</v>
      </c>
      <c r="D2180" s="10"/>
      <c r="E2180" s="10"/>
      <c r="F2180" s="36" t="str">
        <f>G2180&amp;"/"&amp;H2180</f>
        <v>/</v>
      </c>
      <c r="G2180" s="10"/>
      <c r="H2180" s="10"/>
      <c r="I2180" s="36" t="str">
        <f>J2180&amp;"."&amp;K2180</f>
        <v>.</v>
      </c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>
        <f>R2180-S2180-T2180</f>
        <v>0</v>
      </c>
      <c r="V2180" s="9" t="e">
        <f>IF(X2180&lt;&gt;"Liquidação Cancelada",VLOOKUP(B2180,'BASE DE DADOS OPS'!$B$4:$P$9650,10,FALSE),"Liquidação Cancelada")</f>
        <v>#N/A</v>
      </c>
      <c r="W2180" s="13" t="e">
        <f>IF(X2180&lt;&gt;"Liquidação Cancelada",IF(ISBLANK(V2180),"AGUARDANDO PAGAMENTO",NETWORKDAYS(P2180,V2180)-1),"Liquidação Cancelada")</f>
        <v>#N/A</v>
      </c>
      <c r="X2180" s="10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>IF(X2180&lt;&gt;"Liquidação Cancelada",Y2180-Z2180,"Liquidação Cancelada")</f>
        <v>#N/A</v>
      </c>
      <c r="AC2180" s="3" t="e">
        <f>IF(X2180&lt;&gt;"Liquidação Cancelada",(AA2180-AB2180)+(U2180-Z2180-AB2180),"Liquidação Cancelada")</f>
        <v>#N/A</v>
      </c>
      <c r="AD2180" s="29"/>
    </row>
    <row r="2181" spans="1:30" ht="24.95" customHeight="1" x14ac:dyDescent="0.2">
      <c r="A2181" s="23" t="str">
        <f>D2181&amp;"|"&amp;E2181&amp;"|"&amp;G2181&amp;"|"&amp;H2181&amp;"|"&amp;L2181&amp;"|"&amp;N2181&amp;"|"&amp;U2181</f>
        <v>||||||0</v>
      </c>
      <c r="B2181" s="23" t="str">
        <f>D2181&amp;"|"&amp;E2181&amp;"|"&amp;G2181&amp;"|"&amp;H2181&amp;"|"&amp;X2181</f>
        <v>||||0</v>
      </c>
      <c r="C2181" s="28" t="str">
        <f>E2181&amp;"|"&amp;X2181</f>
        <v>|0</v>
      </c>
      <c r="D2181" s="10"/>
      <c r="E2181" s="10"/>
      <c r="F2181" s="36" t="str">
        <f>G2181&amp;"/"&amp;H2181</f>
        <v>/</v>
      </c>
      <c r="G2181" s="10"/>
      <c r="H2181" s="10"/>
      <c r="I2181" s="36" t="str">
        <f>J2181&amp;"."&amp;K2181</f>
        <v>.</v>
      </c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>
        <f>R2181-S2181-T2181</f>
        <v>0</v>
      </c>
      <c r="V2181" s="9" t="e">
        <f>IF(X2181&lt;&gt;"Liquidação Cancelada",VLOOKUP(B2181,'BASE DE DADOS OPS'!$B$4:$P$9650,10,FALSE),"Liquidação Cancelada")</f>
        <v>#N/A</v>
      </c>
      <c r="W2181" s="13" t="e">
        <f>IF(X2181&lt;&gt;"Liquidação Cancelada",IF(ISBLANK(V2181),"AGUARDANDO PAGAMENTO",NETWORKDAYS(P2181,V2181)-1),"Liquidação Cancelada")</f>
        <v>#N/A</v>
      </c>
      <c r="X2181" s="10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>IF(X2181&lt;&gt;"Liquidação Cancelada",Y2181-Z2181,"Liquidação Cancelada")</f>
        <v>#N/A</v>
      </c>
      <c r="AC2181" s="3" t="e">
        <f>IF(X2181&lt;&gt;"Liquidação Cancelada",(AA2181-AB2181)+(U2181-Z2181-AB2181),"Liquidação Cancelada")</f>
        <v>#N/A</v>
      </c>
      <c r="AD2181" s="29"/>
    </row>
    <row r="2182" spans="1:30" ht="24.95" customHeight="1" x14ac:dyDescent="0.2">
      <c r="A2182" s="23" t="str">
        <f>D2182&amp;"|"&amp;E2182&amp;"|"&amp;G2182&amp;"|"&amp;H2182&amp;"|"&amp;L2182&amp;"|"&amp;N2182&amp;"|"&amp;U2182</f>
        <v>||||||0</v>
      </c>
      <c r="B2182" s="23" t="str">
        <f>D2182&amp;"|"&amp;E2182&amp;"|"&amp;G2182&amp;"|"&amp;H2182&amp;"|"&amp;X2182</f>
        <v>||||0</v>
      </c>
      <c r="C2182" s="28" t="str">
        <f>E2182&amp;"|"&amp;X2182</f>
        <v>|0</v>
      </c>
      <c r="D2182" s="10"/>
      <c r="E2182" s="10"/>
      <c r="F2182" s="36" t="str">
        <f>G2182&amp;"/"&amp;H2182</f>
        <v>/</v>
      </c>
      <c r="G2182" s="10"/>
      <c r="H2182" s="10"/>
      <c r="I2182" s="36" t="str">
        <f>J2182&amp;"."&amp;K2182</f>
        <v>.</v>
      </c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>
        <f>R2182-S2182-T2182</f>
        <v>0</v>
      </c>
      <c r="V2182" s="9" t="e">
        <f>IF(X2182&lt;&gt;"Liquidação Cancelada",VLOOKUP(B2182,'BASE DE DADOS OPS'!$B$4:$P$9650,10,FALSE),"Liquidação Cancelada")</f>
        <v>#N/A</v>
      </c>
      <c r="W2182" s="13" t="e">
        <f>IF(X2182&lt;&gt;"Liquidação Cancelada",IF(ISBLANK(V2182),"AGUARDANDO PAGAMENTO",NETWORKDAYS(P2182,V2182)-1),"Liquidação Cancelada")</f>
        <v>#N/A</v>
      </c>
      <c r="X2182" s="10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>IF(X2182&lt;&gt;"Liquidação Cancelada",Y2182-Z2182,"Liquidação Cancelada")</f>
        <v>#N/A</v>
      </c>
      <c r="AC2182" s="3" t="e">
        <f>IF(X2182&lt;&gt;"Liquidação Cancelada",(AA2182-AB2182)+(U2182-Z2182-AB2182),"Liquidação Cancelada")</f>
        <v>#N/A</v>
      </c>
      <c r="AD2182" s="29"/>
    </row>
    <row r="2183" spans="1:30" ht="24.95" customHeight="1" x14ac:dyDescent="0.2">
      <c r="A2183" s="23" t="str">
        <f>D2183&amp;"|"&amp;E2183&amp;"|"&amp;G2183&amp;"|"&amp;H2183&amp;"|"&amp;L2183&amp;"|"&amp;N2183&amp;"|"&amp;U2183</f>
        <v>||||||0</v>
      </c>
      <c r="B2183" s="23" t="str">
        <f>D2183&amp;"|"&amp;E2183&amp;"|"&amp;G2183&amp;"|"&amp;H2183&amp;"|"&amp;X2183</f>
        <v>||||0</v>
      </c>
      <c r="C2183" s="28" t="str">
        <f>E2183&amp;"|"&amp;X2183</f>
        <v>|0</v>
      </c>
      <c r="D2183" s="10"/>
      <c r="E2183" s="10"/>
      <c r="F2183" s="36" t="str">
        <f>G2183&amp;"/"&amp;H2183</f>
        <v>/</v>
      </c>
      <c r="G2183" s="10"/>
      <c r="H2183" s="10"/>
      <c r="I2183" s="36" t="str">
        <f>J2183&amp;"."&amp;K2183</f>
        <v>.</v>
      </c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>
        <f>R2183-S2183-T2183</f>
        <v>0</v>
      </c>
      <c r="V2183" s="9" t="e">
        <f>IF(X2183&lt;&gt;"Liquidação Cancelada",VLOOKUP(B2183,'BASE DE DADOS OPS'!$B$4:$P$9650,10,FALSE),"Liquidação Cancelada")</f>
        <v>#N/A</v>
      </c>
      <c r="W2183" s="13" t="e">
        <f>IF(X2183&lt;&gt;"Liquidação Cancelada",IF(ISBLANK(V2183),"AGUARDANDO PAGAMENTO",NETWORKDAYS(P2183,V2183)-1),"Liquidação Cancelada")</f>
        <v>#N/A</v>
      </c>
      <c r="X2183" s="10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>IF(X2183&lt;&gt;"Liquidação Cancelada",Y2183-Z2183,"Liquidação Cancelada")</f>
        <v>#N/A</v>
      </c>
      <c r="AC2183" s="3" t="e">
        <f>IF(X2183&lt;&gt;"Liquidação Cancelada",(AA2183-AB2183)+(U2183-Z2183-AB2183),"Liquidação Cancelada")</f>
        <v>#N/A</v>
      </c>
      <c r="AD2183" s="29"/>
    </row>
    <row r="2184" spans="1:30" ht="24.95" customHeight="1" x14ac:dyDescent="0.2">
      <c r="A2184" s="23" t="str">
        <f>D2184&amp;"|"&amp;E2184&amp;"|"&amp;G2184&amp;"|"&amp;H2184&amp;"|"&amp;L2184&amp;"|"&amp;N2184&amp;"|"&amp;U2184</f>
        <v>||||||0</v>
      </c>
      <c r="B2184" s="23" t="str">
        <f>D2184&amp;"|"&amp;E2184&amp;"|"&amp;G2184&amp;"|"&amp;H2184&amp;"|"&amp;X2184</f>
        <v>||||0</v>
      </c>
      <c r="C2184" s="28" t="str">
        <f>E2184&amp;"|"&amp;X2184</f>
        <v>|0</v>
      </c>
      <c r="D2184" s="10"/>
      <c r="E2184" s="10"/>
      <c r="F2184" s="36" t="str">
        <f>G2184&amp;"/"&amp;H2184</f>
        <v>/</v>
      </c>
      <c r="G2184" s="10"/>
      <c r="H2184" s="10"/>
      <c r="I2184" s="36" t="str">
        <f>J2184&amp;"."&amp;K2184</f>
        <v>.</v>
      </c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>
        <f>R2184-S2184-T2184</f>
        <v>0</v>
      </c>
      <c r="V2184" s="9" t="e">
        <f>IF(X2184&lt;&gt;"Liquidação Cancelada",VLOOKUP(B2184,'BASE DE DADOS OPS'!$B$4:$P$9650,10,FALSE),"Liquidação Cancelada")</f>
        <v>#N/A</v>
      </c>
      <c r="W2184" s="13" t="e">
        <f>IF(X2184&lt;&gt;"Liquidação Cancelada",IF(ISBLANK(V2184),"AGUARDANDO PAGAMENTO",NETWORKDAYS(P2184,V2184)-1),"Liquidação Cancelada")</f>
        <v>#N/A</v>
      </c>
      <c r="X2184" s="10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>IF(X2184&lt;&gt;"Liquidação Cancelada",Y2184-Z2184,"Liquidação Cancelada")</f>
        <v>#N/A</v>
      </c>
      <c r="AC2184" s="3" t="e">
        <f>IF(X2184&lt;&gt;"Liquidação Cancelada",(AA2184-AB2184)+(U2184-Z2184-AB2184),"Liquidação Cancelada")</f>
        <v>#N/A</v>
      </c>
      <c r="AD2184" s="29"/>
    </row>
    <row r="2185" spans="1:30" ht="24.95" customHeight="1" x14ac:dyDescent="0.2">
      <c r="A2185" s="23" t="str">
        <f>D2185&amp;"|"&amp;E2185&amp;"|"&amp;G2185&amp;"|"&amp;H2185&amp;"|"&amp;L2185&amp;"|"&amp;N2185&amp;"|"&amp;U2185</f>
        <v>||||||0</v>
      </c>
      <c r="B2185" s="23" t="str">
        <f>D2185&amp;"|"&amp;E2185&amp;"|"&amp;G2185&amp;"|"&amp;H2185&amp;"|"&amp;X2185</f>
        <v>||||0</v>
      </c>
      <c r="C2185" s="28" t="str">
        <f>E2185&amp;"|"&amp;X2185</f>
        <v>|0</v>
      </c>
      <c r="D2185" s="10"/>
      <c r="E2185" s="10"/>
      <c r="F2185" s="36" t="str">
        <f>G2185&amp;"/"&amp;H2185</f>
        <v>/</v>
      </c>
      <c r="G2185" s="10"/>
      <c r="H2185" s="10"/>
      <c r="I2185" s="36" t="str">
        <f>J2185&amp;"."&amp;K2185</f>
        <v>.</v>
      </c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>
        <f>R2185-S2185-T2185</f>
        <v>0</v>
      </c>
      <c r="V2185" s="9" t="e">
        <f>IF(X2185&lt;&gt;"Liquidação Cancelada",VLOOKUP(B2185,'BASE DE DADOS OPS'!$B$4:$P$9650,10,FALSE),"Liquidação Cancelada")</f>
        <v>#N/A</v>
      </c>
      <c r="W2185" s="13" t="e">
        <f>IF(X2185&lt;&gt;"Liquidação Cancelada",IF(ISBLANK(V2185),"AGUARDANDO PAGAMENTO",NETWORKDAYS(P2185,V2185)-1),"Liquidação Cancelada")</f>
        <v>#N/A</v>
      </c>
      <c r="X2185" s="10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>IF(X2185&lt;&gt;"Liquidação Cancelada",Y2185-Z2185,"Liquidação Cancelada")</f>
        <v>#N/A</v>
      </c>
      <c r="AC2185" s="3" t="e">
        <f>IF(X2185&lt;&gt;"Liquidação Cancelada",(AA2185-AB2185)+(U2185-Z2185-AB2185),"Liquidação Cancelada")</f>
        <v>#N/A</v>
      </c>
      <c r="AD2185" s="29"/>
    </row>
    <row r="2186" spans="1:30" ht="24.95" customHeight="1" x14ac:dyDescent="0.2">
      <c r="A2186" s="23" t="str">
        <f>D2186&amp;"|"&amp;E2186&amp;"|"&amp;G2186&amp;"|"&amp;H2186&amp;"|"&amp;L2186&amp;"|"&amp;N2186&amp;"|"&amp;U2186</f>
        <v>||||||0</v>
      </c>
      <c r="B2186" s="23" t="str">
        <f>D2186&amp;"|"&amp;E2186&amp;"|"&amp;G2186&amp;"|"&amp;H2186&amp;"|"&amp;X2186</f>
        <v>||||0</v>
      </c>
      <c r="C2186" s="28" t="str">
        <f>E2186&amp;"|"&amp;X2186</f>
        <v>|0</v>
      </c>
      <c r="D2186" s="10"/>
      <c r="E2186" s="10"/>
      <c r="F2186" s="36" t="str">
        <f>G2186&amp;"/"&amp;H2186</f>
        <v>/</v>
      </c>
      <c r="G2186" s="10"/>
      <c r="H2186" s="10"/>
      <c r="I2186" s="36" t="str">
        <f>J2186&amp;"."&amp;K2186</f>
        <v>.</v>
      </c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>
        <f>R2186-S2186-T2186</f>
        <v>0</v>
      </c>
      <c r="V2186" s="9" t="e">
        <f>IF(X2186&lt;&gt;"Liquidação Cancelada",VLOOKUP(B2186,'BASE DE DADOS OPS'!$B$4:$P$9650,10,FALSE),"Liquidação Cancelada")</f>
        <v>#N/A</v>
      </c>
      <c r="W2186" s="13" t="e">
        <f>IF(X2186&lt;&gt;"Liquidação Cancelada",IF(ISBLANK(V2186),"AGUARDANDO PAGAMENTO",NETWORKDAYS(P2186,V2186)-1),"Liquidação Cancelada")</f>
        <v>#N/A</v>
      </c>
      <c r="X2186" s="10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>IF(X2186&lt;&gt;"Liquidação Cancelada",Y2186-Z2186,"Liquidação Cancelada")</f>
        <v>#N/A</v>
      </c>
      <c r="AC2186" s="3" t="e">
        <f>IF(X2186&lt;&gt;"Liquidação Cancelada",(AA2186-AB2186)+(U2186-Z2186-AB2186),"Liquidação Cancelada")</f>
        <v>#N/A</v>
      </c>
      <c r="AD2186" s="29"/>
    </row>
    <row r="2187" spans="1:30" ht="24.95" customHeight="1" x14ac:dyDescent="0.2">
      <c r="A2187" s="23" t="str">
        <f>D2187&amp;"|"&amp;E2187&amp;"|"&amp;G2187&amp;"|"&amp;H2187&amp;"|"&amp;L2187&amp;"|"&amp;N2187&amp;"|"&amp;U2187</f>
        <v>||||||0</v>
      </c>
      <c r="B2187" s="23" t="str">
        <f>D2187&amp;"|"&amp;E2187&amp;"|"&amp;G2187&amp;"|"&amp;H2187&amp;"|"&amp;X2187</f>
        <v>||||0</v>
      </c>
      <c r="C2187" s="28" t="str">
        <f>E2187&amp;"|"&amp;X2187</f>
        <v>|0</v>
      </c>
      <c r="D2187" s="10"/>
      <c r="E2187" s="10"/>
      <c r="F2187" s="36" t="str">
        <f>G2187&amp;"/"&amp;H2187</f>
        <v>/</v>
      </c>
      <c r="G2187" s="10"/>
      <c r="H2187" s="10"/>
      <c r="I2187" s="36" t="str">
        <f>J2187&amp;"."&amp;K2187</f>
        <v>.</v>
      </c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>
        <f>R2187-S2187-T2187</f>
        <v>0</v>
      </c>
      <c r="V2187" s="9" t="e">
        <f>IF(X2187&lt;&gt;"Liquidação Cancelada",VLOOKUP(B2187,'BASE DE DADOS OPS'!$B$4:$P$9650,10,FALSE),"Liquidação Cancelada")</f>
        <v>#N/A</v>
      </c>
      <c r="W2187" s="13" t="e">
        <f>IF(X2187&lt;&gt;"Liquidação Cancelada",IF(ISBLANK(V2187),"AGUARDANDO PAGAMENTO",NETWORKDAYS(P2187,V2187)-1),"Liquidação Cancelada")</f>
        <v>#N/A</v>
      </c>
      <c r="X2187" s="10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>IF(X2187&lt;&gt;"Liquidação Cancelada",Y2187-Z2187,"Liquidação Cancelada")</f>
        <v>#N/A</v>
      </c>
      <c r="AC2187" s="3" t="e">
        <f>IF(X2187&lt;&gt;"Liquidação Cancelada",(AA2187-AB2187)+(U2187-Z2187-AB2187),"Liquidação Cancelada")</f>
        <v>#N/A</v>
      </c>
      <c r="AD2187" s="29"/>
    </row>
    <row r="2188" spans="1:30" ht="24.95" customHeight="1" x14ac:dyDescent="0.2">
      <c r="A2188" s="23" t="str">
        <f>D2188&amp;"|"&amp;E2188&amp;"|"&amp;G2188&amp;"|"&amp;H2188&amp;"|"&amp;L2188&amp;"|"&amp;N2188&amp;"|"&amp;U2188</f>
        <v>||||||0</v>
      </c>
      <c r="B2188" s="23" t="str">
        <f>D2188&amp;"|"&amp;E2188&amp;"|"&amp;G2188&amp;"|"&amp;H2188&amp;"|"&amp;X2188</f>
        <v>||||0</v>
      </c>
      <c r="C2188" s="28" t="str">
        <f>E2188&amp;"|"&amp;X2188</f>
        <v>|0</v>
      </c>
      <c r="D2188" s="10"/>
      <c r="E2188" s="10"/>
      <c r="F2188" s="36" t="str">
        <f>G2188&amp;"/"&amp;H2188</f>
        <v>/</v>
      </c>
      <c r="G2188" s="10"/>
      <c r="H2188" s="10"/>
      <c r="I2188" s="36" t="str">
        <f>J2188&amp;"."&amp;K2188</f>
        <v>.</v>
      </c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>
        <f>R2188-S2188-T2188</f>
        <v>0</v>
      </c>
      <c r="V2188" s="9" t="e">
        <f>IF(X2188&lt;&gt;"Liquidação Cancelada",VLOOKUP(B2188,'BASE DE DADOS OPS'!$B$4:$P$9650,10,FALSE),"Liquidação Cancelada")</f>
        <v>#N/A</v>
      </c>
      <c r="W2188" s="13" t="e">
        <f>IF(X2188&lt;&gt;"Liquidação Cancelada",IF(ISBLANK(V2188),"AGUARDANDO PAGAMENTO",NETWORKDAYS(P2188,V2188)-1),"Liquidação Cancelada")</f>
        <v>#N/A</v>
      </c>
      <c r="X2188" s="10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>IF(X2188&lt;&gt;"Liquidação Cancelada",Y2188-Z2188,"Liquidação Cancelada")</f>
        <v>#N/A</v>
      </c>
      <c r="AC2188" s="3" t="e">
        <f>IF(X2188&lt;&gt;"Liquidação Cancelada",(AA2188-AB2188)+(U2188-Z2188-AB2188),"Liquidação Cancelada")</f>
        <v>#N/A</v>
      </c>
      <c r="AD2188" s="29"/>
    </row>
    <row r="2189" spans="1:30" ht="24.95" customHeight="1" x14ac:dyDescent="0.2">
      <c r="A2189" s="23" t="str">
        <f>D2189&amp;"|"&amp;E2189&amp;"|"&amp;G2189&amp;"|"&amp;H2189&amp;"|"&amp;L2189&amp;"|"&amp;N2189&amp;"|"&amp;U2189</f>
        <v>||||||0</v>
      </c>
      <c r="B2189" s="23" t="str">
        <f>D2189&amp;"|"&amp;E2189&amp;"|"&amp;G2189&amp;"|"&amp;H2189&amp;"|"&amp;X2189</f>
        <v>||||0</v>
      </c>
      <c r="C2189" s="28" t="str">
        <f>E2189&amp;"|"&amp;X2189</f>
        <v>|0</v>
      </c>
      <c r="D2189" s="10"/>
      <c r="E2189" s="10"/>
      <c r="F2189" s="36" t="str">
        <f>G2189&amp;"/"&amp;H2189</f>
        <v>/</v>
      </c>
      <c r="G2189" s="10"/>
      <c r="H2189" s="10"/>
      <c r="I2189" s="36" t="str">
        <f>J2189&amp;"."&amp;K2189</f>
        <v>.</v>
      </c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>
        <f>R2189-S2189-T2189</f>
        <v>0</v>
      </c>
      <c r="V2189" s="9" t="e">
        <f>IF(X2189&lt;&gt;"Liquidação Cancelada",VLOOKUP(B2189,'BASE DE DADOS OPS'!$B$4:$P$9650,10,FALSE),"Liquidação Cancelada")</f>
        <v>#N/A</v>
      </c>
      <c r="W2189" s="13" t="e">
        <f>IF(X2189&lt;&gt;"Liquidação Cancelada",IF(ISBLANK(V2189),"AGUARDANDO PAGAMENTO",NETWORKDAYS(P2189,V2189)-1),"Liquidação Cancelada")</f>
        <v>#N/A</v>
      </c>
      <c r="X2189" s="10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>IF(X2189&lt;&gt;"Liquidação Cancelada",Y2189-Z2189,"Liquidação Cancelada")</f>
        <v>#N/A</v>
      </c>
      <c r="AC2189" s="3" t="e">
        <f>IF(X2189&lt;&gt;"Liquidação Cancelada",(AA2189-AB2189)+(U2189-Z2189-AB2189),"Liquidação Cancelada")</f>
        <v>#N/A</v>
      </c>
      <c r="AD2189" s="29"/>
    </row>
    <row r="2190" spans="1:30" ht="24.95" customHeight="1" x14ac:dyDescent="0.2">
      <c r="A2190" s="23" t="str">
        <f>D2190&amp;"|"&amp;E2190&amp;"|"&amp;G2190&amp;"|"&amp;H2190&amp;"|"&amp;L2190&amp;"|"&amp;N2190&amp;"|"&amp;U2190</f>
        <v>||||||0</v>
      </c>
      <c r="B2190" s="23" t="str">
        <f>D2190&amp;"|"&amp;E2190&amp;"|"&amp;G2190&amp;"|"&amp;H2190&amp;"|"&amp;X2190</f>
        <v>||||0</v>
      </c>
      <c r="C2190" s="28" t="str">
        <f>E2190&amp;"|"&amp;X2190</f>
        <v>|0</v>
      </c>
      <c r="D2190" s="10"/>
      <c r="E2190" s="10"/>
      <c r="F2190" s="36" t="str">
        <f>G2190&amp;"/"&amp;H2190</f>
        <v>/</v>
      </c>
      <c r="G2190" s="10"/>
      <c r="H2190" s="10"/>
      <c r="I2190" s="36" t="str">
        <f>J2190&amp;"."&amp;K2190</f>
        <v>.</v>
      </c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>
        <f>R2190-S2190-T2190</f>
        <v>0</v>
      </c>
      <c r="V2190" s="9" t="e">
        <f>IF(X2190&lt;&gt;"Liquidação Cancelada",VLOOKUP(B2190,'BASE DE DADOS OPS'!$B$4:$P$9650,10,FALSE),"Liquidação Cancelada")</f>
        <v>#N/A</v>
      </c>
      <c r="W2190" s="13" t="e">
        <f>IF(X2190&lt;&gt;"Liquidação Cancelada",IF(ISBLANK(V2190),"AGUARDANDO PAGAMENTO",NETWORKDAYS(P2190,V2190)-1),"Liquidação Cancelada")</f>
        <v>#N/A</v>
      </c>
      <c r="X2190" s="10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>IF(X2190&lt;&gt;"Liquidação Cancelada",Y2190-Z2190,"Liquidação Cancelada")</f>
        <v>#N/A</v>
      </c>
      <c r="AC2190" s="3" t="e">
        <f>IF(X2190&lt;&gt;"Liquidação Cancelada",(AA2190-AB2190)+(U2190-Z2190-AB2190),"Liquidação Cancelada")</f>
        <v>#N/A</v>
      </c>
      <c r="AD2190" s="29"/>
    </row>
    <row r="2191" spans="1:30" ht="24.95" customHeight="1" x14ac:dyDescent="0.2">
      <c r="A2191" s="23" t="str">
        <f>D2191&amp;"|"&amp;E2191&amp;"|"&amp;G2191&amp;"|"&amp;H2191&amp;"|"&amp;L2191&amp;"|"&amp;N2191&amp;"|"&amp;U2191</f>
        <v>||||||0</v>
      </c>
      <c r="B2191" s="23" t="str">
        <f>D2191&amp;"|"&amp;E2191&amp;"|"&amp;G2191&amp;"|"&amp;H2191&amp;"|"&amp;X2191</f>
        <v>||||0</v>
      </c>
      <c r="C2191" s="28" t="str">
        <f>E2191&amp;"|"&amp;X2191</f>
        <v>|0</v>
      </c>
      <c r="D2191" s="10"/>
      <c r="E2191" s="10"/>
      <c r="F2191" s="36" t="str">
        <f>G2191&amp;"/"&amp;H2191</f>
        <v>/</v>
      </c>
      <c r="G2191" s="10"/>
      <c r="H2191" s="10"/>
      <c r="I2191" s="36" t="str">
        <f>J2191&amp;"."&amp;K2191</f>
        <v>.</v>
      </c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>
        <f>R2191-S2191-T2191</f>
        <v>0</v>
      </c>
      <c r="V2191" s="9" t="e">
        <f>IF(X2191&lt;&gt;"Liquidação Cancelada",VLOOKUP(B2191,'BASE DE DADOS OPS'!$B$4:$P$9650,10,FALSE),"Liquidação Cancelada")</f>
        <v>#N/A</v>
      </c>
      <c r="W2191" s="13" t="e">
        <f>IF(X2191&lt;&gt;"Liquidação Cancelada",IF(ISBLANK(V2191),"AGUARDANDO PAGAMENTO",NETWORKDAYS(P2191,V2191)-1),"Liquidação Cancelada")</f>
        <v>#N/A</v>
      </c>
      <c r="X2191" s="10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>IF(X2191&lt;&gt;"Liquidação Cancelada",Y2191-Z2191,"Liquidação Cancelada")</f>
        <v>#N/A</v>
      </c>
      <c r="AC2191" s="3" t="e">
        <f>IF(X2191&lt;&gt;"Liquidação Cancelada",(AA2191-AB2191)+(U2191-Z2191-AB2191),"Liquidação Cancelada")</f>
        <v>#N/A</v>
      </c>
      <c r="AD2191" s="29"/>
    </row>
    <row r="2192" spans="1:30" ht="24.95" customHeight="1" x14ac:dyDescent="0.2">
      <c r="A2192" s="23" t="str">
        <f>D2192&amp;"|"&amp;E2192&amp;"|"&amp;G2192&amp;"|"&amp;H2192&amp;"|"&amp;L2192&amp;"|"&amp;N2192&amp;"|"&amp;U2192</f>
        <v>||||||0</v>
      </c>
      <c r="B2192" s="23" t="str">
        <f>D2192&amp;"|"&amp;E2192&amp;"|"&amp;G2192&amp;"|"&amp;H2192&amp;"|"&amp;X2192</f>
        <v>||||0</v>
      </c>
      <c r="C2192" s="28" t="str">
        <f>E2192&amp;"|"&amp;X2192</f>
        <v>|0</v>
      </c>
      <c r="D2192" s="10"/>
      <c r="E2192" s="10"/>
      <c r="F2192" s="36" t="str">
        <f>G2192&amp;"/"&amp;H2192</f>
        <v>/</v>
      </c>
      <c r="G2192" s="10"/>
      <c r="H2192" s="10"/>
      <c r="I2192" s="36" t="str">
        <f>J2192&amp;"."&amp;K2192</f>
        <v>.</v>
      </c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>
        <f>R2192-S2192-T2192</f>
        <v>0</v>
      </c>
      <c r="V2192" s="9" t="e">
        <f>IF(X2192&lt;&gt;"Liquidação Cancelada",VLOOKUP(B2192,'BASE DE DADOS OPS'!$B$4:$P$9650,10,FALSE),"Liquidação Cancelada")</f>
        <v>#N/A</v>
      </c>
      <c r="W2192" s="13" t="e">
        <f>IF(X2192&lt;&gt;"Liquidação Cancelada",IF(ISBLANK(V2192),"AGUARDANDO PAGAMENTO",NETWORKDAYS(P2192,V2192)-1),"Liquidação Cancelada")</f>
        <v>#N/A</v>
      </c>
      <c r="X2192" s="10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>IF(X2192&lt;&gt;"Liquidação Cancelada",Y2192-Z2192,"Liquidação Cancelada")</f>
        <v>#N/A</v>
      </c>
      <c r="AC2192" s="3" t="e">
        <f>IF(X2192&lt;&gt;"Liquidação Cancelada",(AA2192-AB2192)+(U2192-Z2192-AB2192),"Liquidação Cancelada")</f>
        <v>#N/A</v>
      </c>
      <c r="AD2192" s="29"/>
    </row>
    <row r="2193" spans="1:30" ht="24.95" customHeight="1" x14ac:dyDescent="0.2">
      <c r="A2193" s="23" t="str">
        <f>D2193&amp;"|"&amp;E2193&amp;"|"&amp;G2193&amp;"|"&amp;H2193&amp;"|"&amp;L2193&amp;"|"&amp;N2193&amp;"|"&amp;U2193</f>
        <v>||||||0</v>
      </c>
      <c r="B2193" s="23" t="str">
        <f>D2193&amp;"|"&amp;E2193&amp;"|"&amp;G2193&amp;"|"&amp;H2193&amp;"|"&amp;X2193</f>
        <v>||||0</v>
      </c>
      <c r="C2193" s="28" t="str">
        <f>E2193&amp;"|"&amp;X2193</f>
        <v>|0</v>
      </c>
      <c r="D2193" s="10"/>
      <c r="E2193" s="10"/>
      <c r="F2193" s="36" t="str">
        <f>G2193&amp;"/"&amp;H2193</f>
        <v>/</v>
      </c>
      <c r="G2193" s="10"/>
      <c r="H2193" s="10"/>
      <c r="I2193" s="36" t="str">
        <f>J2193&amp;"."&amp;K2193</f>
        <v>.</v>
      </c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>
        <f>R2193-S2193-T2193</f>
        <v>0</v>
      </c>
      <c r="V2193" s="9" t="e">
        <f>IF(X2193&lt;&gt;"Liquidação Cancelada",VLOOKUP(B2193,'BASE DE DADOS OPS'!$B$4:$P$9650,10,FALSE),"Liquidação Cancelada")</f>
        <v>#N/A</v>
      </c>
      <c r="W2193" s="13" t="e">
        <f>IF(X2193&lt;&gt;"Liquidação Cancelada",IF(ISBLANK(V2193),"AGUARDANDO PAGAMENTO",NETWORKDAYS(P2193,V2193)-1),"Liquidação Cancelada")</f>
        <v>#N/A</v>
      </c>
      <c r="X2193" s="10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>IF(X2193&lt;&gt;"Liquidação Cancelada",Y2193-Z2193,"Liquidação Cancelada")</f>
        <v>#N/A</v>
      </c>
      <c r="AC2193" s="3" t="e">
        <f>IF(X2193&lt;&gt;"Liquidação Cancelada",(AA2193-AB2193)+(U2193-Z2193-AB2193),"Liquidação Cancelada")</f>
        <v>#N/A</v>
      </c>
      <c r="AD2193" s="29"/>
    </row>
    <row r="2194" spans="1:30" ht="24.95" customHeight="1" x14ac:dyDescent="0.2">
      <c r="A2194" s="23" t="str">
        <f>D2194&amp;"|"&amp;E2194&amp;"|"&amp;G2194&amp;"|"&amp;H2194&amp;"|"&amp;L2194&amp;"|"&amp;N2194&amp;"|"&amp;U2194</f>
        <v>||||||0</v>
      </c>
      <c r="B2194" s="23" t="str">
        <f>D2194&amp;"|"&amp;E2194&amp;"|"&amp;G2194&amp;"|"&amp;H2194&amp;"|"&amp;X2194</f>
        <v>||||0</v>
      </c>
      <c r="C2194" s="28" t="str">
        <f>E2194&amp;"|"&amp;X2194</f>
        <v>|0</v>
      </c>
      <c r="D2194" s="10"/>
      <c r="E2194" s="10"/>
      <c r="F2194" s="36" t="str">
        <f>G2194&amp;"/"&amp;H2194</f>
        <v>/</v>
      </c>
      <c r="G2194" s="10"/>
      <c r="H2194" s="10"/>
      <c r="I2194" s="36" t="str">
        <f>J2194&amp;"."&amp;K2194</f>
        <v>.</v>
      </c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>
        <f>R2194-S2194-T2194</f>
        <v>0</v>
      </c>
      <c r="V2194" s="9" t="e">
        <f>IF(X2194&lt;&gt;"Liquidação Cancelada",VLOOKUP(B2194,'BASE DE DADOS OPS'!$B$4:$P$9650,10,FALSE),"Liquidação Cancelada")</f>
        <v>#N/A</v>
      </c>
      <c r="W2194" s="13" t="e">
        <f>IF(X2194&lt;&gt;"Liquidação Cancelada",IF(ISBLANK(V2194),"AGUARDANDO PAGAMENTO",NETWORKDAYS(P2194,V2194)-1),"Liquidação Cancelada")</f>
        <v>#N/A</v>
      </c>
      <c r="X2194" s="10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>IF(X2194&lt;&gt;"Liquidação Cancelada",Y2194-Z2194,"Liquidação Cancelada")</f>
        <v>#N/A</v>
      </c>
      <c r="AC2194" s="3" t="e">
        <f>IF(X2194&lt;&gt;"Liquidação Cancelada",(AA2194-AB2194)+(U2194-Z2194-AB2194),"Liquidação Cancelada")</f>
        <v>#N/A</v>
      </c>
      <c r="AD2194" s="29"/>
    </row>
    <row r="2195" spans="1:30" ht="24.95" customHeight="1" x14ac:dyDescent="0.2">
      <c r="A2195" s="23" t="str">
        <f>D2195&amp;"|"&amp;E2195&amp;"|"&amp;G2195&amp;"|"&amp;H2195&amp;"|"&amp;L2195&amp;"|"&amp;N2195&amp;"|"&amp;U2195</f>
        <v>||||||0</v>
      </c>
      <c r="B2195" s="23" t="str">
        <f>D2195&amp;"|"&amp;E2195&amp;"|"&amp;G2195&amp;"|"&amp;H2195&amp;"|"&amp;X2195</f>
        <v>||||0</v>
      </c>
      <c r="C2195" s="28" t="str">
        <f>E2195&amp;"|"&amp;X2195</f>
        <v>|0</v>
      </c>
      <c r="D2195" s="10"/>
      <c r="E2195" s="10"/>
      <c r="F2195" s="36" t="str">
        <f>G2195&amp;"/"&amp;H2195</f>
        <v>/</v>
      </c>
      <c r="G2195" s="10"/>
      <c r="H2195" s="10"/>
      <c r="I2195" s="36" t="str">
        <f>J2195&amp;"."&amp;K2195</f>
        <v>.</v>
      </c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>
        <f>R2195-S2195-T2195</f>
        <v>0</v>
      </c>
      <c r="V2195" s="9" t="e">
        <f>IF(X2195&lt;&gt;"Liquidação Cancelada",VLOOKUP(B2195,'BASE DE DADOS OPS'!$B$4:$P$9650,10,FALSE),"Liquidação Cancelada")</f>
        <v>#N/A</v>
      </c>
      <c r="W2195" s="13" t="e">
        <f>IF(X2195&lt;&gt;"Liquidação Cancelada",IF(ISBLANK(V2195),"AGUARDANDO PAGAMENTO",NETWORKDAYS(P2195,V2195)-1),"Liquidação Cancelada")</f>
        <v>#N/A</v>
      </c>
      <c r="X2195" s="10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>IF(X2195&lt;&gt;"Liquidação Cancelada",Y2195-Z2195,"Liquidação Cancelada")</f>
        <v>#N/A</v>
      </c>
      <c r="AC2195" s="3" t="e">
        <f>IF(X2195&lt;&gt;"Liquidação Cancelada",(AA2195-AB2195)+(U2195-Z2195-AB2195),"Liquidação Cancelada")</f>
        <v>#N/A</v>
      </c>
      <c r="AD2195" s="29"/>
    </row>
    <row r="2196" spans="1:30" ht="24.95" customHeight="1" x14ac:dyDescent="0.2">
      <c r="A2196" s="23" t="str">
        <f>D2196&amp;"|"&amp;E2196&amp;"|"&amp;G2196&amp;"|"&amp;H2196&amp;"|"&amp;L2196&amp;"|"&amp;N2196&amp;"|"&amp;U2196</f>
        <v>||||||0</v>
      </c>
      <c r="B2196" s="23" t="str">
        <f>D2196&amp;"|"&amp;E2196&amp;"|"&amp;G2196&amp;"|"&amp;H2196&amp;"|"&amp;X2196</f>
        <v>||||0</v>
      </c>
      <c r="C2196" s="28" t="str">
        <f>E2196&amp;"|"&amp;X2196</f>
        <v>|0</v>
      </c>
      <c r="D2196" s="10"/>
      <c r="E2196" s="10"/>
      <c r="F2196" s="36" t="str">
        <f>G2196&amp;"/"&amp;H2196</f>
        <v>/</v>
      </c>
      <c r="G2196" s="10"/>
      <c r="H2196" s="10"/>
      <c r="I2196" s="36" t="str">
        <f>J2196&amp;"."&amp;K2196</f>
        <v>.</v>
      </c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>
        <f>R2196-S2196-T2196</f>
        <v>0</v>
      </c>
      <c r="V2196" s="9" t="e">
        <f>IF(X2196&lt;&gt;"Liquidação Cancelada",VLOOKUP(B2196,'BASE DE DADOS OPS'!$B$4:$P$9650,10,FALSE),"Liquidação Cancelada")</f>
        <v>#N/A</v>
      </c>
      <c r="W2196" s="13" t="e">
        <f>IF(X2196&lt;&gt;"Liquidação Cancelada",IF(ISBLANK(V2196),"AGUARDANDO PAGAMENTO",NETWORKDAYS(P2196,V2196)-1),"Liquidação Cancelada")</f>
        <v>#N/A</v>
      </c>
      <c r="X2196" s="10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>IF(X2196&lt;&gt;"Liquidação Cancelada",Y2196-Z2196,"Liquidação Cancelada")</f>
        <v>#N/A</v>
      </c>
      <c r="AC2196" s="3" t="e">
        <f>IF(X2196&lt;&gt;"Liquidação Cancelada",(AA2196-AB2196)+(U2196-Z2196-AB2196),"Liquidação Cancelada")</f>
        <v>#N/A</v>
      </c>
      <c r="AD2196" s="29"/>
    </row>
    <row r="2197" spans="1:30" ht="24.95" customHeight="1" x14ac:dyDescent="0.2">
      <c r="A2197" s="23" t="str">
        <f>D2197&amp;"|"&amp;E2197&amp;"|"&amp;G2197&amp;"|"&amp;H2197&amp;"|"&amp;L2197&amp;"|"&amp;N2197&amp;"|"&amp;U2197</f>
        <v>||||||0</v>
      </c>
      <c r="B2197" s="23" t="str">
        <f>D2197&amp;"|"&amp;E2197&amp;"|"&amp;G2197&amp;"|"&amp;H2197&amp;"|"&amp;X2197</f>
        <v>||||0</v>
      </c>
      <c r="C2197" s="28" t="str">
        <f>E2197&amp;"|"&amp;X2197</f>
        <v>|0</v>
      </c>
      <c r="D2197" s="10"/>
      <c r="E2197" s="10"/>
      <c r="F2197" s="36" t="str">
        <f>G2197&amp;"/"&amp;H2197</f>
        <v>/</v>
      </c>
      <c r="G2197" s="10"/>
      <c r="H2197" s="10"/>
      <c r="I2197" s="36" t="str">
        <f>J2197&amp;"."&amp;K2197</f>
        <v>.</v>
      </c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>
        <f>R2197-S2197-T2197</f>
        <v>0</v>
      </c>
      <c r="V2197" s="9" t="e">
        <f>IF(X2197&lt;&gt;"Liquidação Cancelada",VLOOKUP(B2197,'BASE DE DADOS OPS'!$B$4:$P$9650,10,FALSE),"Liquidação Cancelada")</f>
        <v>#N/A</v>
      </c>
      <c r="W2197" s="13" t="e">
        <f>IF(X2197&lt;&gt;"Liquidação Cancelada",IF(ISBLANK(V2197),"AGUARDANDO PAGAMENTO",NETWORKDAYS(P2197,V2197)-1),"Liquidação Cancelada")</f>
        <v>#N/A</v>
      </c>
      <c r="X2197" s="10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>IF(X2197&lt;&gt;"Liquidação Cancelada",Y2197-Z2197,"Liquidação Cancelada")</f>
        <v>#N/A</v>
      </c>
      <c r="AC2197" s="3" t="e">
        <f>IF(X2197&lt;&gt;"Liquidação Cancelada",(AA2197-AB2197)+(U2197-Z2197-AB2197),"Liquidação Cancelada")</f>
        <v>#N/A</v>
      </c>
      <c r="AD2197" s="29"/>
    </row>
    <row r="2198" spans="1:30" ht="24.95" customHeight="1" x14ac:dyDescent="0.2">
      <c r="A2198" s="23" t="str">
        <f>D2198&amp;"|"&amp;E2198&amp;"|"&amp;G2198&amp;"|"&amp;H2198&amp;"|"&amp;L2198&amp;"|"&amp;N2198&amp;"|"&amp;U2198</f>
        <v>||||||0</v>
      </c>
      <c r="B2198" s="23" t="str">
        <f>D2198&amp;"|"&amp;E2198&amp;"|"&amp;G2198&amp;"|"&amp;H2198&amp;"|"&amp;X2198</f>
        <v>||||0</v>
      </c>
      <c r="C2198" s="28" t="str">
        <f>E2198&amp;"|"&amp;X2198</f>
        <v>|0</v>
      </c>
      <c r="D2198" s="10"/>
      <c r="E2198" s="10"/>
      <c r="F2198" s="36" t="str">
        <f>G2198&amp;"/"&amp;H2198</f>
        <v>/</v>
      </c>
      <c r="G2198" s="10"/>
      <c r="H2198" s="10"/>
      <c r="I2198" s="36" t="str">
        <f>J2198&amp;"."&amp;K2198</f>
        <v>.</v>
      </c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>
        <f>R2198-S2198-T2198</f>
        <v>0</v>
      </c>
      <c r="V2198" s="9" t="e">
        <f>IF(X2198&lt;&gt;"Liquidação Cancelada",VLOOKUP(B2198,'BASE DE DADOS OPS'!$B$4:$P$9650,10,FALSE),"Liquidação Cancelada")</f>
        <v>#N/A</v>
      </c>
      <c r="W2198" s="13" t="e">
        <f>IF(X2198&lt;&gt;"Liquidação Cancelada",IF(ISBLANK(V2198),"AGUARDANDO PAGAMENTO",NETWORKDAYS(P2198,V2198)-1),"Liquidação Cancelada")</f>
        <v>#N/A</v>
      </c>
      <c r="X2198" s="10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>IF(X2198&lt;&gt;"Liquidação Cancelada",Y2198-Z2198,"Liquidação Cancelada")</f>
        <v>#N/A</v>
      </c>
      <c r="AC2198" s="3" t="e">
        <f>IF(X2198&lt;&gt;"Liquidação Cancelada",(AA2198-AB2198)+(U2198-Z2198-AB2198),"Liquidação Cancelada")</f>
        <v>#N/A</v>
      </c>
      <c r="AD2198" s="29"/>
    </row>
    <row r="2199" spans="1:30" ht="24.95" customHeight="1" x14ac:dyDescent="0.2">
      <c r="A2199" s="23" t="str">
        <f>D2199&amp;"|"&amp;E2199&amp;"|"&amp;G2199&amp;"|"&amp;H2199&amp;"|"&amp;L2199&amp;"|"&amp;N2199&amp;"|"&amp;U2199</f>
        <v>||||||0</v>
      </c>
      <c r="B2199" s="23" t="str">
        <f>D2199&amp;"|"&amp;E2199&amp;"|"&amp;G2199&amp;"|"&amp;H2199&amp;"|"&amp;X2199</f>
        <v>||||0</v>
      </c>
      <c r="C2199" s="28" t="str">
        <f>E2199&amp;"|"&amp;X2199</f>
        <v>|0</v>
      </c>
      <c r="D2199" s="10"/>
      <c r="E2199" s="10"/>
      <c r="F2199" s="36" t="str">
        <f>G2199&amp;"/"&amp;H2199</f>
        <v>/</v>
      </c>
      <c r="G2199" s="10"/>
      <c r="H2199" s="10"/>
      <c r="I2199" s="36" t="str">
        <f>J2199&amp;"."&amp;K2199</f>
        <v>.</v>
      </c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>
        <f>R2199-S2199-T2199</f>
        <v>0</v>
      </c>
      <c r="V2199" s="9" t="e">
        <f>IF(X2199&lt;&gt;"Liquidação Cancelada",VLOOKUP(B2199,'BASE DE DADOS OPS'!$B$4:$P$9650,10,FALSE),"Liquidação Cancelada")</f>
        <v>#N/A</v>
      </c>
      <c r="W2199" s="13" t="e">
        <f>IF(X2199&lt;&gt;"Liquidação Cancelada",IF(ISBLANK(V2199),"AGUARDANDO PAGAMENTO",NETWORKDAYS(P2199,V2199)-1),"Liquidação Cancelada")</f>
        <v>#N/A</v>
      </c>
      <c r="X2199" s="10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>IF(X2199&lt;&gt;"Liquidação Cancelada",Y2199-Z2199,"Liquidação Cancelada")</f>
        <v>#N/A</v>
      </c>
      <c r="AC2199" s="3" t="e">
        <f>IF(X2199&lt;&gt;"Liquidação Cancelada",(AA2199-AB2199)+(U2199-Z2199-AB2199),"Liquidação Cancelada")</f>
        <v>#N/A</v>
      </c>
      <c r="AD2199" s="29"/>
    </row>
    <row r="2200" spans="1:30" ht="24.95" customHeight="1" x14ac:dyDescent="0.2">
      <c r="A2200" s="23" t="str">
        <f>D2200&amp;"|"&amp;E2200&amp;"|"&amp;G2200&amp;"|"&amp;H2200&amp;"|"&amp;L2200&amp;"|"&amp;N2200&amp;"|"&amp;U2200</f>
        <v>||||||0</v>
      </c>
      <c r="B2200" s="23" t="str">
        <f>D2200&amp;"|"&amp;E2200&amp;"|"&amp;G2200&amp;"|"&amp;H2200&amp;"|"&amp;X2200</f>
        <v>||||0</v>
      </c>
      <c r="C2200" s="28" t="str">
        <f>E2200&amp;"|"&amp;X2200</f>
        <v>|0</v>
      </c>
      <c r="D2200" s="10"/>
      <c r="E2200" s="10"/>
      <c r="F2200" s="36" t="str">
        <f>G2200&amp;"/"&amp;H2200</f>
        <v>/</v>
      </c>
      <c r="G2200" s="10"/>
      <c r="H2200" s="10"/>
      <c r="I2200" s="36" t="str">
        <f>J2200&amp;"."&amp;K2200</f>
        <v>.</v>
      </c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>
        <f>R2200-S2200-T2200</f>
        <v>0</v>
      </c>
      <c r="V2200" s="9" t="e">
        <f>IF(X2200&lt;&gt;"Liquidação Cancelada",VLOOKUP(B2200,'BASE DE DADOS OPS'!$B$4:$P$9650,10,FALSE),"Liquidação Cancelada")</f>
        <v>#N/A</v>
      </c>
      <c r="W2200" s="13" t="e">
        <f>IF(X2200&lt;&gt;"Liquidação Cancelada",IF(ISBLANK(V2200),"AGUARDANDO PAGAMENTO",NETWORKDAYS(P2200,V2200)-1),"Liquidação Cancelada")</f>
        <v>#N/A</v>
      </c>
      <c r="X2200" s="10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>IF(X2200&lt;&gt;"Liquidação Cancelada",Y2200-Z2200,"Liquidação Cancelada")</f>
        <v>#N/A</v>
      </c>
      <c r="AC2200" s="3" t="e">
        <f>IF(X2200&lt;&gt;"Liquidação Cancelada",(AA2200-AB2200)+(U2200-Z2200-AB2200),"Liquidação Cancelada")</f>
        <v>#N/A</v>
      </c>
      <c r="AD2200" s="29"/>
    </row>
    <row r="2201" spans="1:30" ht="24.95" customHeight="1" x14ac:dyDescent="0.2">
      <c r="A2201" s="23" t="str">
        <f>D2201&amp;"|"&amp;E2201&amp;"|"&amp;G2201&amp;"|"&amp;H2201&amp;"|"&amp;L2201&amp;"|"&amp;N2201&amp;"|"&amp;U2201</f>
        <v>||||||0</v>
      </c>
      <c r="B2201" s="23" t="str">
        <f>D2201&amp;"|"&amp;E2201&amp;"|"&amp;G2201&amp;"|"&amp;H2201&amp;"|"&amp;X2201</f>
        <v>||||0</v>
      </c>
      <c r="C2201" s="28" t="str">
        <f>E2201&amp;"|"&amp;X2201</f>
        <v>|0</v>
      </c>
      <c r="D2201" s="10"/>
      <c r="E2201" s="10"/>
      <c r="F2201" s="36" t="str">
        <f>G2201&amp;"/"&amp;H2201</f>
        <v>/</v>
      </c>
      <c r="G2201" s="10"/>
      <c r="H2201" s="10"/>
      <c r="I2201" s="36" t="str">
        <f>J2201&amp;"."&amp;K2201</f>
        <v>.</v>
      </c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>
        <f>R2201-S2201-T2201</f>
        <v>0</v>
      </c>
      <c r="V2201" s="9" t="e">
        <f>IF(X2201&lt;&gt;"Liquidação Cancelada",VLOOKUP(B2201,'BASE DE DADOS OPS'!$B$4:$P$9650,10,FALSE),"Liquidação Cancelada")</f>
        <v>#N/A</v>
      </c>
      <c r="W2201" s="13" t="e">
        <f>IF(X2201&lt;&gt;"Liquidação Cancelada",IF(ISBLANK(V2201),"AGUARDANDO PAGAMENTO",NETWORKDAYS(P2201,V2201)-1),"Liquidação Cancelada")</f>
        <v>#N/A</v>
      </c>
      <c r="X2201" s="10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>IF(X2201&lt;&gt;"Liquidação Cancelada",Y2201-Z2201,"Liquidação Cancelada")</f>
        <v>#N/A</v>
      </c>
      <c r="AC2201" s="3" t="e">
        <f>IF(X2201&lt;&gt;"Liquidação Cancelada",(AA2201-AB2201)+(U2201-Z2201-AB2201),"Liquidação Cancelada")</f>
        <v>#N/A</v>
      </c>
      <c r="AD2201" s="29"/>
    </row>
    <row r="2202" spans="1:30" ht="24.95" customHeight="1" x14ac:dyDescent="0.2">
      <c r="A2202" s="23" t="str">
        <f>D2202&amp;"|"&amp;E2202&amp;"|"&amp;G2202&amp;"|"&amp;H2202&amp;"|"&amp;L2202&amp;"|"&amp;N2202&amp;"|"&amp;U2202</f>
        <v>||||||0</v>
      </c>
      <c r="B2202" s="23" t="str">
        <f>D2202&amp;"|"&amp;E2202&amp;"|"&amp;G2202&amp;"|"&amp;H2202&amp;"|"&amp;X2202</f>
        <v>||||0</v>
      </c>
      <c r="C2202" s="28" t="str">
        <f>E2202&amp;"|"&amp;X2202</f>
        <v>|0</v>
      </c>
      <c r="D2202" s="10"/>
      <c r="E2202" s="10"/>
      <c r="F2202" s="36" t="str">
        <f>G2202&amp;"/"&amp;H2202</f>
        <v>/</v>
      </c>
      <c r="G2202" s="10"/>
      <c r="H2202" s="10"/>
      <c r="I2202" s="36" t="str">
        <f>J2202&amp;"."&amp;K2202</f>
        <v>.</v>
      </c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>
        <f>R2202-S2202-T2202</f>
        <v>0</v>
      </c>
      <c r="V2202" s="9" t="e">
        <f>IF(X2202&lt;&gt;"Liquidação Cancelada",VLOOKUP(B2202,'BASE DE DADOS OPS'!$B$4:$P$9650,10,FALSE),"Liquidação Cancelada")</f>
        <v>#N/A</v>
      </c>
      <c r="W2202" s="13" t="e">
        <f>IF(X2202&lt;&gt;"Liquidação Cancelada",IF(ISBLANK(V2202),"AGUARDANDO PAGAMENTO",NETWORKDAYS(P2202,V2202)-1),"Liquidação Cancelada")</f>
        <v>#N/A</v>
      </c>
      <c r="X2202" s="10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>IF(X2202&lt;&gt;"Liquidação Cancelada",Y2202-Z2202,"Liquidação Cancelada")</f>
        <v>#N/A</v>
      </c>
      <c r="AC2202" s="3" t="e">
        <f>IF(X2202&lt;&gt;"Liquidação Cancelada",(AA2202-AB2202)+(U2202-Z2202-AB2202),"Liquidação Cancelada")</f>
        <v>#N/A</v>
      </c>
      <c r="AD2202" s="29"/>
    </row>
    <row r="2203" spans="1:30" ht="24.95" customHeight="1" x14ac:dyDescent="0.2">
      <c r="A2203" s="23" t="str">
        <f>D2203&amp;"|"&amp;E2203&amp;"|"&amp;G2203&amp;"|"&amp;H2203&amp;"|"&amp;L2203&amp;"|"&amp;N2203&amp;"|"&amp;U2203</f>
        <v>||||||0</v>
      </c>
      <c r="B2203" s="23" t="str">
        <f>D2203&amp;"|"&amp;E2203&amp;"|"&amp;G2203&amp;"|"&amp;H2203&amp;"|"&amp;X2203</f>
        <v>||||0</v>
      </c>
      <c r="C2203" s="28" t="str">
        <f>E2203&amp;"|"&amp;X2203</f>
        <v>|0</v>
      </c>
      <c r="D2203" s="10"/>
      <c r="E2203" s="10"/>
      <c r="F2203" s="36" t="str">
        <f>G2203&amp;"/"&amp;H2203</f>
        <v>/</v>
      </c>
      <c r="G2203" s="10"/>
      <c r="H2203" s="10"/>
      <c r="I2203" s="36" t="str">
        <f>J2203&amp;"."&amp;K2203</f>
        <v>.</v>
      </c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>
        <f>R2203-S2203-T2203</f>
        <v>0</v>
      </c>
      <c r="V2203" s="9" t="e">
        <f>IF(X2203&lt;&gt;"Liquidação Cancelada",VLOOKUP(B2203,'BASE DE DADOS OPS'!$B$4:$P$9650,10,FALSE),"Liquidação Cancelada")</f>
        <v>#N/A</v>
      </c>
      <c r="W2203" s="13" t="e">
        <f>IF(X2203&lt;&gt;"Liquidação Cancelada",IF(ISBLANK(V2203),"AGUARDANDO PAGAMENTO",NETWORKDAYS(P2203,V2203)-1),"Liquidação Cancelada")</f>
        <v>#N/A</v>
      </c>
      <c r="X2203" s="10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>IF(X2203&lt;&gt;"Liquidação Cancelada",Y2203-Z2203,"Liquidação Cancelada")</f>
        <v>#N/A</v>
      </c>
      <c r="AC2203" s="3" t="e">
        <f>IF(X2203&lt;&gt;"Liquidação Cancelada",(AA2203-AB2203)+(U2203-Z2203-AB2203),"Liquidação Cancelada")</f>
        <v>#N/A</v>
      </c>
      <c r="AD2203" s="29"/>
    </row>
    <row r="2204" spans="1:30" ht="24.95" customHeight="1" x14ac:dyDescent="0.2">
      <c r="A2204" s="23" t="str">
        <f>D2204&amp;"|"&amp;E2204&amp;"|"&amp;G2204&amp;"|"&amp;H2204&amp;"|"&amp;L2204&amp;"|"&amp;N2204&amp;"|"&amp;U2204</f>
        <v>||||||0</v>
      </c>
      <c r="B2204" s="23" t="str">
        <f>D2204&amp;"|"&amp;E2204&amp;"|"&amp;G2204&amp;"|"&amp;H2204&amp;"|"&amp;X2204</f>
        <v>||||0</v>
      </c>
      <c r="C2204" s="28" t="str">
        <f>E2204&amp;"|"&amp;X2204</f>
        <v>|0</v>
      </c>
      <c r="D2204" s="10"/>
      <c r="E2204" s="10"/>
      <c r="F2204" s="36" t="str">
        <f>G2204&amp;"/"&amp;H2204</f>
        <v>/</v>
      </c>
      <c r="G2204" s="10"/>
      <c r="H2204" s="10"/>
      <c r="I2204" s="36" t="str">
        <f>J2204&amp;"."&amp;K2204</f>
        <v>.</v>
      </c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>
        <f>R2204-S2204-T2204</f>
        <v>0</v>
      </c>
      <c r="V2204" s="9" t="e">
        <f>IF(X2204&lt;&gt;"Liquidação Cancelada",VLOOKUP(B2204,'BASE DE DADOS OPS'!$B$4:$P$9650,10,FALSE),"Liquidação Cancelada")</f>
        <v>#N/A</v>
      </c>
      <c r="W2204" s="13" t="e">
        <f>IF(X2204&lt;&gt;"Liquidação Cancelada",IF(ISBLANK(V2204),"AGUARDANDO PAGAMENTO",NETWORKDAYS(P2204,V2204)-1),"Liquidação Cancelada")</f>
        <v>#N/A</v>
      </c>
      <c r="X2204" s="10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>IF(X2204&lt;&gt;"Liquidação Cancelada",Y2204-Z2204,"Liquidação Cancelada")</f>
        <v>#N/A</v>
      </c>
      <c r="AC2204" s="3" t="e">
        <f>IF(X2204&lt;&gt;"Liquidação Cancelada",(AA2204-AB2204)+(U2204-Z2204-AB2204),"Liquidação Cancelada")</f>
        <v>#N/A</v>
      </c>
      <c r="AD2204" s="29"/>
    </row>
    <row r="2205" spans="1:30" ht="24.95" customHeight="1" x14ac:dyDescent="0.2">
      <c r="A2205" s="23" t="str">
        <f>D2205&amp;"|"&amp;E2205&amp;"|"&amp;G2205&amp;"|"&amp;H2205&amp;"|"&amp;L2205&amp;"|"&amp;N2205&amp;"|"&amp;U2205</f>
        <v>||||||0</v>
      </c>
      <c r="B2205" s="23" t="str">
        <f>D2205&amp;"|"&amp;E2205&amp;"|"&amp;G2205&amp;"|"&amp;H2205&amp;"|"&amp;X2205</f>
        <v>||||0</v>
      </c>
      <c r="C2205" s="28" t="str">
        <f>E2205&amp;"|"&amp;X2205</f>
        <v>|0</v>
      </c>
      <c r="D2205" s="10"/>
      <c r="E2205" s="10"/>
      <c r="F2205" s="36" t="str">
        <f>G2205&amp;"/"&amp;H2205</f>
        <v>/</v>
      </c>
      <c r="G2205" s="10"/>
      <c r="H2205" s="10"/>
      <c r="I2205" s="36" t="str">
        <f>J2205&amp;"."&amp;K2205</f>
        <v>.</v>
      </c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>
        <f>R2205-S2205-T2205</f>
        <v>0</v>
      </c>
      <c r="V2205" s="9" t="e">
        <f>IF(X2205&lt;&gt;"Liquidação Cancelada",VLOOKUP(B2205,'BASE DE DADOS OPS'!$B$4:$P$9650,10,FALSE),"Liquidação Cancelada")</f>
        <v>#N/A</v>
      </c>
      <c r="W2205" s="13" t="e">
        <f>IF(X2205&lt;&gt;"Liquidação Cancelada",IF(ISBLANK(V2205),"AGUARDANDO PAGAMENTO",NETWORKDAYS(P2205,V2205)-1),"Liquidação Cancelada")</f>
        <v>#N/A</v>
      </c>
      <c r="X2205" s="10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>IF(X2205&lt;&gt;"Liquidação Cancelada",Y2205-Z2205,"Liquidação Cancelada")</f>
        <v>#N/A</v>
      </c>
      <c r="AC2205" s="3" t="e">
        <f>IF(X2205&lt;&gt;"Liquidação Cancelada",(AA2205-AB2205)+(U2205-Z2205-AB2205),"Liquidação Cancelada")</f>
        <v>#N/A</v>
      </c>
      <c r="AD2205" s="29"/>
    </row>
    <row r="2206" spans="1:30" ht="24.95" customHeight="1" x14ac:dyDescent="0.2">
      <c r="A2206" s="23" t="str">
        <f>D2206&amp;"|"&amp;E2206&amp;"|"&amp;G2206&amp;"|"&amp;H2206&amp;"|"&amp;L2206&amp;"|"&amp;N2206&amp;"|"&amp;U2206</f>
        <v>||||||0</v>
      </c>
      <c r="B2206" s="23" t="str">
        <f>D2206&amp;"|"&amp;E2206&amp;"|"&amp;G2206&amp;"|"&amp;H2206&amp;"|"&amp;X2206</f>
        <v>||||0</v>
      </c>
      <c r="C2206" s="28" t="str">
        <f>E2206&amp;"|"&amp;X2206</f>
        <v>|0</v>
      </c>
      <c r="D2206" s="10"/>
      <c r="E2206" s="10"/>
      <c r="F2206" s="36" t="str">
        <f>G2206&amp;"/"&amp;H2206</f>
        <v>/</v>
      </c>
      <c r="G2206" s="10"/>
      <c r="H2206" s="10"/>
      <c r="I2206" s="36" t="str">
        <f>J2206&amp;"."&amp;K2206</f>
        <v>.</v>
      </c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>
        <f>R2206-S2206-T2206</f>
        <v>0</v>
      </c>
      <c r="V2206" s="9" t="e">
        <f>IF(X2206&lt;&gt;"Liquidação Cancelada",VLOOKUP(B2206,'BASE DE DADOS OPS'!$B$4:$P$9650,10,FALSE),"Liquidação Cancelada")</f>
        <v>#N/A</v>
      </c>
      <c r="W2206" s="13" t="e">
        <f>IF(X2206&lt;&gt;"Liquidação Cancelada",IF(ISBLANK(V2206),"AGUARDANDO PAGAMENTO",NETWORKDAYS(P2206,V2206)-1),"Liquidação Cancelada")</f>
        <v>#N/A</v>
      </c>
      <c r="X2206" s="10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>IF(X2206&lt;&gt;"Liquidação Cancelada",Y2206-Z2206,"Liquidação Cancelada")</f>
        <v>#N/A</v>
      </c>
      <c r="AC2206" s="3" t="e">
        <f>IF(X2206&lt;&gt;"Liquidação Cancelada",(AA2206-AB2206)+(U2206-Z2206-AB2206),"Liquidação Cancelada")</f>
        <v>#N/A</v>
      </c>
      <c r="AD2206" s="29"/>
    </row>
    <row r="2207" spans="1:30" ht="24.95" customHeight="1" x14ac:dyDescent="0.2">
      <c r="A2207" s="23" t="str">
        <f>D2207&amp;"|"&amp;E2207&amp;"|"&amp;G2207&amp;"|"&amp;H2207&amp;"|"&amp;L2207&amp;"|"&amp;N2207&amp;"|"&amp;U2207</f>
        <v>||||||0</v>
      </c>
      <c r="B2207" s="23" t="str">
        <f>D2207&amp;"|"&amp;E2207&amp;"|"&amp;G2207&amp;"|"&amp;H2207&amp;"|"&amp;X2207</f>
        <v>||||0</v>
      </c>
      <c r="C2207" s="28" t="str">
        <f>E2207&amp;"|"&amp;X2207</f>
        <v>|0</v>
      </c>
      <c r="D2207" s="10"/>
      <c r="E2207" s="10"/>
      <c r="F2207" s="36" t="str">
        <f>G2207&amp;"/"&amp;H2207</f>
        <v>/</v>
      </c>
      <c r="G2207" s="10"/>
      <c r="H2207" s="10"/>
      <c r="I2207" s="36" t="str">
        <f>J2207&amp;"."&amp;K2207</f>
        <v>.</v>
      </c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>
        <f>R2207-S2207-T2207</f>
        <v>0</v>
      </c>
      <c r="V2207" s="9" t="e">
        <f>IF(X2207&lt;&gt;"Liquidação Cancelada",VLOOKUP(B2207,'BASE DE DADOS OPS'!$B$4:$P$9650,10,FALSE),"Liquidação Cancelada")</f>
        <v>#N/A</v>
      </c>
      <c r="W2207" s="13" t="e">
        <f>IF(X2207&lt;&gt;"Liquidação Cancelada",IF(ISBLANK(V2207),"AGUARDANDO PAGAMENTO",NETWORKDAYS(P2207,V2207)-1),"Liquidação Cancelada")</f>
        <v>#N/A</v>
      </c>
      <c r="X2207" s="10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>IF(X2207&lt;&gt;"Liquidação Cancelada",Y2207-Z2207,"Liquidação Cancelada")</f>
        <v>#N/A</v>
      </c>
      <c r="AC2207" s="3" t="e">
        <f>IF(X2207&lt;&gt;"Liquidação Cancelada",(AA2207-AB2207)+(U2207-Z2207-AB2207),"Liquidação Cancelada")</f>
        <v>#N/A</v>
      </c>
      <c r="AD2207" s="29"/>
    </row>
    <row r="2208" spans="1:30" ht="24.95" customHeight="1" x14ac:dyDescent="0.2">
      <c r="A2208" s="23" t="str">
        <f>D2208&amp;"|"&amp;E2208&amp;"|"&amp;G2208&amp;"|"&amp;H2208&amp;"|"&amp;L2208&amp;"|"&amp;N2208&amp;"|"&amp;U2208</f>
        <v>||||||0</v>
      </c>
      <c r="B2208" s="23" t="str">
        <f>D2208&amp;"|"&amp;E2208&amp;"|"&amp;G2208&amp;"|"&amp;H2208&amp;"|"&amp;X2208</f>
        <v>||||0</v>
      </c>
      <c r="C2208" s="28" t="str">
        <f>E2208&amp;"|"&amp;X2208</f>
        <v>|0</v>
      </c>
      <c r="D2208" s="10"/>
      <c r="E2208" s="10"/>
      <c r="F2208" s="36" t="str">
        <f>G2208&amp;"/"&amp;H2208</f>
        <v>/</v>
      </c>
      <c r="G2208" s="10"/>
      <c r="H2208" s="10"/>
      <c r="I2208" s="36" t="str">
        <f>J2208&amp;"."&amp;K2208</f>
        <v>.</v>
      </c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>
        <f>R2208-S2208-T2208</f>
        <v>0</v>
      </c>
      <c r="V2208" s="9" t="e">
        <f>IF(X2208&lt;&gt;"Liquidação Cancelada",VLOOKUP(B2208,'BASE DE DADOS OPS'!$B$4:$P$9650,10,FALSE),"Liquidação Cancelada")</f>
        <v>#N/A</v>
      </c>
      <c r="W2208" s="13" t="e">
        <f>IF(X2208&lt;&gt;"Liquidação Cancelada",IF(ISBLANK(V2208),"AGUARDANDO PAGAMENTO",NETWORKDAYS(P2208,V2208)-1),"Liquidação Cancelada")</f>
        <v>#N/A</v>
      </c>
      <c r="X2208" s="10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>IF(X2208&lt;&gt;"Liquidação Cancelada",Y2208-Z2208,"Liquidação Cancelada")</f>
        <v>#N/A</v>
      </c>
      <c r="AC2208" s="3" t="e">
        <f>IF(X2208&lt;&gt;"Liquidação Cancelada",(AA2208-AB2208)+(U2208-Z2208-AB2208),"Liquidação Cancelada")</f>
        <v>#N/A</v>
      </c>
      <c r="AD2208" s="29"/>
    </row>
    <row r="2209" spans="1:30" ht="24.95" customHeight="1" x14ac:dyDescent="0.2">
      <c r="A2209" s="23" t="str">
        <f>D2209&amp;"|"&amp;E2209&amp;"|"&amp;G2209&amp;"|"&amp;H2209&amp;"|"&amp;L2209&amp;"|"&amp;N2209&amp;"|"&amp;U2209</f>
        <v>||||||0</v>
      </c>
      <c r="B2209" s="23" t="str">
        <f>D2209&amp;"|"&amp;E2209&amp;"|"&amp;G2209&amp;"|"&amp;H2209&amp;"|"&amp;X2209</f>
        <v>||||0</v>
      </c>
      <c r="C2209" s="28" t="str">
        <f>E2209&amp;"|"&amp;X2209</f>
        <v>|0</v>
      </c>
      <c r="D2209" s="10"/>
      <c r="E2209" s="10"/>
      <c r="F2209" s="36" t="str">
        <f>G2209&amp;"/"&amp;H2209</f>
        <v>/</v>
      </c>
      <c r="G2209" s="10"/>
      <c r="H2209" s="10"/>
      <c r="I2209" s="36" t="str">
        <f>J2209&amp;"."&amp;K2209</f>
        <v>.</v>
      </c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>
        <f>R2209-S2209-T2209</f>
        <v>0</v>
      </c>
      <c r="V2209" s="9" t="e">
        <f>IF(X2209&lt;&gt;"Liquidação Cancelada",VLOOKUP(B2209,'BASE DE DADOS OPS'!$B$4:$P$9650,10,FALSE),"Liquidação Cancelada")</f>
        <v>#N/A</v>
      </c>
      <c r="W2209" s="13" t="e">
        <f>IF(X2209&lt;&gt;"Liquidação Cancelada",IF(ISBLANK(V2209),"AGUARDANDO PAGAMENTO",NETWORKDAYS(P2209,V2209)-1),"Liquidação Cancelada")</f>
        <v>#N/A</v>
      </c>
      <c r="X2209" s="10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>IF(X2209&lt;&gt;"Liquidação Cancelada",Y2209-Z2209,"Liquidação Cancelada")</f>
        <v>#N/A</v>
      </c>
      <c r="AC2209" s="3" t="e">
        <f>IF(X2209&lt;&gt;"Liquidação Cancelada",(AA2209-AB2209)+(U2209-Z2209-AB2209),"Liquidação Cancelada")</f>
        <v>#N/A</v>
      </c>
      <c r="AD2209" s="29"/>
    </row>
    <row r="2210" spans="1:30" ht="24.95" customHeight="1" x14ac:dyDescent="0.2">
      <c r="A2210" s="23" t="str">
        <f>D2210&amp;"|"&amp;E2210&amp;"|"&amp;G2210&amp;"|"&amp;H2210&amp;"|"&amp;L2210&amp;"|"&amp;N2210&amp;"|"&amp;U2210</f>
        <v>||||||0</v>
      </c>
      <c r="B2210" s="23" t="str">
        <f>D2210&amp;"|"&amp;E2210&amp;"|"&amp;G2210&amp;"|"&amp;H2210&amp;"|"&amp;X2210</f>
        <v>||||0</v>
      </c>
      <c r="C2210" s="28" t="str">
        <f>E2210&amp;"|"&amp;X2210</f>
        <v>|0</v>
      </c>
      <c r="D2210" s="10"/>
      <c r="E2210" s="10"/>
      <c r="F2210" s="36" t="str">
        <f>G2210&amp;"/"&amp;H2210</f>
        <v>/</v>
      </c>
      <c r="G2210" s="10"/>
      <c r="H2210" s="10"/>
      <c r="I2210" s="36" t="str">
        <f>J2210&amp;"."&amp;K2210</f>
        <v>.</v>
      </c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>
        <f>R2210-S2210-T2210</f>
        <v>0</v>
      </c>
      <c r="V2210" s="9" t="e">
        <f>IF(X2210&lt;&gt;"Liquidação Cancelada",VLOOKUP(B2210,'BASE DE DADOS OPS'!$B$4:$P$9650,10,FALSE),"Liquidação Cancelada")</f>
        <v>#N/A</v>
      </c>
      <c r="W2210" s="13" t="e">
        <f>IF(X2210&lt;&gt;"Liquidação Cancelada",IF(ISBLANK(V2210),"AGUARDANDO PAGAMENTO",NETWORKDAYS(P2210,V2210)-1),"Liquidação Cancelada")</f>
        <v>#N/A</v>
      </c>
      <c r="X2210" s="10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>IF(X2210&lt;&gt;"Liquidação Cancelada",Y2210-Z2210,"Liquidação Cancelada")</f>
        <v>#N/A</v>
      </c>
      <c r="AC2210" s="3" t="e">
        <f>IF(X2210&lt;&gt;"Liquidação Cancelada",(AA2210-AB2210)+(U2210-Z2210-AB2210),"Liquidação Cancelada")</f>
        <v>#N/A</v>
      </c>
      <c r="AD2210" s="29"/>
    </row>
    <row r="2211" spans="1:30" ht="24.95" customHeight="1" x14ac:dyDescent="0.2">
      <c r="A2211" s="23" t="str">
        <f>D2211&amp;"|"&amp;E2211&amp;"|"&amp;G2211&amp;"|"&amp;H2211&amp;"|"&amp;L2211&amp;"|"&amp;N2211&amp;"|"&amp;U2211</f>
        <v>||||||0</v>
      </c>
      <c r="B2211" s="23" t="str">
        <f>D2211&amp;"|"&amp;E2211&amp;"|"&amp;G2211&amp;"|"&amp;H2211&amp;"|"&amp;X2211</f>
        <v>||||0</v>
      </c>
      <c r="C2211" s="28" t="str">
        <f>E2211&amp;"|"&amp;X2211</f>
        <v>|0</v>
      </c>
      <c r="D2211" s="10"/>
      <c r="E2211" s="10"/>
      <c r="F2211" s="36" t="str">
        <f>G2211&amp;"/"&amp;H2211</f>
        <v>/</v>
      </c>
      <c r="G2211" s="10"/>
      <c r="H2211" s="10"/>
      <c r="I2211" s="36" t="str">
        <f>J2211&amp;"."&amp;K2211</f>
        <v>.</v>
      </c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>
        <f>R2211-S2211-T2211</f>
        <v>0</v>
      </c>
      <c r="V2211" s="9" t="e">
        <f>IF(X2211&lt;&gt;"Liquidação Cancelada",VLOOKUP(B2211,'BASE DE DADOS OPS'!$B$4:$P$9650,10,FALSE),"Liquidação Cancelada")</f>
        <v>#N/A</v>
      </c>
      <c r="W2211" s="13" t="e">
        <f>IF(X2211&lt;&gt;"Liquidação Cancelada",IF(ISBLANK(V2211),"AGUARDANDO PAGAMENTO",NETWORKDAYS(P2211,V2211)-1),"Liquidação Cancelada")</f>
        <v>#N/A</v>
      </c>
      <c r="X2211" s="10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>IF(X2211&lt;&gt;"Liquidação Cancelada",Y2211-Z2211,"Liquidação Cancelada")</f>
        <v>#N/A</v>
      </c>
      <c r="AC2211" s="3" t="e">
        <f>IF(X2211&lt;&gt;"Liquidação Cancelada",(AA2211-AB2211)+(U2211-Z2211-AB2211),"Liquidação Cancelada")</f>
        <v>#N/A</v>
      </c>
      <c r="AD2211" s="29"/>
    </row>
    <row r="2212" spans="1:30" ht="24.95" customHeight="1" x14ac:dyDescent="0.2">
      <c r="A2212" s="23" t="str">
        <f>D2212&amp;"|"&amp;E2212&amp;"|"&amp;G2212&amp;"|"&amp;H2212&amp;"|"&amp;L2212&amp;"|"&amp;N2212&amp;"|"&amp;U2212</f>
        <v>||||||0</v>
      </c>
      <c r="B2212" s="23" t="str">
        <f>D2212&amp;"|"&amp;E2212&amp;"|"&amp;G2212&amp;"|"&amp;H2212&amp;"|"&amp;X2212</f>
        <v>||||0</v>
      </c>
      <c r="C2212" s="28" t="str">
        <f>E2212&amp;"|"&amp;X2212</f>
        <v>|0</v>
      </c>
      <c r="D2212" s="10"/>
      <c r="E2212" s="10"/>
      <c r="F2212" s="36" t="str">
        <f>G2212&amp;"/"&amp;H2212</f>
        <v>/</v>
      </c>
      <c r="G2212" s="10"/>
      <c r="H2212" s="10"/>
      <c r="I2212" s="36" t="str">
        <f>J2212&amp;"."&amp;K2212</f>
        <v>.</v>
      </c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>
        <f>R2212-S2212-T2212</f>
        <v>0</v>
      </c>
      <c r="V2212" s="9" t="e">
        <f>IF(X2212&lt;&gt;"Liquidação Cancelada",VLOOKUP(B2212,'BASE DE DADOS OPS'!$B$4:$P$9650,10,FALSE),"Liquidação Cancelada")</f>
        <v>#N/A</v>
      </c>
      <c r="W2212" s="13" t="e">
        <f>IF(X2212&lt;&gt;"Liquidação Cancelada",IF(ISBLANK(V2212),"AGUARDANDO PAGAMENTO",NETWORKDAYS(P2212,V2212)-1),"Liquidação Cancelada")</f>
        <v>#N/A</v>
      </c>
      <c r="X2212" s="10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>IF(X2212&lt;&gt;"Liquidação Cancelada",Y2212-Z2212,"Liquidação Cancelada")</f>
        <v>#N/A</v>
      </c>
      <c r="AC2212" s="3" t="e">
        <f>IF(X2212&lt;&gt;"Liquidação Cancelada",(AA2212-AB2212)+(U2212-Z2212-AB2212),"Liquidação Cancelada")</f>
        <v>#N/A</v>
      </c>
      <c r="AD2212" s="29"/>
    </row>
    <row r="2213" spans="1:30" ht="24.95" customHeight="1" x14ac:dyDescent="0.2">
      <c r="A2213" s="23" t="str">
        <f>D2213&amp;"|"&amp;E2213&amp;"|"&amp;G2213&amp;"|"&amp;H2213&amp;"|"&amp;L2213&amp;"|"&amp;N2213&amp;"|"&amp;U2213</f>
        <v>||||||0</v>
      </c>
      <c r="B2213" s="23" t="str">
        <f>D2213&amp;"|"&amp;E2213&amp;"|"&amp;G2213&amp;"|"&amp;H2213&amp;"|"&amp;X2213</f>
        <v>||||0</v>
      </c>
      <c r="C2213" s="28" t="str">
        <f>E2213&amp;"|"&amp;X2213</f>
        <v>|0</v>
      </c>
      <c r="D2213" s="10"/>
      <c r="E2213" s="10"/>
      <c r="F2213" s="36" t="str">
        <f>G2213&amp;"/"&amp;H2213</f>
        <v>/</v>
      </c>
      <c r="G2213" s="10"/>
      <c r="H2213" s="10"/>
      <c r="I2213" s="36" t="str">
        <f>J2213&amp;"."&amp;K2213</f>
        <v>.</v>
      </c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>
        <f>R2213-S2213-T2213</f>
        <v>0</v>
      </c>
      <c r="V2213" s="9" t="e">
        <f>IF(X2213&lt;&gt;"Liquidação Cancelada",VLOOKUP(B2213,'BASE DE DADOS OPS'!$B$4:$P$9650,10,FALSE),"Liquidação Cancelada")</f>
        <v>#N/A</v>
      </c>
      <c r="W2213" s="13" t="e">
        <f>IF(X2213&lt;&gt;"Liquidação Cancelada",IF(ISBLANK(V2213),"AGUARDANDO PAGAMENTO",NETWORKDAYS(P2213,V2213)-1),"Liquidação Cancelada")</f>
        <v>#N/A</v>
      </c>
      <c r="X2213" s="10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>IF(X2213&lt;&gt;"Liquidação Cancelada",Y2213-Z2213,"Liquidação Cancelada")</f>
        <v>#N/A</v>
      </c>
      <c r="AC2213" s="3" t="e">
        <f>IF(X2213&lt;&gt;"Liquidação Cancelada",(AA2213-AB2213)+(U2213-Z2213-AB2213),"Liquidação Cancelada")</f>
        <v>#N/A</v>
      </c>
      <c r="AD2213" s="29"/>
    </row>
    <row r="2214" spans="1:30" ht="24.95" customHeight="1" x14ac:dyDescent="0.2">
      <c r="A2214" s="23" t="str">
        <f>D2214&amp;"|"&amp;E2214&amp;"|"&amp;G2214&amp;"|"&amp;H2214&amp;"|"&amp;L2214&amp;"|"&amp;N2214&amp;"|"&amp;U2214</f>
        <v>||||||0</v>
      </c>
      <c r="B2214" s="23" t="str">
        <f>D2214&amp;"|"&amp;E2214&amp;"|"&amp;G2214&amp;"|"&amp;H2214&amp;"|"&amp;X2214</f>
        <v>||||0</v>
      </c>
      <c r="C2214" s="28" t="str">
        <f>E2214&amp;"|"&amp;X2214</f>
        <v>|0</v>
      </c>
      <c r="D2214" s="10"/>
      <c r="E2214" s="10"/>
      <c r="F2214" s="36" t="str">
        <f>G2214&amp;"/"&amp;H2214</f>
        <v>/</v>
      </c>
      <c r="G2214" s="10"/>
      <c r="H2214" s="10"/>
      <c r="I2214" s="36" t="str">
        <f>J2214&amp;"."&amp;K2214</f>
        <v>.</v>
      </c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>
        <f>R2214-S2214-T2214</f>
        <v>0</v>
      </c>
      <c r="V2214" s="9" t="e">
        <f>IF(X2214&lt;&gt;"Liquidação Cancelada",VLOOKUP(B2214,'BASE DE DADOS OPS'!$B$4:$P$9650,10,FALSE),"Liquidação Cancelada")</f>
        <v>#N/A</v>
      </c>
      <c r="W2214" s="13" t="e">
        <f>IF(X2214&lt;&gt;"Liquidação Cancelada",IF(ISBLANK(V2214),"AGUARDANDO PAGAMENTO",NETWORKDAYS(P2214,V2214)-1),"Liquidação Cancelada")</f>
        <v>#N/A</v>
      </c>
      <c r="X2214" s="10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>IF(X2214&lt;&gt;"Liquidação Cancelada",Y2214-Z2214,"Liquidação Cancelada")</f>
        <v>#N/A</v>
      </c>
      <c r="AC2214" s="3" t="e">
        <f>IF(X2214&lt;&gt;"Liquidação Cancelada",(AA2214-AB2214)+(U2214-Z2214-AB2214),"Liquidação Cancelada")</f>
        <v>#N/A</v>
      </c>
      <c r="AD2214" s="29"/>
    </row>
    <row r="2215" spans="1:30" ht="24.95" customHeight="1" x14ac:dyDescent="0.2">
      <c r="A2215" s="23" t="str">
        <f>D2215&amp;"|"&amp;E2215&amp;"|"&amp;G2215&amp;"|"&amp;H2215&amp;"|"&amp;L2215&amp;"|"&amp;N2215&amp;"|"&amp;U2215</f>
        <v>||||||0</v>
      </c>
      <c r="B2215" s="23" t="str">
        <f>D2215&amp;"|"&amp;E2215&amp;"|"&amp;G2215&amp;"|"&amp;H2215&amp;"|"&amp;X2215</f>
        <v>||||0</v>
      </c>
      <c r="C2215" s="28" t="str">
        <f>E2215&amp;"|"&amp;X2215</f>
        <v>|0</v>
      </c>
      <c r="D2215" s="10"/>
      <c r="E2215" s="10"/>
      <c r="F2215" s="36" t="str">
        <f>G2215&amp;"/"&amp;H2215</f>
        <v>/</v>
      </c>
      <c r="G2215" s="10"/>
      <c r="H2215" s="10"/>
      <c r="I2215" s="36" t="str">
        <f>J2215&amp;"."&amp;K2215</f>
        <v>.</v>
      </c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>
        <f>R2215-S2215-T2215</f>
        <v>0</v>
      </c>
      <c r="V2215" s="9" t="e">
        <f>IF(X2215&lt;&gt;"Liquidação Cancelada",VLOOKUP(B2215,'BASE DE DADOS OPS'!$B$4:$P$9650,10,FALSE),"Liquidação Cancelada")</f>
        <v>#N/A</v>
      </c>
      <c r="W2215" s="13" t="e">
        <f>IF(X2215&lt;&gt;"Liquidação Cancelada",IF(ISBLANK(V2215),"AGUARDANDO PAGAMENTO",NETWORKDAYS(P2215,V2215)-1),"Liquidação Cancelada")</f>
        <v>#N/A</v>
      </c>
      <c r="X2215" s="10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>IF(X2215&lt;&gt;"Liquidação Cancelada",Y2215-Z2215,"Liquidação Cancelada")</f>
        <v>#N/A</v>
      </c>
      <c r="AC2215" s="3" t="e">
        <f>IF(X2215&lt;&gt;"Liquidação Cancelada",(AA2215-AB2215)+(U2215-Z2215-AB2215),"Liquidação Cancelada")</f>
        <v>#N/A</v>
      </c>
      <c r="AD2215" s="29"/>
    </row>
    <row r="2216" spans="1:30" ht="24.95" customHeight="1" x14ac:dyDescent="0.2">
      <c r="A2216" s="23" t="str">
        <f>D2216&amp;"|"&amp;E2216&amp;"|"&amp;G2216&amp;"|"&amp;H2216&amp;"|"&amp;L2216&amp;"|"&amp;N2216&amp;"|"&amp;U2216</f>
        <v>||||||0</v>
      </c>
      <c r="B2216" s="23" t="str">
        <f>D2216&amp;"|"&amp;E2216&amp;"|"&amp;G2216&amp;"|"&amp;H2216&amp;"|"&amp;X2216</f>
        <v>||||0</v>
      </c>
      <c r="C2216" s="28" t="str">
        <f>E2216&amp;"|"&amp;X2216</f>
        <v>|0</v>
      </c>
      <c r="D2216" s="10"/>
      <c r="E2216" s="10"/>
      <c r="F2216" s="36" t="str">
        <f>G2216&amp;"/"&amp;H2216</f>
        <v>/</v>
      </c>
      <c r="G2216" s="10"/>
      <c r="H2216" s="10"/>
      <c r="I2216" s="36" t="str">
        <f>J2216&amp;"."&amp;K2216</f>
        <v>.</v>
      </c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>
        <f>R2216-S2216-T2216</f>
        <v>0</v>
      </c>
      <c r="V2216" s="9" t="e">
        <f>IF(X2216&lt;&gt;"Liquidação Cancelada",VLOOKUP(B2216,'BASE DE DADOS OPS'!$B$4:$P$9650,10,FALSE),"Liquidação Cancelada")</f>
        <v>#N/A</v>
      </c>
      <c r="W2216" s="13" t="e">
        <f>IF(X2216&lt;&gt;"Liquidação Cancelada",IF(ISBLANK(V2216),"AGUARDANDO PAGAMENTO",NETWORKDAYS(P2216,V2216)-1),"Liquidação Cancelada")</f>
        <v>#N/A</v>
      </c>
      <c r="X2216" s="10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>IF(X2216&lt;&gt;"Liquidação Cancelada",Y2216-Z2216,"Liquidação Cancelada")</f>
        <v>#N/A</v>
      </c>
      <c r="AC2216" s="3" t="e">
        <f>IF(X2216&lt;&gt;"Liquidação Cancelada",(AA2216-AB2216)+(U2216-Z2216-AB2216),"Liquidação Cancelada")</f>
        <v>#N/A</v>
      </c>
      <c r="AD2216" s="29"/>
    </row>
    <row r="2217" spans="1:30" ht="24.95" customHeight="1" x14ac:dyDescent="0.2">
      <c r="A2217" s="23" t="str">
        <f>D2217&amp;"|"&amp;E2217&amp;"|"&amp;G2217&amp;"|"&amp;H2217&amp;"|"&amp;L2217&amp;"|"&amp;N2217&amp;"|"&amp;U2217</f>
        <v>||||||0</v>
      </c>
      <c r="B2217" s="23" t="str">
        <f>D2217&amp;"|"&amp;E2217&amp;"|"&amp;G2217&amp;"|"&amp;H2217&amp;"|"&amp;X2217</f>
        <v>||||0</v>
      </c>
      <c r="C2217" s="28" t="str">
        <f>E2217&amp;"|"&amp;X2217</f>
        <v>|0</v>
      </c>
      <c r="D2217" s="10"/>
      <c r="E2217" s="10"/>
      <c r="F2217" s="36" t="str">
        <f>G2217&amp;"/"&amp;H2217</f>
        <v>/</v>
      </c>
      <c r="G2217" s="10"/>
      <c r="H2217" s="10"/>
      <c r="I2217" s="36" t="str">
        <f>J2217&amp;"."&amp;K2217</f>
        <v>.</v>
      </c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>
        <f>R2217-S2217-T2217</f>
        <v>0</v>
      </c>
      <c r="V2217" s="9" t="e">
        <f>IF(X2217&lt;&gt;"Liquidação Cancelada",VLOOKUP(B2217,'BASE DE DADOS OPS'!$B$4:$P$9650,10,FALSE),"Liquidação Cancelada")</f>
        <v>#N/A</v>
      </c>
      <c r="W2217" s="13" t="e">
        <f>IF(X2217&lt;&gt;"Liquidação Cancelada",IF(ISBLANK(V2217),"AGUARDANDO PAGAMENTO",NETWORKDAYS(P2217,V2217)-1),"Liquidação Cancelada")</f>
        <v>#N/A</v>
      </c>
      <c r="X2217" s="10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>IF(X2217&lt;&gt;"Liquidação Cancelada",Y2217-Z2217,"Liquidação Cancelada")</f>
        <v>#N/A</v>
      </c>
      <c r="AC2217" s="3" t="e">
        <f>IF(X2217&lt;&gt;"Liquidação Cancelada",(AA2217-AB2217)+(U2217-Z2217-AB2217),"Liquidação Cancelada")</f>
        <v>#N/A</v>
      </c>
      <c r="AD2217" s="29"/>
    </row>
    <row r="2218" spans="1:30" ht="24.95" customHeight="1" x14ac:dyDescent="0.2">
      <c r="A2218" s="23" t="str">
        <f>D2218&amp;"|"&amp;E2218&amp;"|"&amp;G2218&amp;"|"&amp;H2218&amp;"|"&amp;L2218&amp;"|"&amp;N2218&amp;"|"&amp;U2218</f>
        <v>||||||0</v>
      </c>
      <c r="B2218" s="23" t="str">
        <f>D2218&amp;"|"&amp;E2218&amp;"|"&amp;G2218&amp;"|"&amp;H2218&amp;"|"&amp;X2218</f>
        <v>||||0</v>
      </c>
      <c r="C2218" s="28" t="str">
        <f>E2218&amp;"|"&amp;X2218</f>
        <v>|0</v>
      </c>
      <c r="D2218" s="10"/>
      <c r="E2218" s="10"/>
      <c r="F2218" s="36" t="str">
        <f>G2218&amp;"/"&amp;H2218</f>
        <v>/</v>
      </c>
      <c r="G2218" s="10"/>
      <c r="H2218" s="10"/>
      <c r="I2218" s="36" t="str">
        <f>J2218&amp;"."&amp;K2218</f>
        <v>.</v>
      </c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>
        <f>R2218-S2218-T2218</f>
        <v>0</v>
      </c>
      <c r="V2218" s="9" t="e">
        <f>IF(X2218&lt;&gt;"Liquidação Cancelada",VLOOKUP(B2218,'BASE DE DADOS OPS'!$B$4:$P$9650,10,FALSE),"Liquidação Cancelada")</f>
        <v>#N/A</v>
      </c>
      <c r="W2218" s="13" t="e">
        <f>IF(X2218&lt;&gt;"Liquidação Cancelada",IF(ISBLANK(V2218),"AGUARDANDO PAGAMENTO",NETWORKDAYS(P2218,V2218)-1),"Liquidação Cancelada")</f>
        <v>#N/A</v>
      </c>
      <c r="X2218" s="10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>IF(X2218&lt;&gt;"Liquidação Cancelada",Y2218-Z2218,"Liquidação Cancelada")</f>
        <v>#N/A</v>
      </c>
      <c r="AC2218" s="3" t="e">
        <f>IF(X2218&lt;&gt;"Liquidação Cancelada",(AA2218-AB2218)+(U2218-Z2218-AB2218),"Liquidação Cancelada")</f>
        <v>#N/A</v>
      </c>
      <c r="AD2218" s="29"/>
    </row>
    <row r="2219" spans="1:30" ht="24.95" customHeight="1" x14ac:dyDescent="0.2">
      <c r="A2219" s="23" t="str">
        <f>D2219&amp;"|"&amp;E2219&amp;"|"&amp;G2219&amp;"|"&amp;H2219&amp;"|"&amp;L2219&amp;"|"&amp;N2219&amp;"|"&amp;U2219</f>
        <v>||||||0</v>
      </c>
      <c r="B2219" s="23" t="str">
        <f>D2219&amp;"|"&amp;E2219&amp;"|"&amp;G2219&amp;"|"&amp;H2219&amp;"|"&amp;X2219</f>
        <v>||||0</v>
      </c>
      <c r="C2219" s="28" t="str">
        <f>E2219&amp;"|"&amp;X2219</f>
        <v>|0</v>
      </c>
      <c r="D2219" s="10"/>
      <c r="E2219" s="10"/>
      <c r="F2219" s="36" t="str">
        <f>G2219&amp;"/"&amp;H2219</f>
        <v>/</v>
      </c>
      <c r="G2219" s="10"/>
      <c r="H2219" s="10"/>
      <c r="I2219" s="36" t="str">
        <f>J2219&amp;"."&amp;K2219</f>
        <v>.</v>
      </c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>
        <f>R2219-S2219-T2219</f>
        <v>0</v>
      </c>
      <c r="V2219" s="9" t="e">
        <f>IF(X2219&lt;&gt;"Liquidação Cancelada",VLOOKUP(B2219,'BASE DE DADOS OPS'!$B$4:$P$9650,10,FALSE),"Liquidação Cancelada")</f>
        <v>#N/A</v>
      </c>
      <c r="W2219" s="13" t="e">
        <f>IF(X2219&lt;&gt;"Liquidação Cancelada",IF(ISBLANK(V2219),"AGUARDANDO PAGAMENTO",NETWORKDAYS(P2219,V2219)-1),"Liquidação Cancelada")</f>
        <v>#N/A</v>
      </c>
      <c r="X2219" s="10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>IF(X2219&lt;&gt;"Liquidação Cancelada",Y2219-Z2219,"Liquidação Cancelada")</f>
        <v>#N/A</v>
      </c>
      <c r="AC2219" s="3" t="e">
        <f>IF(X2219&lt;&gt;"Liquidação Cancelada",(AA2219-AB2219)+(U2219-Z2219-AB2219),"Liquidação Cancelada")</f>
        <v>#N/A</v>
      </c>
      <c r="AD2219" s="29"/>
    </row>
    <row r="2220" spans="1:30" ht="24.95" customHeight="1" x14ac:dyDescent="0.2">
      <c r="A2220" s="23" t="str">
        <f>D2220&amp;"|"&amp;E2220&amp;"|"&amp;G2220&amp;"|"&amp;H2220&amp;"|"&amp;L2220&amp;"|"&amp;N2220&amp;"|"&amp;U2220</f>
        <v>||||||0</v>
      </c>
      <c r="B2220" s="23" t="str">
        <f>D2220&amp;"|"&amp;E2220&amp;"|"&amp;G2220&amp;"|"&amp;H2220&amp;"|"&amp;X2220</f>
        <v>||||0</v>
      </c>
      <c r="C2220" s="28" t="str">
        <f>E2220&amp;"|"&amp;X2220</f>
        <v>|0</v>
      </c>
      <c r="D2220" s="10"/>
      <c r="E2220" s="10"/>
      <c r="F2220" s="36" t="str">
        <f>G2220&amp;"/"&amp;H2220</f>
        <v>/</v>
      </c>
      <c r="G2220" s="10"/>
      <c r="H2220" s="10"/>
      <c r="I2220" s="36" t="str">
        <f>J2220&amp;"."&amp;K2220</f>
        <v>.</v>
      </c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>
        <f>R2220-S2220-T2220</f>
        <v>0</v>
      </c>
      <c r="V2220" s="9" t="e">
        <f>IF(X2220&lt;&gt;"Liquidação Cancelada",VLOOKUP(B2220,'BASE DE DADOS OPS'!$B$4:$P$9650,10,FALSE),"Liquidação Cancelada")</f>
        <v>#N/A</v>
      </c>
      <c r="W2220" s="13" t="e">
        <f>IF(X2220&lt;&gt;"Liquidação Cancelada",IF(ISBLANK(V2220),"AGUARDANDO PAGAMENTO",NETWORKDAYS(P2220,V2220)-1),"Liquidação Cancelada")</f>
        <v>#N/A</v>
      </c>
      <c r="X2220" s="10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>IF(X2220&lt;&gt;"Liquidação Cancelada",Y2220-Z2220,"Liquidação Cancelada")</f>
        <v>#N/A</v>
      </c>
      <c r="AC2220" s="3" t="e">
        <f>IF(X2220&lt;&gt;"Liquidação Cancelada",(AA2220-AB2220)+(U2220-Z2220-AB2220),"Liquidação Cancelada")</f>
        <v>#N/A</v>
      </c>
      <c r="AD2220" s="29"/>
    </row>
    <row r="2221" spans="1:30" ht="24.95" customHeight="1" x14ac:dyDescent="0.2">
      <c r="A2221" s="23" t="str">
        <f>D2221&amp;"|"&amp;E2221&amp;"|"&amp;G2221&amp;"|"&amp;H2221&amp;"|"&amp;L2221&amp;"|"&amp;N2221&amp;"|"&amp;U2221</f>
        <v>||||||0</v>
      </c>
      <c r="B2221" s="23" t="str">
        <f>D2221&amp;"|"&amp;E2221&amp;"|"&amp;G2221&amp;"|"&amp;H2221&amp;"|"&amp;X2221</f>
        <v>||||0</v>
      </c>
      <c r="C2221" s="28" t="str">
        <f>E2221&amp;"|"&amp;X2221</f>
        <v>|0</v>
      </c>
      <c r="D2221" s="10"/>
      <c r="E2221" s="10"/>
      <c r="F2221" s="36" t="str">
        <f>G2221&amp;"/"&amp;H2221</f>
        <v>/</v>
      </c>
      <c r="G2221" s="10"/>
      <c r="H2221" s="10"/>
      <c r="I2221" s="36" t="str">
        <f>J2221&amp;"."&amp;K2221</f>
        <v>.</v>
      </c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>
        <f>R2221-S2221-T2221</f>
        <v>0</v>
      </c>
      <c r="V2221" s="9" t="e">
        <f>IF(X2221&lt;&gt;"Liquidação Cancelada",VLOOKUP(B2221,'BASE DE DADOS OPS'!$B$4:$P$9650,10,FALSE),"Liquidação Cancelada")</f>
        <v>#N/A</v>
      </c>
      <c r="W2221" s="13" t="e">
        <f>IF(X2221&lt;&gt;"Liquidação Cancelada",IF(ISBLANK(V2221),"AGUARDANDO PAGAMENTO",NETWORKDAYS(P2221,V2221)-1),"Liquidação Cancelada")</f>
        <v>#N/A</v>
      </c>
      <c r="X2221" s="10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>IF(X2221&lt;&gt;"Liquidação Cancelada",Y2221-Z2221,"Liquidação Cancelada")</f>
        <v>#N/A</v>
      </c>
      <c r="AC2221" s="3" t="e">
        <f>IF(X2221&lt;&gt;"Liquidação Cancelada",(AA2221-AB2221)+(U2221-Z2221-AB2221),"Liquidação Cancelada")</f>
        <v>#N/A</v>
      </c>
      <c r="AD2221" s="29"/>
    </row>
    <row r="2222" spans="1:30" ht="24.95" customHeight="1" x14ac:dyDescent="0.2">
      <c r="A2222" s="23" t="str">
        <f>D2222&amp;"|"&amp;E2222&amp;"|"&amp;G2222&amp;"|"&amp;H2222&amp;"|"&amp;L2222&amp;"|"&amp;N2222&amp;"|"&amp;U2222</f>
        <v>||||||0</v>
      </c>
      <c r="B2222" s="23" t="str">
        <f>D2222&amp;"|"&amp;E2222&amp;"|"&amp;G2222&amp;"|"&amp;H2222&amp;"|"&amp;X2222</f>
        <v>||||0</v>
      </c>
      <c r="C2222" s="28" t="str">
        <f>E2222&amp;"|"&amp;X2222</f>
        <v>|0</v>
      </c>
      <c r="D2222" s="10"/>
      <c r="E2222" s="10"/>
      <c r="F2222" s="36" t="str">
        <f>G2222&amp;"/"&amp;H2222</f>
        <v>/</v>
      </c>
      <c r="G2222" s="10"/>
      <c r="H2222" s="10"/>
      <c r="I2222" s="36" t="str">
        <f>J2222&amp;"."&amp;K2222</f>
        <v>.</v>
      </c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>
        <f>R2222-S2222-T2222</f>
        <v>0</v>
      </c>
      <c r="V2222" s="9" t="e">
        <f>IF(X2222&lt;&gt;"Liquidação Cancelada",VLOOKUP(B2222,'BASE DE DADOS OPS'!$B$4:$P$9650,10,FALSE),"Liquidação Cancelada")</f>
        <v>#N/A</v>
      </c>
      <c r="W2222" s="13" t="e">
        <f>IF(X2222&lt;&gt;"Liquidação Cancelada",IF(ISBLANK(V2222),"AGUARDANDO PAGAMENTO",NETWORKDAYS(P2222,V2222)-1),"Liquidação Cancelada")</f>
        <v>#N/A</v>
      </c>
      <c r="X2222" s="10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>IF(X2222&lt;&gt;"Liquidação Cancelada",Y2222-Z2222,"Liquidação Cancelada")</f>
        <v>#N/A</v>
      </c>
      <c r="AC2222" s="3" t="e">
        <f>IF(X2222&lt;&gt;"Liquidação Cancelada",(AA2222-AB2222)+(U2222-Z2222-AB2222),"Liquidação Cancelada")</f>
        <v>#N/A</v>
      </c>
      <c r="AD2222" s="29"/>
    </row>
    <row r="2223" spans="1:30" ht="24.95" customHeight="1" x14ac:dyDescent="0.2">
      <c r="A2223" s="23" t="str">
        <f>D2223&amp;"|"&amp;E2223&amp;"|"&amp;G2223&amp;"|"&amp;H2223&amp;"|"&amp;L2223&amp;"|"&amp;N2223&amp;"|"&amp;U2223</f>
        <v>||||||0</v>
      </c>
      <c r="B2223" s="23" t="str">
        <f>D2223&amp;"|"&amp;E2223&amp;"|"&amp;G2223&amp;"|"&amp;H2223&amp;"|"&amp;X2223</f>
        <v>||||0</v>
      </c>
      <c r="C2223" s="28" t="str">
        <f>E2223&amp;"|"&amp;X2223</f>
        <v>|0</v>
      </c>
      <c r="D2223" s="10"/>
      <c r="E2223" s="10"/>
      <c r="F2223" s="36" t="str">
        <f>G2223&amp;"/"&amp;H2223</f>
        <v>/</v>
      </c>
      <c r="G2223" s="10"/>
      <c r="H2223" s="10"/>
      <c r="I2223" s="36" t="str">
        <f>J2223&amp;"."&amp;K2223</f>
        <v>.</v>
      </c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>
        <f>R2223-S2223-T2223</f>
        <v>0</v>
      </c>
      <c r="V2223" s="9" t="e">
        <f>IF(X2223&lt;&gt;"Liquidação Cancelada",VLOOKUP(B2223,'BASE DE DADOS OPS'!$B$4:$P$9650,10,FALSE),"Liquidação Cancelada")</f>
        <v>#N/A</v>
      </c>
      <c r="W2223" s="13" t="e">
        <f>IF(X2223&lt;&gt;"Liquidação Cancelada",IF(ISBLANK(V2223),"AGUARDANDO PAGAMENTO",NETWORKDAYS(P2223,V2223)-1),"Liquidação Cancelada")</f>
        <v>#N/A</v>
      </c>
      <c r="X2223" s="10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>IF(X2223&lt;&gt;"Liquidação Cancelada",Y2223-Z2223,"Liquidação Cancelada")</f>
        <v>#N/A</v>
      </c>
      <c r="AC2223" s="3" t="e">
        <f>IF(X2223&lt;&gt;"Liquidação Cancelada",(AA2223-AB2223)+(U2223-Z2223-AB2223),"Liquidação Cancelada")</f>
        <v>#N/A</v>
      </c>
      <c r="AD2223" s="29"/>
    </row>
    <row r="2224" spans="1:30" ht="24.95" customHeight="1" x14ac:dyDescent="0.2">
      <c r="A2224" s="23" t="str">
        <f>D2224&amp;"|"&amp;E2224&amp;"|"&amp;G2224&amp;"|"&amp;H2224&amp;"|"&amp;L2224&amp;"|"&amp;N2224&amp;"|"&amp;U2224</f>
        <v>||||||0</v>
      </c>
      <c r="B2224" s="23" t="str">
        <f>D2224&amp;"|"&amp;E2224&amp;"|"&amp;G2224&amp;"|"&amp;H2224&amp;"|"&amp;X2224</f>
        <v>||||0</v>
      </c>
      <c r="C2224" s="28" t="str">
        <f>E2224&amp;"|"&amp;X2224</f>
        <v>|0</v>
      </c>
      <c r="D2224" s="10"/>
      <c r="E2224" s="10"/>
      <c r="F2224" s="36" t="str">
        <f>G2224&amp;"/"&amp;H2224</f>
        <v>/</v>
      </c>
      <c r="G2224" s="10"/>
      <c r="H2224" s="10"/>
      <c r="I2224" s="36" t="str">
        <f>J2224&amp;"."&amp;K2224</f>
        <v>.</v>
      </c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>
        <f>R2224-S2224-T2224</f>
        <v>0</v>
      </c>
      <c r="V2224" s="9" t="e">
        <f>IF(X2224&lt;&gt;"Liquidação Cancelada",VLOOKUP(B2224,'BASE DE DADOS OPS'!$B$4:$P$9650,10,FALSE),"Liquidação Cancelada")</f>
        <v>#N/A</v>
      </c>
      <c r="W2224" s="13" t="e">
        <f>IF(X2224&lt;&gt;"Liquidação Cancelada",IF(ISBLANK(V2224),"AGUARDANDO PAGAMENTO",NETWORKDAYS(P2224,V2224)-1),"Liquidação Cancelada")</f>
        <v>#N/A</v>
      </c>
      <c r="X2224" s="10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>IF(X2224&lt;&gt;"Liquidação Cancelada",Y2224-Z2224,"Liquidação Cancelada")</f>
        <v>#N/A</v>
      </c>
      <c r="AC2224" s="3" t="e">
        <f>IF(X2224&lt;&gt;"Liquidação Cancelada",(AA2224-AB2224)+(U2224-Z2224-AB2224),"Liquidação Cancelada")</f>
        <v>#N/A</v>
      </c>
      <c r="AD2224" s="29"/>
    </row>
    <row r="2225" spans="1:30" ht="24.95" customHeight="1" x14ac:dyDescent="0.2">
      <c r="A2225" s="23" t="str">
        <f>D2225&amp;"|"&amp;E2225&amp;"|"&amp;G2225&amp;"|"&amp;H2225&amp;"|"&amp;L2225&amp;"|"&amp;N2225&amp;"|"&amp;U2225</f>
        <v>||||||0</v>
      </c>
      <c r="B2225" s="23" t="str">
        <f>D2225&amp;"|"&amp;E2225&amp;"|"&amp;G2225&amp;"|"&amp;H2225&amp;"|"&amp;X2225</f>
        <v>||||0</v>
      </c>
      <c r="C2225" s="28" t="str">
        <f>E2225&amp;"|"&amp;X2225</f>
        <v>|0</v>
      </c>
      <c r="D2225" s="10"/>
      <c r="E2225" s="10"/>
      <c r="F2225" s="36" t="str">
        <f>G2225&amp;"/"&amp;H2225</f>
        <v>/</v>
      </c>
      <c r="G2225" s="10"/>
      <c r="H2225" s="10"/>
      <c r="I2225" s="36" t="str">
        <f>J2225&amp;"."&amp;K2225</f>
        <v>.</v>
      </c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>
        <f>R2225-S2225-T2225</f>
        <v>0</v>
      </c>
      <c r="V2225" s="9" t="e">
        <f>IF(X2225&lt;&gt;"Liquidação Cancelada",VLOOKUP(B2225,'BASE DE DADOS OPS'!$B$4:$P$9650,10,FALSE),"Liquidação Cancelada")</f>
        <v>#N/A</v>
      </c>
      <c r="W2225" s="13" t="e">
        <f>IF(X2225&lt;&gt;"Liquidação Cancelada",IF(ISBLANK(V2225),"AGUARDANDO PAGAMENTO",NETWORKDAYS(P2225,V2225)-1),"Liquidação Cancelada")</f>
        <v>#N/A</v>
      </c>
      <c r="X2225" s="10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>IF(X2225&lt;&gt;"Liquidação Cancelada",Y2225-Z2225,"Liquidação Cancelada")</f>
        <v>#N/A</v>
      </c>
      <c r="AC2225" s="3" t="e">
        <f>IF(X2225&lt;&gt;"Liquidação Cancelada",(AA2225-AB2225)+(U2225-Z2225-AB2225),"Liquidação Cancelada")</f>
        <v>#N/A</v>
      </c>
      <c r="AD2225" s="29"/>
    </row>
    <row r="2226" spans="1:30" ht="24.95" customHeight="1" x14ac:dyDescent="0.2">
      <c r="A2226" s="23" t="str">
        <f>D2226&amp;"|"&amp;E2226&amp;"|"&amp;G2226&amp;"|"&amp;H2226&amp;"|"&amp;L2226&amp;"|"&amp;N2226&amp;"|"&amp;U2226</f>
        <v>||||||0</v>
      </c>
      <c r="B2226" s="23" t="str">
        <f>D2226&amp;"|"&amp;E2226&amp;"|"&amp;G2226&amp;"|"&amp;H2226&amp;"|"&amp;X2226</f>
        <v>||||0</v>
      </c>
      <c r="C2226" s="28" t="str">
        <f>E2226&amp;"|"&amp;X2226</f>
        <v>|0</v>
      </c>
      <c r="D2226" s="10"/>
      <c r="E2226" s="10"/>
      <c r="F2226" s="36" t="str">
        <f>G2226&amp;"/"&amp;H2226</f>
        <v>/</v>
      </c>
      <c r="G2226" s="10"/>
      <c r="H2226" s="10"/>
      <c r="I2226" s="36" t="str">
        <f>J2226&amp;"."&amp;K2226</f>
        <v>.</v>
      </c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>
        <f>R2226-S2226-T2226</f>
        <v>0</v>
      </c>
      <c r="V2226" s="9" t="e">
        <f>IF(X2226&lt;&gt;"Liquidação Cancelada",VLOOKUP(B2226,'BASE DE DADOS OPS'!$B$4:$P$9650,10,FALSE),"Liquidação Cancelada")</f>
        <v>#N/A</v>
      </c>
      <c r="W2226" s="13" t="e">
        <f>IF(X2226&lt;&gt;"Liquidação Cancelada",IF(ISBLANK(V2226),"AGUARDANDO PAGAMENTO",NETWORKDAYS(P2226,V2226)-1),"Liquidação Cancelada")</f>
        <v>#N/A</v>
      </c>
      <c r="X2226" s="10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>IF(X2226&lt;&gt;"Liquidação Cancelada",Y2226-Z2226,"Liquidação Cancelada")</f>
        <v>#N/A</v>
      </c>
      <c r="AC2226" s="3" t="e">
        <f>IF(X2226&lt;&gt;"Liquidação Cancelada",(AA2226-AB2226)+(U2226-Z2226-AB2226),"Liquidação Cancelada")</f>
        <v>#N/A</v>
      </c>
      <c r="AD2226" s="29"/>
    </row>
    <row r="2227" spans="1:30" ht="24.95" customHeight="1" x14ac:dyDescent="0.2">
      <c r="A2227" s="23" t="str">
        <f>D2227&amp;"|"&amp;E2227&amp;"|"&amp;G2227&amp;"|"&amp;H2227&amp;"|"&amp;L2227&amp;"|"&amp;N2227&amp;"|"&amp;U2227</f>
        <v>||||||0</v>
      </c>
      <c r="B2227" s="23" t="str">
        <f>D2227&amp;"|"&amp;E2227&amp;"|"&amp;G2227&amp;"|"&amp;H2227&amp;"|"&amp;X2227</f>
        <v>||||0</v>
      </c>
      <c r="C2227" s="28" t="str">
        <f>E2227&amp;"|"&amp;X2227</f>
        <v>|0</v>
      </c>
      <c r="D2227" s="10"/>
      <c r="E2227" s="10"/>
      <c r="F2227" s="36" t="str">
        <f>G2227&amp;"/"&amp;H2227</f>
        <v>/</v>
      </c>
      <c r="G2227" s="10"/>
      <c r="H2227" s="10"/>
      <c r="I2227" s="36" t="str">
        <f>J2227&amp;"."&amp;K2227</f>
        <v>.</v>
      </c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>
        <f>R2227-S2227-T2227</f>
        <v>0</v>
      </c>
      <c r="V2227" s="9" t="e">
        <f>IF(X2227&lt;&gt;"Liquidação Cancelada",VLOOKUP(B2227,'BASE DE DADOS OPS'!$B$4:$P$9650,10,FALSE),"Liquidação Cancelada")</f>
        <v>#N/A</v>
      </c>
      <c r="W2227" s="13" t="e">
        <f>IF(X2227&lt;&gt;"Liquidação Cancelada",IF(ISBLANK(V2227),"AGUARDANDO PAGAMENTO",NETWORKDAYS(P2227,V2227)-1),"Liquidação Cancelada")</f>
        <v>#N/A</v>
      </c>
      <c r="X2227" s="10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>IF(X2227&lt;&gt;"Liquidação Cancelada",Y2227-Z2227,"Liquidação Cancelada")</f>
        <v>#N/A</v>
      </c>
      <c r="AC2227" s="3" t="e">
        <f>IF(X2227&lt;&gt;"Liquidação Cancelada",(AA2227-AB2227)+(U2227-Z2227-AB2227),"Liquidação Cancelada")</f>
        <v>#N/A</v>
      </c>
      <c r="AD2227" s="29"/>
    </row>
    <row r="2228" spans="1:30" ht="24.95" customHeight="1" x14ac:dyDescent="0.2">
      <c r="A2228" s="23" t="str">
        <f>D2228&amp;"|"&amp;E2228&amp;"|"&amp;G2228&amp;"|"&amp;H2228&amp;"|"&amp;L2228&amp;"|"&amp;N2228&amp;"|"&amp;U2228</f>
        <v>||||||0</v>
      </c>
      <c r="B2228" s="23" t="str">
        <f>D2228&amp;"|"&amp;E2228&amp;"|"&amp;G2228&amp;"|"&amp;H2228&amp;"|"&amp;X2228</f>
        <v>||||0</v>
      </c>
      <c r="C2228" s="28" t="str">
        <f>E2228&amp;"|"&amp;X2228</f>
        <v>|0</v>
      </c>
      <c r="D2228" s="10"/>
      <c r="E2228" s="10"/>
      <c r="F2228" s="36" t="str">
        <f>G2228&amp;"/"&amp;H2228</f>
        <v>/</v>
      </c>
      <c r="G2228" s="10"/>
      <c r="H2228" s="10"/>
      <c r="I2228" s="36" t="str">
        <f>J2228&amp;"."&amp;K2228</f>
        <v>.</v>
      </c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>
        <f>R2228-S2228-T2228</f>
        <v>0</v>
      </c>
      <c r="V2228" s="9" t="e">
        <f>IF(X2228&lt;&gt;"Liquidação Cancelada",VLOOKUP(B2228,'BASE DE DADOS OPS'!$B$4:$P$9650,10,FALSE),"Liquidação Cancelada")</f>
        <v>#N/A</v>
      </c>
      <c r="W2228" s="13" t="e">
        <f>IF(X2228&lt;&gt;"Liquidação Cancelada",IF(ISBLANK(V2228),"AGUARDANDO PAGAMENTO",NETWORKDAYS(P2228,V2228)-1),"Liquidação Cancelada")</f>
        <v>#N/A</v>
      </c>
      <c r="X2228" s="10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>IF(X2228&lt;&gt;"Liquidação Cancelada",Y2228-Z2228,"Liquidação Cancelada")</f>
        <v>#N/A</v>
      </c>
      <c r="AC2228" s="3" t="e">
        <f>IF(X2228&lt;&gt;"Liquidação Cancelada",(AA2228-AB2228)+(U2228-Z2228-AB2228),"Liquidação Cancelada")</f>
        <v>#N/A</v>
      </c>
      <c r="AD2228" s="29"/>
    </row>
    <row r="2229" spans="1:30" ht="24.95" customHeight="1" x14ac:dyDescent="0.2">
      <c r="A2229" s="23" t="str">
        <f>D2229&amp;"|"&amp;E2229&amp;"|"&amp;G2229&amp;"|"&amp;H2229&amp;"|"&amp;L2229&amp;"|"&amp;N2229&amp;"|"&amp;U2229</f>
        <v>||||||0</v>
      </c>
      <c r="B2229" s="23" t="str">
        <f>D2229&amp;"|"&amp;E2229&amp;"|"&amp;G2229&amp;"|"&amp;H2229&amp;"|"&amp;X2229</f>
        <v>||||0</v>
      </c>
      <c r="C2229" s="28" t="str">
        <f>E2229&amp;"|"&amp;X2229</f>
        <v>|0</v>
      </c>
      <c r="D2229" s="10"/>
      <c r="E2229" s="10"/>
      <c r="F2229" s="36" t="str">
        <f>G2229&amp;"/"&amp;H2229</f>
        <v>/</v>
      </c>
      <c r="G2229" s="10"/>
      <c r="H2229" s="10"/>
      <c r="I2229" s="36" t="str">
        <f>J2229&amp;"."&amp;K2229</f>
        <v>.</v>
      </c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>
        <f>R2229-S2229-T2229</f>
        <v>0</v>
      </c>
      <c r="V2229" s="9" t="e">
        <f>IF(X2229&lt;&gt;"Liquidação Cancelada",VLOOKUP(B2229,'BASE DE DADOS OPS'!$B$4:$P$9650,10,FALSE),"Liquidação Cancelada")</f>
        <v>#N/A</v>
      </c>
      <c r="W2229" s="13" t="e">
        <f>IF(X2229&lt;&gt;"Liquidação Cancelada",IF(ISBLANK(V2229),"AGUARDANDO PAGAMENTO",NETWORKDAYS(P2229,V2229)-1),"Liquidação Cancelada")</f>
        <v>#N/A</v>
      </c>
      <c r="X2229" s="10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>IF(X2229&lt;&gt;"Liquidação Cancelada",Y2229-Z2229,"Liquidação Cancelada")</f>
        <v>#N/A</v>
      </c>
      <c r="AC2229" s="3" t="e">
        <f>IF(X2229&lt;&gt;"Liquidação Cancelada",(AA2229-AB2229)+(U2229-Z2229-AB2229),"Liquidação Cancelada")</f>
        <v>#N/A</v>
      </c>
      <c r="AD2229" s="29"/>
    </row>
    <row r="2230" spans="1:30" ht="24.95" customHeight="1" x14ac:dyDescent="0.2">
      <c r="A2230" s="23" t="str">
        <f>D2230&amp;"|"&amp;E2230&amp;"|"&amp;G2230&amp;"|"&amp;H2230&amp;"|"&amp;L2230&amp;"|"&amp;N2230&amp;"|"&amp;U2230</f>
        <v>||||||0</v>
      </c>
      <c r="B2230" s="23" t="str">
        <f>D2230&amp;"|"&amp;E2230&amp;"|"&amp;G2230&amp;"|"&amp;H2230&amp;"|"&amp;X2230</f>
        <v>||||0</v>
      </c>
      <c r="C2230" s="28" t="str">
        <f>E2230&amp;"|"&amp;X2230</f>
        <v>|0</v>
      </c>
      <c r="D2230" s="10"/>
      <c r="E2230" s="10"/>
      <c r="F2230" s="36" t="str">
        <f>G2230&amp;"/"&amp;H2230</f>
        <v>/</v>
      </c>
      <c r="G2230" s="10"/>
      <c r="H2230" s="10"/>
      <c r="I2230" s="36" t="str">
        <f>J2230&amp;"."&amp;K2230</f>
        <v>.</v>
      </c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>
        <f>R2230-S2230-T2230</f>
        <v>0</v>
      </c>
      <c r="V2230" s="9" t="e">
        <f>IF(X2230&lt;&gt;"Liquidação Cancelada",VLOOKUP(B2230,'BASE DE DADOS OPS'!$B$4:$P$9650,10,FALSE),"Liquidação Cancelada")</f>
        <v>#N/A</v>
      </c>
      <c r="W2230" s="13" t="e">
        <f>IF(X2230&lt;&gt;"Liquidação Cancelada",IF(ISBLANK(V2230),"AGUARDANDO PAGAMENTO",NETWORKDAYS(P2230,V2230)-1),"Liquidação Cancelada")</f>
        <v>#N/A</v>
      </c>
      <c r="X2230" s="10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>IF(X2230&lt;&gt;"Liquidação Cancelada",Y2230-Z2230,"Liquidação Cancelada")</f>
        <v>#N/A</v>
      </c>
      <c r="AC2230" s="3" t="e">
        <f>IF(X2230&lt;&gt;"Liquidação Cancelada",(AA2230-AB2230)+(U2230-Z2230-AB2230),"Liquidação Cancelada")</f>
        <v>#N/A</v>
      </c>
      <c r="AD2230" s="29"/>
    </row>
    <row r="2231" spans="1:30" ht="24.95" customHeight="1" x14ac:dyDescent="0.2">
      <c r="A2231" s="23" t="str">
        <f>D2231&amp;"|"&amp;E2231&amp;"|"&amp;G2231&amp;"|"&amp;H2231&amp;"|"&amp;L2231&amp;"|"&amp;N2231&amp;"|"&amp;U2231</f>
        <v>||||||0</v>
      </c>
      <c r="B2231" s="23" t="str">
        <f>D2231&amp;"|"&amp;E2231&amp;"|"&amp;G2231&amp;"|"&amp;H2231&amp;"|"&amp;X2231</f>
        <v>||||0</v>
      </c>
      <c r="C2231" s="28" t="str">
        <f>E2231&amp;"|"&amp;X2231</f>
        <v>|0</v>
      </c>
      <c r="D2231" s="10"/>
      <c r="E2231" s="10"/>
      <c r="F2231" s="36" t="str">
        <f>G2231&amp;"/"&amp;H2231</f>
        <v>/</v>
      </c>
      <c r="G2231" s="10"/>
      <c r="H2231" s="10"/>
      <c r="I2231" s="36" t="str">
        <f>J2231&amp;"."&amp;K2231</f>
        <v>.</v>
      </c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>
        <f>R2231-S2231-T2231</f>
        <v>0</v>
      </c>
      <c r="V2231" s="9" t="e">
        <f>IF(X2231&lt;&gt;"Liquidação Cancelada",VLOOKUP(B2231,'BASE DE DADOS OPS'!$B$4:$P$9650,10,FALSE),"Liquidação Cancelada")</f>
        <v>#N/A</v>
      </c>
      <c r="W2231" s="13" t="e">
        <f>IF(X2231&lt;&gt;"Liquidação Cancelada",IF(ISBLANK(V2231),"AGUARDANDO PAGAMENTO",NETWORKDAYS(P2231,V2231)-1),"Liquidação Cancelada")</f>
        <v>#N/A</v>
      </c>
      <c r="X2231" s="10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>IF(X2231&lt;&gt;"Liquidação Cancelada",Y2231-Z2231,"Liquidação Cancelada")</f>
        <v>#N/A</v>
      </c>
      <c r="AC2231" s="3" t="e">
        <f>IF(X2231&lt;&gt;"Liquidação Cancelada",(AA2231-AB2231)+(U2231-Z2231-AB2231),"Liquidação Cancelada")</f>
        <v>#N/A</v>
      </c>
      <c r="AD2231" s="29"/>
    </row>
    <row r="2232" spans="1:30" ht="24.95" customHeight="1" x14ac:dyDescent="0.2">
      <c r="A2232" s="23" t="str">
        <f>D2232&amp;"|"&amp;E2232&amp;"|"&amp;G2232&amp;"|"&amp;H2232&amp;"|"&amp;L2232&amp;"|"&amp;N2232&amp;"|"&amp;U2232</f>
        <v>||||||0</v>
      </c>
      <c r="B2232" s="23" t="str">
        <f>D2232&amp;"|"&amp;E2232&amp;"|"&amp;G2232&amp;"|"&amp;H2232&amp;"|"&amp;X2232</f>
        <v>||||0</v>
      </c>
      <c r="C2232" s="28" t="str">
        <f>E2232&amp;"|"&amp;X2232</f>
        <v>|0</v>
      </c>
      <c r="D2232" s="10"/>
      <c r="E2232" s="10"/>
      <c r="F2232" s="36" t="str">
        <f>G2232&amp;"/"&amp;H2232</f>
        <v>/</v>
      </c>
      <c r="G2232" s="10"/>
      <c r="H2232" s="10"/>
      <c r="I2232" s="36" t="str">
        <f>J2232&amp;"."&amp;K2232</f>
        <v>.</v>
      </c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>
        <f>R2232-S2232-T2232</f>
        <v>0</v>
      </c>
      <c r="V2232" s="9" t="e">
        <f>IF(X2232&lt;&gt;"Liquidação Cancelada",VLOOKUP(B2232,'BASE DE DADOS OPS'!$B$4:$P$9650,10,FALSE),"Liquidação Cancelada")</f>
        <v>#N/A</v>
      </c>
      <c r="W2232" s="13" t="e">
        <f>IF(X2232&lt;&gt;"Liquidação Cancelada",IF(ISBLANK(V2232),"AGUARDANDO PAGAMENTO",NETWORKDAYS(P2232,V2232)-1),"Liquidação Cancelada")</f>
        <v>#N/A</v>
      </c>
      <c r="X2232" s="10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>IF(X2232&lt;&gt;"Liquidação Cancelada",Y2232-Z2232,"Liquidação Cancelada")</f>
        <v>#N/A</v>
      </c>
      <c r="AC2232" s="3" t="e">
        <f>IF(X2232&lt;&gt;"Liquidação Cancelada",(AA2232-AB2232)+(U2232-Z2232-AB2232),"Liquidação Cancelada")</f>
        <v>#N/A</v>
      </c>
      <c r="AD2232" s="29"/>
    </row>
    <row r="2233" spans="1:30" ht="24.95" customHeight="1" x14ac:dyDescent="0.2">
      <c r="A2233" s="23" t="str">
        <f>D2233&amp;"|"&amp;E2233&amp;"|"&amp;G2233&amp;"|"&amp;H2233&amp;"|"&amp;L2233&amp;"|"&amp;N2233&amp;"|"&amp;U2233</f>
        <v>||||||0</v>
      </c>
      <c r="B2233" s="23" t="str">
        <f>D2233&amp;"|"&amp;E2233&amp;"|"&amp;G2233&amp;"|"&amp;H2233&amp;"|"&amp;X2233</f>
        <v>||||0</v>
      </c>
      <c r="C2233" s="28" t="str">
        <f>E2233&amp;"|"&amp;X2233</f>
        <v>|0</v>
      </c>
      <c r="D2233" s="10"/>
      <c r="E2233" s="10"/>
      <c r="F2233" s="36" t="str">
        <f>G2233&amp;"/"&amp;H2233</f>
        <v>/</v>
      </c>
      <c r="G2233" s="10"/>
      <c r="H2233" s="10"/>
      <c r="I2233" s="36" t="str">
        <f>J2233&amp;"."&amp;K2233</f>
        <v>.</v>
      </c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>
        <f>R2233-S2233-T2233</f>
        <v>0</v>
      </c>
      <c r="V2233" s="9" t="e">
        <f>IF(X2233&lt;&gt;"Liquidação Cancelada",VLOOKUP(B2233,'BASE DE DADOS OPS'!$B$4:$P$9650,10,FALSE),"Liquidação Cancelada")</f>
        <v>#N/A</v>
      </c>
      <c r="W2233" s="13" t="e">
        <f>IF(X2233&lt;&gt;"Liquidação Cancelada",IF(ISBLANK(V2233),"AGUARDANDO PAGAMENTO",NETWORKDAYS(P2233,V2233)-1),"Liquidação Cancelada")</f>
        <v>#N/A</v>
      </c>
      <c r="X2233" s="10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>IF(X2233&lt;&gt;"Liquidação Cancelada",Y2233-Z2233,"Liquidação Cancelada")</f>
        <v>#N/A</v>
      </c>
      <c r="AC2233" s="3" t="e">
        <f>IF(X2233&lt;&gt;"Liquidação Cancelada",(AA2233-AB2233)+(U2233-Z2233-AB2233),"Liquidação Cancelada")</f>
        <v>#N/A</v>
      </c>
      <c r="AD2233" s="29"/>
    </row>
    <row r="2234" spans="1:30" ht="24.95" customHeight="1" x14ac:dyDescent="0.2">
      <c r="A2234" s="23" t="str">
        <f>D2234&amp;"|"&amp;E2234&amp;"|"&amp;G2234&amp;"|"&amp;H2234&amp;"|"&amp;L2234&amp;"|"&amp;N2234&amp;"|"&amp;U2234</f>
        <v>||||||0</v>
      </c>
      <c r="B2234" s="23" t="str">
        <f>D2234&amp;"|"&amp;E2234&amp;"|"&amp;G2234&amp;"|"&amp;H2234&amp;"|"&amp;X2234</f>
        <v>||||0</v>
      </c>
      <c r="C2234" s="28" t="str">
        <f>E2234&amp;"|"&amp;X2234</f>
        <v>|0</v>
      </c>
      <c r="D2234" s="10"/>
      <c r="E2234" s="10"/>
      <c r="F2234" s="36" t="str">
        <f>G2234&amp;"/"&amp;H2234</f>
        <v>/</v>
      </c>
      <c r="G2234" s="10"/>
      <c r="H2234" s="10"/>
      <c r="I2234" s="36" t="str">
        <f>J2234&amp;"."&amp;K2234</f>
        <v>.</v>
      </c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>
        <f>R2234-S2234-T2234</f>
        <v>0</v>
      </c>
      <c r="V2234" s="9" t="e">
        <f>IF(X2234&lt;&gt;"Liquidação Cancelada",VLOOKUP(B2234,'BASE DE DADOS OPS'!$B$4:$P$9650,10,FALSE),"Liquidação Cancelada")</f>
        <v>#N/A</v>
      </c>
      <c r="W2234" s="13" t="e">
        <f>IF(X2234&lt;&gt;"Liquidação Cancelada",IF(ISBLANK(V2234),"AGUARDANDO PAGAMENTO",NETWORKDAYS(P2234,V2234)-1),"Liquidação Cancelada")</f>
        <v>#N/A</v>
      </c>
      <c r="X2234" s="10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>IF(X2234&lt;&gt;"Liquidação Cancelada",Y2234-Z2234,"Liquidação Cancelada")</f>
        <v>#N/A</v>
      </c>
      <c r="AC2234" s="3" t="e">
        <f>IF(X2234&lt;&gt;"Liquidação Cancelada",(AA2234-AB2234)+(U2234-Z2234-AB2234),"Liquidação Cancelada")</f>
        <v>#N/A</v>
      </c>
      <c r="AD2234" s="29"/>
    </row>
    <row r="2235" spans="1:30" ht="24.95" customHeight="1" x14ac:dyDescent="0.2">
      <c r="A2235" s="23" t="str">
        <f>D2235&amp;"|"&amp;E2235&amp;"|"&amp;G2235&amp;"|"&amp;H2235&amp;"|"&amp;L2235&amp;"|"&amp;N2235&amp;"|"&amp;U2235</f>
        <v>||||||0</v>
      </c>
      <c r="B2235" s="23" t="str">
        <f>D2235&amp;"|"&amp;E2235&amp;"|"&amp;G2235&amp;"|"&amp;H2235&amp;"|"&amp;X2235</f>
        <v>||||0</v>
      </c>
      <c r="C2235" s="28" t="str">
        <f>E2235&amp;"|"&amp;X2235</f>
        <v>|0</v>
      </c>
      <c r="D2235" s="10"/>
      <c r="E2235" s="10"/>
      <c r="F2235" s="36" t="str">
        <f>G2235&amp;"/"&amp;H2235</f>
        <v>/</v>
      </c>
      <c r="G2235" s="10"/>
      <c r="H2235" s="10"/>
      <c r="I2235" s="36" t="str">
        <f>J2235&amp;"."&amp;K2235</f>
        <v>.</v>
      </c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>
        <f>R2235-S2235-T2235</f>
        <v>0</v>
      </c>
      <c r="V2235" s="9" t="e">
        <f>IF(X2235&lt;&gt;"Liquidação Cancelada",VLOOKUP(B2235,'BASE DE DADOS OPS'!$B$4:$P$9650,10,FALSE),"Liquidação Cancelada")</f>
        <v>#N/A</v>
      </c>
      <c r="W2235" s="13" t="e">
        <f>IF(X2235&lt;&gt;"Liquidação Cancelada",IF(ISBLANK(V2235),"AGUARDANDO PAGAMENTO",NETWORKDAYS(P2235,V2235)-1),"Liquidação Cancelada")</f>
        <v>#N/A</v>
      </c>
      <c r="X2235" s="10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>IF(X2235&lt;&gt;"Liquidação Cancelada",Y2235-Z2235,"Liquidação Cancelada")</f>
        <v>#N/A</v>
      </c>
      <c r="AC2235" s="3" t="e">
        <f>IF(X2235&lt;&gt;"Liquidação Cancelada",(AA2235-AB2235)+(U2235-Z2235-AB2235),"Liquidação Cancelada")</f>
        <v>#N/A</v>
      </c>
      <c r="AD2235" s="29"/>
    </row>
    <row r="2236" spans="1:30" ht="24.95" customHeight="1" x14ac:dyDescent="0.2">
      <c r="A2236" s="23" t="str">
        <f>D2236&amp;"|"&amp;E2236&amp;"|"&amp;G2236&amp;"|"&amp;H2236&amp;"|"&amp;L2236&amp;"|"&amp;N2236&amp;"|"&amp;U2236</f>
        <v>||||||0</v>
      </c>
      <c r="B2236" s="23" t="str">
        <f>D2236&amp;"|"&amp;E2236&amp;"|"&amp;G2236&amp;"|"&amp;H2236&amp;"|"&amp;X2236</f>
        <v>||||0</v>
      </c>
      <c r="C2236" s="28" t="str">
        <f>E2236&amp;"|"&amp;X2236</f>
        <v>|0</v>
      </c>
      <c r="D2236" s="10"/>
      <c r="E2236" s="10"/>
      <c r="F2236" s="36" t="str">
        <f>G2236&amp;"/"&amp;H2236</f>
        <v>/</v>
      </c>
      <c r="G2236" s="10"/>
      <c r="H2236" s="10"/>
      <c r="I2236" s="36" t="str">
        <f>J2236&amp;"."&amp;K2236</f>
        <v>.</v>
      </c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>
        <f>R2236-S2236-T2236</f>
        <v>0</v>
      </c>
      <c r="V2236" s="9" t="e">
        <f>IF(X2236&lt;&gt;"Liquidação Cancelada",VLOOKUP(B2236,'BASE DE DADOS OPS'!$B$4:$P$9650,10,FALSE),"Liquidação Cancelada")</f>
        <v>#N/A</v>
      </c>
      <c r="W2236" s="13" t="e">
        <f>IF(X2236&lt;&gt;"Liquidação Cancelada",IF(ISBLANK(V2236),"AGUARDANDO PAGAMENTO",NETWORKDAYS(P2236,V2236)-1),"Liquidação Cancelada")</f>
        <v>#N/A</v>
      </c>
      <c r="X2236" s="10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>IF(X2236&lt;&gt;"Liquidação Cancelada",Y2236-Z2236,"Liquidação Cancelada")</f>
        <v>#N/A</v>
      </c>
      <c r="AC2236" s="3" t="e">
        <f>IF(X2236&lt;&gt;"Liquidação Cancelada",(AA2236-AB2236)+(U2236-Z2236-AB2236),"Liquidação Cancelada")</f>
        <v>#N/A</v>
      </c>
      <c r="AD2236" s="29"/>
    </row>
    <row r="2237" spans="1:30" ht="24.95" customHeight="1" x14ac:dyDescent="0.2">
      <c r="A2237" s="23" t="str">
        <f>D2237&amp;"|"&amp;E2237&amp;"|"&amp;G2237&amp;"|"&amp;H2237&amp;"|"&amp;L2237&amp;"|"&amp;N2237&amp;"|"&amp;U2237</f>
        <v>||||||0</v>
      </c>
      <c r="B2237" s="23" t="str">
        <f>D2237&amp;"|"&amp;E2237&amp;"|"&amp;G2237&amp;"|"&amp;H2237&amp;"|"&amp;X2237</f>
        <v>||||0</v>
      </c>
      <c r="C2237" s="28" t="str">
        <f>E2237&amp;"|"&amp;X2237</f>
        <v>|0</v>
      </c>
      <c r="D2237" s="10"/>
      <c r="E2237" s="10"/>
      <c r="F2237" s="36" t="str">
        <f>G2237&amp;"/"&amp;H2237</f>
        <v>/</v>
      </c>
      <c r="G2237" s="10"/>
      <c r="H2237" s="10"/>
      <c r="I2237" s="36" t="str">
        <f>J2237&amp;"."&amp;K2237</f>
        <v>.</v>
      </c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>
        <f>R2237-S2237-T2237</f>
        <v>0</v>
      </c>
      <c r="V2237" s="9" t="e">
        <f>IF(X2237&lt;&gt;"Liquidação Cancelada",VLOOKUP(B2237,'BASE DE DADOS OPS'!$B$4:$P$9650,10,FALSE),"Liquidação Cancelada")</f>
        <v>#N/A</v>
      </c>
      <c r="W2237" s="13" t="e">
        <f>IF(X2237&lt;&gt;"Liquidação Cancelada",IF(ISBLANK(V2237),"AGUARDANDO PAGAMENTO",NETWORKDAYS(P2237,V2237)-1),"Liquidação Cancelada")</f>
        <v>#N/A</v>
      </c>
      <c r="X2237" s="10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>IF(X2237&lt;&gt;"Liquidação Cancelada",Y2237-Z2237,"Liquidação Cancelada")</f>
        <v>#N/A</v>
      </c>
      <c r="AC2237" s="3" t="e">
        <f>IF(X2237&lt;&gt;"Liquidação Cancelada",(AA2237-AB2237)+(U2237-Z2237-AB2237),"Liquidação Cancelada")</f>
        <v>#N/A</v>
      </c>
      <c r="AD2237" s="29"/>
    </row>
    <row r="2238" spans="1:30" ht="24.95" customHeight="1" x14ac:dyDescent="0.2">
      <c r="A2238" s="23" t="str">
        <f>D2238&amp;"|"&amp;E2238&amp;"|"&amp;G2238&amp;"|"&amp;H2238&amp;"|"&amp;L2238&amp;"|"&amp;N2238&amp;"|"&amp;U2238</f>
        <v>||||||0</v>
      </c>
      <c r="B2238" s="23" t="str">
        <f>D2238&amp;"|"&amp;E2238&amp;"|"&amp;G2238&amp;"|"&amp;H2238&amp;"|"&amp;X2238</f>
        <v>||||0</v>
      </c>
      <c r="C2238" s="28" t="str">
        <f>E2238&amp;"|"&amp;X2238</f>
        <v>|0</v>
      </c>
      <c r="D2238" s="10"/>
      <c r="E2238" s="10"/>
      <c r="F2238" s="36" t="str">
        <f>G2238&amp;"/"&amp;H2238</f>
        <v>/</v>
      </c>
      <c r="G2238" s="10"/>
      <c r="H2238" s="10"/>
      <c r="I2238" s="36" t="str">
        <f>J2238&amp;"."&amp;K2238</f>
        <v>.</v>
      </c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>
        <f>R2238-S2238-T2238</f>
        <v>0</v>
      </c>
      <c r="V2238" s="9" t="e">
        <f>IF(X2238&lt;&gt;"Liquidação Cancelada",VLOOKUP(B2238,'BASE DE DADOS OPS'!$B$4:$P$9650,10,FALSE),"Liquidação Cancelada")</f>
        <v>#N/A</v>
      </c>
      <c r="W2238" s="13" t="e">
        <f>IF(X2238&lt;&gt;"Liquidação Cancelada",IF(ISBLANK(V2238),"AGUARDANDO PAGAMENTO",NETWORKDAYS(P2238,V2238)-1),"Liquidação Cancelada")</f>
        <v>#N/A</v>
      </c>
      <c r="X2238" s="10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>IF(X2238&lt;&gt;"Liquidação Cancelada",Y2238-Z2238,"Liquidação Cancelada")</f>
        <v>#N/A</v>
      </c>
      <c r="AC2238" s="3" t="e">
        <f>IF(X2238&lt;&gt;"Liquidação Cancelada",(AA2238-AB2238)+(U2238-Z2238-AB2238),"Liquidação Cancelada")</f>
        <v>#N/A</v>
      </c>
      <c r="AD2238" s="29"/>
    </row>
    <row r="2239" spans="1:30" ht="24.95" customHeight="1" x14ac:dyDescent="0.2">
      <c r="A2239" s="23" t="str">
        <f>D2239&amp;"|"&amp;E2239&amp;"|"&amp;G2239&amp;"|"&amp;H2239&amp;"|"&amp;L2239&amp;"|"&amp;N2239&amp;"|"&amp;U2239</f>
        <v>||||||0</v>
      </c>
      <c r="B2239" s="23" t="str">
        <f>D2239&amp;"|"&amp;E2239&amp;"|"&amp;G2239&amp;"|"&amp;H2239&amp;"|"&amp;X2239</f>
        <v>||||0</v>
      </c>
      <c r="C2239" s="28" t="str">
        <f>E2239&amp;"|"&amp;X2239</f>
        <v>|0</v>
      </c>
      <c r="D2239" s="10"/>
      <c r="E2239" s="10"/>
      <c r="F2239" s="36" t="str">
        <f>G2239&amp;"/"&amp;H2239</f>
        <v>/</v>
      </c>
      <c r="G2239" s="10"/>
      <c r="H2239" s="10"/>
      <c r="I2239" s="36" t="str">
        <f>J2239&amp;"."&amp;K2239</f>
        <v>.</v>
      </c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>
        <f>R2239-S2239-T2239</f>
        <v>0</v>
      </c>
      <c r="V2239" s="9" t="e">
        <f>IF(X2239&lt;&gt;"Liquidação Cancelada",VLOOKUP(B2239,'BASE DE DADOS OPS'!$B$4:$P$9650,10,FALSE),"Liquidação Cancelada")</f>
        <v>#N/A</v>
      </c>
      <c r="W2239" s="13" t="e">
        <f>IF(X2239&lt;&gt;"Liquidação Cancelada",IF(ISBLANK(V2239),"AGUARDANDO PAGAMENTO",NETWORKDAYS(P2239,V2239)-1),"Liquidação Cancelada")</f>
        <v>#N/A</v>
      </c>
      <c r="X2239" s="10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>IF(X2239&lt;&gt;"Liquidação Cancelada",Y2239-Z2239,"Liquidação Cancelada")</f>
        <v>#N/A</v>
      </c>
      <c r="AC2239" s="3" t="e">
        <f>IF(X2239&lt;&gt;"Liquidação Cancelada",(AA2239-AB2239)+(U2239-Z2239-AB2239),"Liquidação Cancelada")</f>
        <v>#N/A</v>
      </c>
      <c r="AD2239" s="29"/>
    </row>
    <row r="2240" spans="1:30" ht="24.95" customHeight="1" x14ac:dyDescent="0.2">
      <c r="A2240" s="23" t="str">
        <f>D2240&amp;"|"&amp;E2240&amp;"|"&amp;G2240&amp;"|"&amp;H2240&amp;"|"&amp;L2240&amp;"|"&amp;N2240&amp;"|"&amp;U2240</f>
        <v>||||||0</v>
      </c>
      <c r="B2240" s="23" t="str">
        <f>D2240&amp;"|"&amp;E2240&amp;"|"&amp;G2240&amp;"|"&amp;H2240&amp;"|"&amp;X2240</f>
        <v>||||0</v>
      </c>
      <c r="C2240" s="28" t="str">
        <f>E2240&amp;"|"&amp;X2240</f>
        <v>|0</v>
      </c>
      <c r="D2240" s="10"/>
      <c r="E2240" s="10"/>
      <c r="F2240" s="36" t="str">
        <f>G2240&amp;"/"&amp;H2240</f>
        <v>/</v>
      </c>
      <c r="G2240" s="10"/>
      <c r="H2240" s="10"/>
      <c r="I2240" s="36" t="str">
        <f>J2240&amp;"."&amp;K2240</f>
        <v>.</v>
      </c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>
        <f>R2240-S2240-T2240</f>
        <v>0</v>
      </c>
      <c r="V2240" s="9" t="e">
        <f>IF(X2240&lt;&gt;"Liquidação Cancelada",VLOOKUP(B2240,'BASE DE DADOS OPS'!$B$4:$P$9650,10,FALSE),"Liquidação Cancelada")</f>
        <v>#N/A</v>
      </c>
      <c r="W2240" s="13" t="e">
        <f>IF(X2240&lt;&gt;"Liquidação Cancelada",IF(ISBLANK(V2240),"AGUARDANDO PAGAMENTO",NETWORKDAYS(P2240,V2240)-1),"Liquidação Cancelada")</f>
        <v>#N/A</v>
      </c>
      <c r="X2240" s="10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>IF(X2240&lt;&gt;"Liquidação Cancelada",Y2240-Z2240,"Liquidação Cancelada")</f>
        <v>#N/A</v>
      </c>
      <c r="AC2240" s="3" t="e">
        <f>IF(X2240&lt;&gt;"Liquidação Cancelada",(AA2240-AB2240)+(U2240-Z2240-AB2240),"Liquidação Cancelada")</f>
        <v>#N/A</v>
      </c>
      <c r="AD2240" s="29"/>
    </row>
    <row r="2241" spans="1:30" ht="24.95" customHeight="1" x14ac:dyDescent="0.2">
      <c r="A2241" s="23" t="str">
        <f>D2241&amp;"|"&amp;E2241&amp;"|"&amp;G2241&amp;"|"&amp;H2241&amp;"|"&amp;L2241&amp;"|"&amp;N2241&amp;"|"&amp;U2241</f>
        <v>||||||0</v>
      </c>
      <c r="B2241" s="23" t="str">
        <f>D2241&amp;"|"&amp;E2241&amp;"|"&amp;G2241&amp;"|"&amp;H2241&amp;"|"&amp;X2241</f>
        <v>||||0</v>
      </c>
      <c r="C2241" s="28" t="str">
        <f>E2241&amp;"|"&amp;X2241</f>
        <v>|0</v>
      </c>
      <c r="D2241" s="10"/>
      <c r="E2241" s="10"/>
      <c r="F2241" s="36" t="str">
        <f>G2241&amp;"/"&amp;H2241</f>
        <v>/</v>
      </c>
      <c r="G2241" s="10"/>
      <c r="H2241" s="10"/>
      <c r="I2241" s="36" t="str">
        <f>J2241&amp;"."&amp;K2241</f>
        <v>.</v>
      </c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>
        <f>R2241-S2241-T2241</f>
        <v>0</v>
      </c>
      <c r="V2241" s="9" t="e">
        <f>IF(X2241&lt;&gt;"Liquidação Cancelada",VLOOKUP(B2241,'BASE DE DADOS OPS'!$B$4:$P$9650,10,FALSE),"Liquidação Cancelada")</f>
        <v>#N/A</v>
      </c>
      <c r="W2241" s="13" t="e">
        <f>IF(X2241&lt;&gt;"Liquidação Cancelada",IF(ISBLANK(V2241),"AGUARDANDO PAGAMENTO",NETWORKDAYS(P2241,V2241)-1),"Liquidação Cancelada")</f>
        <v>#N/A</v>
      </c>
      <c r="X2241" s="10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>IF(X2241&lt;&gt;"Liquidação Cancelada",Y2241-Z2241,"Liquidação Cancelada")</f>
        <v>#N/A</v>
      </c>
      <c r="AC2241" s="3" t="e">
        <f>IF(X2241&lt;&gt;"Liquidação Cancelada",(AA2241-AB2241)+(U2241-Z2241-AB2241),"Liquidação Cancelada")</f>
        <v>#N/A</v>
      </c>
      <c r="AD2241" s="29"/>
    </row>
    <row r="2242" spans="1:30" ht="24.95" customHeight="1" x14ac:dyDescent="0.2">
      <c r="A2242" s="23" t="str">
        <f>D2242&amp;"|"&amp;E2242&amp;"|"&amp;G2242&amp;"|"&amp;H2242&amp;"|"&amp;L2242&amp;"|"&amp;N2242&amp;"|"&amp;U2242</f>
        <v>||||||0</v>
      </c>
      <c r="B2242" s="23" t="str">
        <f>D2242&amp;"|"&amp;E2242&amp;"|"&amp;G2242&amp;"|"&amp;H2242&amp;"|"&amp;X2242</f>
        <v>||||0</v>
      </c>
      <c r="C2242" s="28" t="str">
        <f>E2242&amp;"|"&amp;X2242</f>
        <v>|0</v>
      </c>
      <c r="D2242" s="10"/>
      <c r="E2242" s="10"/>
      <c r="F2242" s="36" t="str">
        <f>G2242&amp;"/"&amp;H2242</f>
        <v>/</v>
      </c>
      <c r="G2242" s="10"/>
      <c r="H2242" s="10"/>
      <c r="I2242" s="36" t="str">
        <f>J2242&amp;"."&amp;K2242</f>
        <v>.</v>
      </c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>
        <f>R2242-S2242-T2242</f>
        <v>0</v>
      </c>
      <c r="V2242" s="9" t="e">
        <f>IF(X2242&lt;&gt;"Liquidação Cancelada",VLOOKUP(B2242,'BASE DE DADOS OPS'!$B$4:$P$9650,10,FALSE),"Liquidação Cancelada")</f>
        <v>#N/A</v>
      </c>
      <c r="W2242" s="13" t="e">
        <f>IF(X2242&lt;&gt;"Liquidação Cancelada",IF(ISBLANK(V2242),"AGUARDANDO PAGAMENTO",NETWORKDAYS(P2242,V2242)-1),"Liquidação Cancelada")</f>
        <v>#N/A</v>
      </c>
      <c r="X2242" s="10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>IF(X2242&lt;&gt;"Liquidação Cancelada",Y2242-Z2242,"Liquidação Cancelada")</f>
        <v>#N/A</v>
      </c>
      <c r="AC2242" s="3" t="e">
        <f>IF(X2242&lt;&gt;"Liquidação Cancelada",(AA2242-AB2242)+(U2242-Z2242-AB2242),"Liquidação Cancelada")</f>
        <v>#N/A</v>
      </c>
      <c r="AD2242" s="29"/>
    </row>
    <row r="2243" spans="1:30" ht="24.95" customHeight="1" x14ac:dyDescent="0.2">
      <c r="A2243" s="23" t="str">
        <f>D2243&amp;"|"&amp;E2243&amp;"|"&amp;G2243&amp;"|"&amp;H2243&amp;"|"&amp;L2243&amp;"|"&amp;N2243&amp;"|"&amp;U2243</f>
        <v>||||||0</v>
      </c>
      <c r="B2243" s="23" t="str">
        <f>D2243&amp;"|"&amp;E2243&amp;"|"&amp;G2243&amp;"|"&amp;H2243&amp;"|"&amp;X2243</f>
        <v>||||0</v>
      </c>
      <c r="C2243" s="28" t="str">
        <f>E2243&amp;"|"&amp;X2243</f>
        <v>|0</v>
      </c>
      <c r="D2243" s="10"/>
      <c r="E2243" s="10"/>
      <c r="F2243" s="36" t="str">
        <f>G2243&amp;"/"&amp;H2243</f>
        <v>/</v>
      </c>
      <c r="G2243" s="10"/>
      <c r="H2243" s="10"/>
      <c r="I2243" s="36" t="str">
        <f>J2243&amp;"."&amp;K2243</f>
        <v>.</v>
      </c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>
        <f>R2243-S2243-T2243</f>
        <v>0</v>
      </c>
      <c r="V2243" s="9" t="e">
        <f>IF(X2243&lt;&gt;"Liquidação Cancelada",VLOOKUP(B2243,'BASE DE DADOS OPS'!$B$4:$P$9650,10,FALSE),"Liquidação Cancelada")</f>
        <v>#N/A</v>
      </c>
      <c r="W2243" s="13" t="e">
        <f>IF(X2243&lt;&gt;"Liquidação Cancelada",IF(ISBLANK(V2243),"AGUARDANDO PAGAMENTO",NETWORKDAYS(P2243,V2243)-1),"Liquidação Cancelada")</f>
        <v>#N/A</v>
      </c>
      <c r="X2243" s="10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>IF(X2243&lt;&gt;"Liquidação Cancelada",Y2243-Z2243,"Liquidação Cancelada")</f>
        <v>#N/A</v>
      </c>
      <c r="AC2243" s="3" t="e">
        <f>IF(X2243&lt;&gt;"Liquidação Cancelada",(AA2243-AB2243)+(U2243-Z2243-AB2243),"Liquidação Cancelada")</f>
        <v>#N/A</v>
      </c>
      <c r="AD2243" s="29"/>
    </row>
    <row r="2244" spans="1:30" ht="24.95" customHeight="1" x14ac:dyDescent="0.2">
      <c r="A2244" s="23" t="str">
        <f>D2244&amp;"|"&amp;E2244&amp;"|"&amp;G2244&amp;"|"&amp;H2244&amp;"|"&amp;L2244&amp;"|"&amp;N2244&amp;"|"&amp;U2244</f>
        <v>||||||0</v>
      </c>
      <c r="B2244" s="23" t="str">
        <f>D2244&amp;"|"&amp;E2244&amp;"|"&amp;G2244&amp;"|"&amp;H2244&amp;"|"&amp;X2244</f>
        <v>||||0</v>
      </c>
      <c r="C2244" s="28" t="str">
        <f>E2244&amp;"|"&amp;X2244</f>
        <v>|0</v>
      </c>
      <c r="D2244" s="10"/>
      <c r="E2244" s="10"/>
      <c r="F2244" s="36" t="str">
        <f>G2244&amp;"/"&amp;H2244</f>
        <v>/</v>
      </c>
      <c r="G2244" s="10"/>
      <c r="H2244" s="10"/>
      <c r="I2244" s="36" t="str">
        <f>J2244&amp;"."&amp;K2244</f>
        <v>.</v>
      </c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>
        <f>R2244-S2244-T2244</f>
        <v>0</v>
      </c>
      <c r="V2244" s="9" t="e">
        <f>IF(X2244&lt;&gt;"Liquidação Cancelada",VLOOKUP(B2244,'BASE DE DADOS OPS'!$B$4:$P$9650,10,FALSE),"Liquidação Cancelada")</f>
        <v>#N/A</v>
      </c>
      <c r="W2244" s="13" t="e">
        <f>IF(X2244&lt;&gt;"Liquidação Cancelada",IF(ISBLANK(V2244),"AGUARDANDO PAGAMENTO",NETWORKDAYS(P2244,V2244)-1),"Liquidação Cancelada")</f>
        <v>#N/A</v>
      </c>
      <c r="X2244" s="10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>IF(X2244&lt;&gt;"Liquidação Cancelada",Y2244-Z2244,"Liquidação Cancelada")</f>
        <v>#N/A</v>
      </c>
      <c r="AC2244" s="3" t="e">
        <f>IF(X2244&lt;&gt;"Liquidação Cancelada",(AA2244-AB2244)+(U2244-Z2244-AB2244),"Liquidação Cancelada")</f>
        <v>#N/A</v>
      </c>
      <c r="AD2244" s="29"/>
    </row>
    <row r="2245" spans="1:30" ht="24.95" customHeight="1" x14ac:dyDescent="0.2">
      <c r="A2245" s="23" t="str">
        <f>D2245&amp;"|"&amp;E2245&amp;"|"&amp;G2245&amp;"|"&amp;H2245&amp;"|"&amp;L2245&amp;"|"&amp;N2245&amp;"|"&amp;U2245</f>
        <v>||||||0</v>
      </c>
      <c r="B2245" s="23" t="str">
        <f>D2245&amp;"|"&amp;E2245&amp;"|"&amp;G2245&amp;"|"&amp;H2245&amp;"|"&amp;X2245</f>
        <v>||||0</v>
      </c>
      <c r="C2245" s="28" t="str">
        <f>E2245&amp;"|"&amp;X2245</f>
        <v>|0</v>
      </c>
      <c r="D2245" s="10"/>
      <c r="E2245" s="10"/>
      <c r="F2245" s="36" t="str">
        <f>G2245&amp;"/"&amp;H2245</f>
        <v>/</v>
      </c>
      <c r="G2245" s="10"/>
      <c r="H2245" s="10"/>
      <c r="I2245" s="36" t="str">
        <f>J2245&amp;"."&amp;K2245</f>
        <v>.</v>
      </c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>
        <f>R2245-S2245-T2245</f>
        <v>0</v>
      </c>
      <c r="V2245" s="9" t="e">
        <f>IF(X2245&lt;&gt;"Liquidação Cancelada",VLOOKUP(B2245,'BASE DE DADOS OPS'!$B$4:$P$9650,10,FALSE),"Liquidação Cancelada")</f>
        <v>#N/A</v>
      </c>
      <c r="W2245" s="13" t="e">
        <f>IF(X2245&lt;&gt;"Liquidação Cancelada",IF(ISBLANK(V2245),"AGUARDANDO PAGAMENTO",NETWORKDAYS(P2245,V2245)-1),"Liquidação Cancelada")</f>
        <v>#N/A</v>
      </c>
      <c r="X2245" s="10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>IF(X2245&lt;&gt;"Liquidação Cancelada",Y2245-Z2245,"Liquidação Cancelada")</f>
        <v>#N/A</v>
      </c>
      <c r="AC2245" s="3" t="e">
        <f>IF(X2245&lt;&gt;"Liquidação Cancelada",(AA2245-AB2245)+(U2245-Z2245-AB2245),"Liquidação Cancelada")</f>
        <v>#N/A</v>
      </c>
      <c r="AD2245" s="29"/>
    </row>
    <row r="2246" spans="1:30" ht="24.95" customHeight="1" x14ac:dyDescent="0.2">
      <c r="A2246" s="23" t="str">
        <f>D2246&amp;"|"&amp;E2246&amp;"|"&amp;G2246&amp;"|"&amp;H2246&amp;"|"&amp;L2246&amp;"|"&amp;N2246&amp;"|"&amp;U2246</f>
        <v>||||||0</v>
      </c>
      <c r="B2246" s="23" t="str">
        <f>D2246&amp;"|"&amp;E2246&amp;"|"&amp;G2246&amp;"|"&amp;H2246&amp;"|"&amp;X2246</f>
        <v>||||0</v>
      </c>
      <c r="C2246" s="28" t="str">
        <f>E2246&amp;"|"&amp;X2246</f>
        <v>|0</v>
      </c>
      <c r="D2246" s="10"/>
      <c r="E2246" s="10"/>
      <c r="F2246" s="36" t="str">
        <f>G2246&amp;"/"&amp;H2246</f>
        <v>/</v>
      </c>
      <c r="G2246" s="10"/>
      <c r="H2246" s="10"/>
      <c r="I2246" s="36" t="str">
        <f>J2246&amp;"."&amp;K2246</f>
        <v>.</v>
      </c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>
        <f>R2246-S2246-T2246</f>
        <v>0</v>
      </c>
      <c r="V2246" s="9" t="e">
        <f>IF(X2246&lt;&gt;"Liquidação Cancelada",VLOOKUP(B2246,'BASE DE DADOS OPS'!$B$4:$P$9650,10,FALSE),"Liquidação Cancelada")</f>
        <v>#N/A</v>
      </c>
      <c r="W2246" s="13" t="e">
        <f>IF(X2246&lt;&gt;"Liquidação Cancelada",IF(ISBLANK(V2246),"AGUARDANDO PAGAMENTO",NETWORKDAYS(P2246,V2246)-1),"Liquidação Cancelada")</f>
        <v>#N/A</v>
      </c>
      <c r="X2246" s="10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>IF(X2246&lt;&gt;"Liquidação Cancelada",Y2246-Z2246,"Liquidação Cancelada")</f>
        <v>#N/A</v>
      </c>
      <c r="AC2246" s="3" t="e">
        <f>IF(X2246&lt;&gt;"Liquidação Cancelada",(AA2246-AB2246)+(U2246-Z2246-AB2246),"Liquidação Cancelada")</f>
        <v>#N/A</v>
      </c>
      <c r="AD2246" s="29"/>
    </row>
    <row r="2247" spans="1:30" ht="24.95" customHeight="1" x14ac:dyDescent="0.2">
      <c r="A2247" s="23" t="str">
        <f>D2247&amp;"|"&amp;E2247&amp;"|"&amp;G2247&amp;"|"&amp;H2247&amp;"|"&amp;L2247&amp;"|"&amp;N2247&amp;"|"&amp;U2247</f>
        <v>||||||0</v>
      </c>
      <c r="B2247" s="23" t="str">
        <f>D2247&amp;"|"&amp;E2247&amp;"|"&amp;G2247&amp;"|"&amp;H2247&amp;"|"&amp;X2247</f>
        <v>||||0</v>
      </c>
      <c r="C2247" s="28" t="str">
        <f>E2247&amp;"|"&amp;X2247</f>
        <v>|0</v>
      </c>
      <c r="D2247" s="10"/>
      <c r="E2247" s="10"/>
      <c r="F2247" s="36" t="str">
        <f>G2247&amp;"/"&amp;H2247</f>
        <v>/</v>
      </c>
      <c r="G2247" s="10"/>
      <c r="H2247" s="10"/>
      <c r="I2247" s="36" t="str">
        <f>J2247&amp;"."&amp;K2247</f>
        <v>.</v>
      </c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>
        <f>R2247-S2247-T2247</f>
        <v>0</v>
      </c>
      <c r="V2247" s="9" t="e">
        <f>IF(X2247&lt;&gt;"Liquidação Cancelada",VLOOKUP(B2247,'BASE DE DADOS OPS'!$B$4:$P$9650,10,FALSE),"Liquidação Cancelada")</f>
        <v>#N/A</v>
      </c>
      <c r="W2247" s="13" t="e">
        <f>IF(X2247&lt;&gt;"Liquidação Cancelada",IF(ISBLANK(V2247),"AGUARDANDO PAGAMENTO",NETWORKDAYS(P2247,V2247)-1),"Liquidação Cancelada")</f>
        <v>#N/A</v>
      </c>
      <c r="X2247" s="10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>IF(X2247&lt;&gt;"Liquidação Cancelada",Y2247-Z2247,"Liquidação Cancelada")</f>
        <v>#N/A</v>
      </c>
      <c r="AC2247" s="3" t="e">
        <f>IF(X2247&lt;&gt;"Liquidação Cancelada",(AA2247-AB2247)+(U2247-Z2247-AB2247),"Liquidação Cancelada")</f>
        <v>#N/A</v>
      </c>
      <c r="AD2247" s="29"/>
    </row>
    <row r="2248" spans="1:30" ht="24.95" customHeight="1" x14ac:dyDescent="0.2">
      <c r="A2248" s="23" t="str">
        <f>D2248&amp;"|"&amp;E2248&amp;"|"&amp;G2248&amp;"|"&amp;H2248&amp;"|"&amp;L2248&amp;"|"&amp;N2248&amp;"|"&amp;U2248</f>
        <v>||||||0</v>
      </c>
      <c r="B2248" s="23" t="str">
        <f>D2248&amp;"|"&amp;E2248&amp;"|"&amp;G2248&amp;"|"&amp;H2248&amp;"|"&amp;X2248</f>
        <v>||||0</v>
      </c>
      <c r="C2248" s="28" t="str">
        <f>E2248&amp;"|"&amp;X2248</f>
        <v>|0</v>
      </c>
      <c r="D2248" s="10"/>
      <c r="E2248" s="10"/>
      <c r="F2248" s="36" t="str">
        <f>G2248&amp;"/"&amp;H2248</f>
        <v>/</v>
      </c>
      <c r="G2248" s="10"/>
      <c r="H2248" s="10"/>
      <c r="I2248" s="36" t="str">
        <f>J2248&amp;"."&amp;K2248</f>
        <v>.</v>
      </c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>
        <f>R2248-S2248-T2248</f>
        <v>0</v>
      </c>
      <c r="V2248" s="9" t="e">
        <f>IF(X2248&lt;&gt;"Liquidação Cancelada",VLOOKUP(B2248,'BASE DE DADOS OPS'!$B$4:$P$9650,10,FALSE),"Liquidação Cancelada")</f>
        <v>#N/A</v>
      </c>
      <c r="W2248" s="13" t="e">
        <f>IF(X2248&lt;&gt;"Liquidação Cancelada",IF(ISBLANK(V2248),"AGUARDANDO PAGAMENTO",NETWORKDAYS(P2248,V2248)-1),"Liquidação Cancelada")</f>
        <v>#N/A</v>
      </c>
      <c r="X2248" s="10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>IF(X2248&lt;&gt;"Liquidação Cancelada",Y2248-Z2248,"Liquidação Cancelada")</f>
        <v>#N/A</v>
      </c>
      <c r="AC2248" s="3" t="e">
        <f>IF(X2248&lt;&gt;"Liquidação Cancelada",(AA2248-AB2248)+(U2248-Z2248-AB2248),"Liquidação Cancelada")</f>
        <v>#N/A</v>
      </c>
      <c r="AD2248" s="29"/>
    </row>
    <row r="2249" spans="1:30" ht="24.95" customHeight="1" x14ac:dyDescent="0.2">
      <c r="A2249" s="23" t="str">
        <f>D2249&amp;"|"&amp;E2249&amp;"|"&amp;G2249&amp;"|"&amp;H2249&amp;"|"&amp;L2249&amp;"|"&amp;N2249&amp;"|"&amp;U2249</f>
        <v>||||||0</v>
      </c>
      <c r="B2249" s="23" t="str">
        <f>D2249&amp;"|"&amp;E2249&amp;"|"&amp;G2249&amp;"|"&amp;H2249&amp;"|"&amp;X2249</f>
        <v>||||0</v>
      </c>
      <c r="C2249" s="28" t="str">
        <f>E2249&amp;"|"&amp;X2249</f>
        <v>|0</v>
      </c>
      <c r="D2249" s="10"/>
      <c r="E2249" s="10"/>
      <c r="F2249" s="36" t="str">
        <f>G2249&amp;"/"&amp;H2249</f>
        <v>/</v>
      </c>
      <c r="G2249" s="10"/>
      <c r="H2249" s="10"/>
      <c r="I2249" s="36" t="str">
        <f>J2249&amp;"."&amp;K2249</f>
        <v>.</v>
      </c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>
        <f>R2249-S2249-T2249</f>
        <v>0</v>
      </c>
      <c r="V2249" s="9" t="e">
        <f>IF(X2249&lt;&gt;"Liquidação Cancelada",VLOOKUP(B2249,'BASE DE DADOS OPS'!$B$4:$P$9650,10,FALSE),"Liquidação Cancelada")</f>
        <v>#N/A</v>
      </c>
      <c r="W2249" s="13" t="e">
        <f>IF(X2249&lt;&gt;"Liquidação Cancelada",IF(ISBLANK(V2249),"AGUARDANDO PAGAMENTO",NETWORKDAYS(P2249,V2249)-1),"Liquidação Cancelada")</f>
        <v>#N/A</v>
      </c>
      <c r="X2249" s="10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>IF(X2249&lt;&gt;"Liquidação Cancelada",Y2249-Z2249,"Liquidação Cancelada")</f>
        <v>#N/A</v>
      </c>
      <c r="AC2249" s="3" t="e">
        <f>IF(X2249&lt;&gt;"Liquidação Cancelada",(AA2249-AB2249)+(U2249-Z2249-AB2249),"Liquidação Cancelada")</f>
        <v>#N/A</v>
      </c>
      <c r="AD2249" s="29"/>
    </row>
    <row r="2250" spans="1:30" ht="24.95" customHeight="1" x14ac:dyDescent="0.2">
      <c r="A2250" s="23" t="str">
        <f>D2250&amp;"|"&amp;E2250&amp;"|"&amp;G2250&amp;"|"&amp;H2250&amp;"|"&amp;L2250&amp;"|"&amp;N2250&amp;"|"&amp;U2250</f>
        <v>||||||0</v>
      </c>
      <c r="B2250" s="23" t="str">
        <f>D2250&amp;"|"&amp;E2250&amp;"|"&amp;G2250&amp;"|"&amp;H2250&amp;"|"&amp;X2250</f>
        <v>||||0</v>
      </c>
      <c r="C2250" s="28" t="str">
        <f>E2250&amp;"|"&amp;X2250</f>
        <v>|0</v>
      </c>
      <c r="D2250" s="10"/>
      <c r="E2250" s="10"/>
      <c r="F2250" s="36" t="str">
        <f>G2250&amp;"/"&amp;H2250</f>
        <v>/</v>
      </c>
      <c r="G2250" s="10"/>
      <c r="H2250" s="10"/>
      <c r="I2250" s="36" t="str">
        <f>J2250&amp;"."&amp;K2250</f>
        <v>.</v>
      </c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>
        <f>R2250-S2250-T2250</f>
        <v>0</v>
      </c>
      <c r="V2250" s="9" t="e">
        <f>IF(X2250&lt;&gt;"Liquidação Cancelada",VLOOKUP(B2250,'BASE DE DADOS OPS'!$B$4:$P$9650,10,FALSE),"Liquidação Cancelada")</f>
        <v>#N/A</v>
      </c>
      <c r="W2250" s="13" t="e">
        <f>IF(X2250&lt;&gt;"Liquidação Cancelada",IF(ISBLANK(V2250),"AGUARDANDO PAGAMENTO",NETWORKDAYS(P2250,V2250)-1),"Liquidação Cancelada")</f>
        <v>#N/A</v>
      </c>
      <c r="X2250" s="10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>IF(X2250&lt;&gt;"Liquidação Cancelada",Y2250-Z2250,"Liquidação Cancelada")</f>
        <v>#N/A</v>
      </c>
      <c r="AC2250" s="3" t="e">
        <f>IF(X2250&lt;&gt;"Liquidação Cancelada",(AA2250-AB2250)+(U2250-Z2250-AB2250),"Liquidação Cancelada")</f>
        <v>#N/A</v>
      </c>
      <c r="AD2250" s="29"/>
    </row>
    <row r="2251" spans="1:30" ht="24.95" customHeight="1" x14ac:dyDescent="0.2">
      <c r="A2251" s="23" t="str">
        <f>D2251&amp;"|"&amp;E2251&amp;"|"&amp;G2251&amp;"|"&amp;H2251&amp;"|"&amp;L2251&amp;"|"&amp;N2251&amp;"|"&amp;U2251</f>
        <v>||||||0</v>
      </c>
      <c r="B2251" s="23" t="str">
        <f>D2251&amp;"|"&amp;E2251&amp;"|"&amp;G2251&amp;"|"&amp;H2251&amp;"|"&amp;X2251</f>
        <v>||||0</v>
      </c>
      <c r="C2251" s="28" t="str">
        <f>E2251&amp;"|"&amp;X2251</f>
        <v>|0</v>
      </c>
      <c r="D2251" s="10"/>
      <c r="E2251" s="10"/>
      <c r="F2251" s="36" t="str">
        <f>G2251&amp;"/"&amp;H2251</f>
        <v>/</v>
      </c>
      <c r="G2251" s="10"/>
      <c r="H2251" s="10"/>
      <c r="I2251" s="36" t="str">
        <f>J2251&amp;"."&amp;K2251</f>
        <v>.</v>
      </c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>
        <f>R2251-S2251-T2251</f>
        <v>0</v>
      </c>
      <c r="V2251" s="9" t="e">
        <f>IF(X2251&lt;&gt;"Liquidação Cancelada",VLOOKUP(B2251,'BASE DE DADOS OPS'!$B$4:$P$9650,10,FALSE),"Liquidação Cancelada")</f>
        <v>#N/A</v>
      </c>
      <c r="W2251" s="13" t="e">
        <f>IF(X2251&lt;&gt;"Liquidação Cancelada",IF(ISBLANK(V2251),"AGUARDANDO PAGAMENTO",NETWORKDAYS(P2251,V2251)-1),"Liquidação Cancelada")</f>
        <v>#N/A</v>
      </c>
      <c r="X2251" s="10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>IF(X2251&lt;&gt;"Liquidação Cancelada",Y2251-Z2251,"Liquidação Cancelada")</f>
        <v>#N/A</v>
      </c>
      <c r="AC2251" s="3" t="e">
        <f>IF(X2251&lt;&gt;"Liquidação Cancelada",(AA2251-AB2251)+(U2251-Z2251-AB2251),"Liquidação Cancelada")</f>
        <v>#N/A</v>
      </c>
      <c r="AD2251" s="29"/>
    </row>
    <row r="2252" spans="1:30" ht="24.95" customHeight="1" x14ac:dyDescent="0.2">
      <c r="A2252" s="23" t="str">
        <f>D2252&amp;"|"&amp;E2252&amp;"|"&amp;G2252&amp;"|"&amp;H2252&amp;"|"&amp;L2252&amp;"|"&amp;N2252&amp;"|"&amp;U2252</f>
        <v>||||||0</v>
      </c>
      <c r="B2252" s="23" t="str">
        <f>D2252&amp;"|"&amp;E2252&amp;"|"&amp;G2252&amp;"|"&amp;H2252&amp;"|"&amp;X2252</f>
        <v>||||0</v>
      </c>
      <c r="C2252" s="28" t="str">
        <f>E2252&amp;"|"&amp;X2252</f>
        <v>|0</v>
      </c>
      <c r="D2252" s="10"/>
      <c r="E2252" s="10"/>
      <c r="F2252" s="36" t="str">
        <f>G2252&amp;"/"&amp;H2252</f>
        <v>/</v>
      </c>
      <c r="G2252" s="10"/>
      <c r="H2252" s="10"/>
      <c r="I2252" s="36" t="str">
        <f>J2252&amp;"."&amp;K2252</f>
        <v>.</v>
      </c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>
        <f>R2252-S2252-T2252</f>
        <v>0</v>
      </c>
      <c r="V2252" s="9" t="e">
        <f>IF(X2252&lt;&gt;"Liquidação Cancelada",VLOOKUP(B2252,'BASE DE DADOS OPS'!$B$4:$P$9650,10,FALSE),"Liquidação Cancelada")</f>
        <v>#N/A</v>
      </c>
      <c r="W2252" s="13" t="e">
        <f>IF(X2252&lt;&gt;"Liquidação Cancelada",IF(ISBLANK(V2252),"AGUARDANDO PAGAMENTO",NETWORKDAYS(P2252,V2252)-1),"Liquidação Cancelada")</f>
        <v>#N/A</v>
      </c>
      <c r="X2252" s="10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>IF(X2252&lt;&gt;"Liquidação Cancelada",Y2252-Z2252,"Liquidação Cancelada")</f>
        <v>#N/A</v>
      </c>
      <c r="AC2252" s="3" t="e">
        <f>IF(X2252&lt;&gt;"Liquidação Cancelada",(AA2252-AB2252)+(U2252-Z2252-AB2252),"Liquidação Cancelada")</f>
        <v>#N/A</v>
      </c>
      <c r="AD2252" s="29"/>
    </row>
    <row r="2253" spans="1:30" ht="24.95" customHeight="1" x14ac:dyDescent="0.2">
      <c r="A2253" s="23" t="str">
        <f>D2253&amp;"|"&amp;E2253&amp;"|"&amp;G2253&amp;"|"&amp;H2253&amp;"|"&amp;L2253&amp;"|"&amp;N2253&amp;"|"&amp;U2253</f>
        <v>||||||0</v>
      </c>
      <c r="B2253" s="23" t="str">
        <f>D2253&amp;"|"&amp;E2253&amp;"|"&amp;G2253&amp;"|"&amp;H2253&amp;"|"&amp;X2253</f>
        <v>||||0</v>
      </c>
      <c r="C2253" s="28" t="str">
        <f>E2253&amp;"|"&amp;X2253</f>
        <v>|0</v>
      </c>
      <c r="D2253" s="10"/>
      <c r="E2253" s="10"/>
      <c r="F2253" s="36" t="str">
        <f>G2253&amp;"/"&amp;H2253</f>
        <v>/</v>
      </c>
      <c r="G2253" s="10"/>
      <c r="H2253" s="10"/>
      <c r="I2253" s="36" t="str">
        <f>J2253&amp;"."&amp;K2253</f>
        <v>.</v>
      </c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>
        <f>R2253-S2253-T2253</f>
        <v>0</v>
      </c>
      <c r="V2253" s="9" t="e">
        <f>IF(X2253&lt;&gt;"Liquidação Cancelada",VLOOKUP(B2253,'BASE DE DADOS OPS'!$B$4:$P$9650,10,FALSE),"Liquidação Cancelada")</f>
        <v>#N/A</v>
      </c>
      <c r="W2253" s="13" t="e">
        <f>IF(X2253&lt;&gt;"Liquidação Cancelada",IF(ISBLANK(V2253),"AGUARDANDO PAGAMENTO",NETWORKDAYS(P2253,V2253)-1),"Liquidação Cancelada")</f>
        <v>#N/A</v>
      </c>
      <c r="X2253" s="10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>IF(X2253&lt;&gt;"Liquidação Cancelada",Y2253-Z2253,"Liquidação Cancelada")</f>
        <v>#N/A</v>
      </c>
      <c r="AC2253" s="3" t="e">
        <f>IF(X2253&lt;&gt;"Liquidação Cancelada",(AA2253-AB2253)+(U2253-Z2253-AB2253),"Liquidação Cancelada")</f>
        <v>#N/A</v>
      </c>
      <c r="AD2253" s="29"/>
    </row>
    <row r="2254" spans="1:30" ht="24.95" customHeight="1" x14ac:dyDescent="0.2">
      <c r="A2254" s="23" t="str">
        <f>D2254&amp;"|"&amp;E2254&amp;"|"&amp;G2254&amp;"|"&amp;H2254&amp;"|"&amp;L2254&amp;"|"&amp;N2254&amp;"|"&amp;U2254</f>
        <v>||||||0</v>
      </c>
      <c r="B2254" s="23" t="str">
        <f>D2254&amp;"|"&amp;E2254&amp;"|"&amp;G2254&amp;"|"&amp;H2254&amp;"|"&amp;X2254</f>
        <v>||||0</v>
      </c>
      <c r="C2254" s="28" t="str">
        <f>E2254&amp;"|"&amp;X2254</f>
        <v>|0</v>
      </c>
      <c r="D2254" s="10"/>
      <c r="E2254" s="10"/>
      <c r="F2254" s="36" t="str">
        <f>G2254&amp;"/"&amp;H2254</f>
        <v>/</v>
      </c>
      <c r="G2254" s="10"/>
      <c r="H2254" s="10"/>
      <c r="I2254" s="36" t="str">
        <f>J2254&amp;"."&amp;K2254</f>
        <v>.</v>
      </c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>
        <f>R2254-S2254-T2254</f>
        <v>0</v>
      </c>
      <c r="V2254" s="9" t="e">
        <f>IF(X2254&lt;&gt;"Liquidação Cancelada",VLOOKUP(B2254,'BASE DE DADOS OPS'!$B$4:$P$9650,10,FALSE),"Liquidação Cancelada")</f>
        <v>#N/A</v>
      </c>
      <c r="W2254" s="13" t="e">
        <f>IF(X2254&lt;&gt;"Liquidação Cancelada",IF(ISBLANK(V2254),"AGUARDANDO PAGAMENTO",NETWORKDAYS(P2254,V2254)-1),"Liquidação Cancelada")</f>
        <v>#N/A</v>
      </c>
      <c r="X2254" s="10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>IF(X2254&lt;&gt;"Liquidação Cancelada",Y2254-Z2254,"Liquidação Cancelada")</f>
        <v>#N/A</v>
      </c>
      <c r="AC2254" s="3" t="e">
        <f>IF(X2254&lt;&gt;"Liquidação Cancelada",(AA2254-AB2254)+(U2254-Z2254-AB2254),"Liquidação Cancelada")</f>
        <v>#N/A</v>
      </c>
      <c r="AD2254" s="29"/>
    </row>
    <row r="2255" spans="1:30" ht="24.95" customHeight="1" x14ac:dyDescent="0.2">
      <c r="A2255" s="23" t="str">
        <f>D2255&amp;"|"&amp;E2255&amp;"|"&amp;G2255&amp;"|"&amp;H2255&amp;"|"&amp;L2255&amp;"|"&amp;N2255&amp;"|"&amp;U2255</f>
        <v>||||||0</v>
      </c>
      <c r="B2255" s="23" t="str">
        <f>D2255&amp;"|"&amp;E2255&amp;"|"&amp;G2255&amp;"|"&amp;H2255&amp;"|"&amp;X2255</f>
        <v>||||0</v>
      </c>
      <c r="C2255" s="28" t="str">
        <f>E2255&amp;"|"&amp;X2255</f>
        <v>|0</v>
      </c>
      <c r="D2255" s="10"/>
      <c r="E2255" s="10"/>
      <c r="F2255" s="36" t="str">
        <f>G2255&amp;"/"&amp;H2255</f>
        <v>/</v>
      </c>
      <c r="G2255" s="10"/>
      <c r="H2255" s="10"/>
      <c r="I2255" s="36" t="str">
        <f>J2255&amp;"."&amp;K2255</f>
        <v>.</v>
      </c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>
        <f>R2255-S2255-T2255</f>
        <v>0</v>
      </c>
      <c r="V2255" s="9" t="e">
        <f>IF(X2255&lt;&gt;"Liquidação Cancelada",VLOOKUP(B2255,'BASE DE DADOS OPS'!$B$4:$P$9650,10,FALSE),"Liquidação Cancelada")</f>
        <v>#N/A</v>
      </c>
      <c r="W2255" s="13" t="e">
        <f>IF(X2255&lt;&gt;"Liquidação Cancelada",IF(ISBLANK(V2255),"AGUARDANDO PAGAMENTO",NETWORKDAYS(P2255,V2255)-1),"Liquidação Cancelada")</f>
        <v>#N/A</v>
      </c>
      <c r="X2255" s="10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>IF(X2255&lt;&gt;"Liquidação Cancelada",Y2255-Z2255,"Liquidação Cancelada")</f>
        <v>#N/A</v>
      </c>
      <c r="AC2255" s="3" t="e">
        <f>IF(X2255&lt;&gt;"Liquidação Cancelada",(AA2255-AB2255)+(U2255-Z2255-AB2255),"Liquidação Cancelada")</f>
        <v>#N/A</v>
      </c>
      <c r="AD2255" s="29"/>
    </row>
    <row r="2256" spans="1:30" ht="24.95" customHeight="1" x14ac:dyDescent="0.2">
      <c r="A2256" s="23" t="str">
        <f>D2256&amp;"|"&amp;E2256&amp;"|"&amp;G2256&amp;"|"&amp;H2256&amp;"|"&amp;L2256&amp;"|"&amp;N2256&amp;"|"&amp;U2256</f>
        <v>||||||0</v>
      </c>
      <c r="B2256" s="23" t="str">
        <f>D2256&amp;"|"&amp;E2256&amp;"|"&amp;G2256&amp;"|"&amp;H2256&amp;"|"&amp;X2256</f>
        <v>||||0</v>
      </c>
      <c r="C2256" s="28" t="str">
        <f>E2256&amp;"|"&amp;X2256</f>
        <v>|0</v>
      </c>
      <c r="D2256" s="10"/>
      <c r="E2256" s="10"/>
      <c r="F2256" s="36" t="str">
        <f>G2256&amp;"/"&amp;H2256</f>
        <v>/</v>
      </c>
      <c r="G2256" s="10"/>
      <c r="H2256" s="10"/>
      <c r="I2256" s="36" t="str">
        <f>J2256&amp;"."&amp;K2256</f>
        <v>.</v>
      </c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>
        <f>R2256-S2256-T2256</f>
        <v>0</v>
      </c>
      <c r="V2256" s="9" t="e">
        <f>IF(X2256&lt;&gt;"Liquidação Cancelada",VLOOKUP(B2256,'BASE DE DADOS OPS'!$B$4:$P$9650,10,FALSE),"Liquidação Cancelada")</f>
        <v>#N/A</v>
      </c>
      <c r="W2256" s="13" t="e">
        <f>IF(X2256&lt;&gt;"Liquidação Cancelada",IF(ISBLANK(V2256),"AGUARDANDO PAGAMENTO",NETWORKDAYS(P2256,V2256)-1),"Liquidação Cancelada")</f>
        <v>#N/A</v>
      </c>
      <c r="X2256" s="10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>IF(X2256&lt;&gt;"Liquidação Cancelada",Y2256-Z2256,"Liquidação Cancelada")</f>
        <v>#N/A</v>
      </c>
      <c r="AC2256" s="3" t="e">
        <f>IF(X2256&lt;&gt;"Liquidação Cancelada",(AA2256-AB2256)+(U2256-Z2256-AB2256),"Liquidação Cancelada")</f>
        <v>#N/A</v>
      </c>
      <c r="AD2256" s="29"/>
    </row>
    <row r="2257" spans="1:30" ht="24.95" customHeight="1" x14ac:dyDescent="0.2">
      <c r="A2257" s="23" t="str">
        <f>D2257&amp;"|"&amp;E2257&amp;"|"&amp;G2257&amp;"|"&amp;H2257&amp;"|"&amp;L2257&amp;"|"&amp;N2257&amp;"|"&amp;U2257</f>
        <v>||||||0</v>
      </c>
      <c r="B2257" s="23" t="str">
        <f>D2257&amp;"|"&amp;E2257&amp;"|"&amp;G2257&amp;"|"&amp;H2257&amp;"|"&amp;X2257</f>
        <v>||||0</v>
      </c>
      <c r="C2257" s="28" t="str">
        <f>E2257&amp;"|"&amp;X2257</f>
        <v>|0</v>
      </c>
      <c r="D2257" s="10"/>
      <c r="E2257" s="10"/>
      <c r="F2257" s="36" t="str">
        <f>G2257&amp;"/"&amp;H2257</f>
        <v>/</v>
      </c>
      <c r="G2257" s="10"/>
      <c r="H2257" s="10"/>
      <c r="I2257" s="36" t="str">
        <f>J2257&amp;"."&amp;K2257</f>
        <v>.</v>
      </c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>
        <f>R2257-S2257-T2257</f>
        <v>0</v>
      </c>
      <c r="V2257" s="9" t="e">
        <f>IF(X2257&lt;&gt;"Liquidação Cancelada",VLOOKUP(B2257,'BASE DE DADOS OPS'!$B$4:$P$9650,10,FALSE),"Liquidação Cancelada")</f>
        <v>#N/A</v>
      </c>
      <c r="W2257" s="13" t="e">
        <f>IF(X2257&lt;&gt;"Liquidação Cancelada",IF(ISBLANK(V2257),"AGUARDANDO PAGAMENTO",NETWORKDAYS(P2257,V2257)-1),"Liquidação Cancelada")</f>
        <v>#N/A</v>
      </c>
      <c r="X2257" s="10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>IF(X2257&lt;&gt;"Liquidação Cancelada",Y2257-Z2257,"Liquidação Cancelada")</f>
        <v>#N/A</v>
      </c>
      <c r="AC2257" s="3" t="e">
        <f>IF(X2257&lt;&gt;"Liquidação Cancelada",(AA2257-AB2257)+(U2257-Z2257-AB2257),"Liquidação Cancelada")</f>
        <v>#N/A</v>
      </c>
      <c r="AD2257" s="29"/>
    </row>
    <row r="2258" spans="1:30" ht="24.95" customHeight="1" x14ac:dyDescent="0.2">
      <c r="A2258" s="23" t="str">
        <f>D2258&amp;"|"&amp;E2258&amp;"|"&amp;G2258&amp;"|"&amp;H2258&amp;"|"&amp;L2258&amp;"|"&amp;N2258&amp;"|"&amp;U2258</f>
        <v>||||||0</v>
      </c>
      <c r="B2258" s="23" t="str">
        <f>D2258&amp;"|"&amp;E2258&amp;"|"&amp;G2258&amp;"|"&amp;H2258&amp;"|"&amp;X2258</f>
        <v>||||0</v>
      </c>
      <c r="C2258" s="28" t="str">
        <f>E2258&amp;"|"&amp;X2258</f>
        <v>|0</v>
      </c>
      <c r="D2258" s="10"/>
      <c r="E2258" s="10"/>
      <c r="F2258" s="36" t="str">
        <f>G2258&amp;"/"&amp;H2258</f>
        <v>/</v>
      </c>
      <c r="G2258" s="10"/>
      <c r="H2258" s="10"/>
      <c r="I2258" s="36" t="str">
        <f>J2258&amp;"."&amp;K2258</f>
        <v>.</v>
      </c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>
        <f>R2258-S2258-T2258</f>
        <v>0</v>
      </c>
      <c r="V2258" s="9" t="e">
        <f>IF(X2258&lt;&gt;"Liquidação Cancelada",VLOOKUP(B2258,'BASE DE DADOS OPS'!$B$4:$P$9650,10,FALSE),"Liquidação Cancelada")</f>
        <v>#N/A</v>
      </c>
      <c r="W2258" s="13" t="e">
        <f>IF(X2258&lt;&gt;"Liquidação Cancelada",IF(ISBLANK(V2258),"AGUARDANDO PAGAMENTO",NETWORKDAYS(P2258,V2258)-1),"Liquidação Cancelada")</f>
        <v>#N/A</v>
      </c>
      <c r="X2258" s="10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>IF(X2258&lt;&gt;"Liquidação Cancelada",Y2258-Z2258,"Liquidação Cancelada")</f>
        <v>#N/A</v>
      </c>
      <c r="AC2258" s="3" t="e">
        <f>IF(X2258&lt;&gt;"Liquidação Cancelada",(AA2258-AB2258)+(U2258-Z2258-AB2258),"Liquidação Cancelada")</f>
        <v>#N/A</v>
      </c>
      <c r="AD2258" s="29"/>
    </row>
    <row r="2259" spans="1:30" ht="24.95" customHeight="1" x14ac:dyDescent="0.2">
      <c r="A2259" s="23" t="str">
        <f>D2259&amp;"|"&amp;E2259&amp;"|"&amp;G2259&amp;"|"&amp;H2259&amp;"|"&amp;L2259&amp;"|"&amp;N2259&amp;"|"&amp;U2259</f>
        <v>||||||0</v>
      </c>
      <c r="B2259" s="23" t="str">
        <f>D2259&amp;"|"&amp;E2259&amp;"|"&amp;G2259&amp;"|"&amp;H2259&amp;"|"&amp;X2259</f>
        <v>||||0</v>
      </c>
      <c r="C2259" s="28" t="str">
        <f>E2259&amp;"|"&amp;X2259</f>
        <v>|0</v>
      </c>
      <c r="D2259" s="10"/>
      <c r="E2259" s="10"/>
      <c r="F2259" s="36" t="str">
        <f>G2259&amp;"/"&amp;H2259</f>
        <v>/</v>
      </c>
      <c r="G2259" s="10"/>
      <c r="H2259" s="10"/>
      <c r="I2259" s="36" t="str">
        <f>J2259&amp;"."&amp;K2259</f>
        <v>.</v>
      </c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>
        <f>R2259-S2259-T2259</f>
        <v>0</v>
      </c>
      <c r="V2259" s="9" t="e">
        <f>IF(X2259&lt;&gt;"Liquidação Cancelada",VLOOKUP(B2259,'BASE DE DADOS OPS'!$B$4:$P$9650,10,FALSE),"Liquidação Cancelada")</f>
        <v>#N/A</v>
      </c>
      <c r="W2259" s="13" t="e">
        <f>IF(X2259&lt;&gt;"Liquidação Cancelada",IF(ISBLANK(V2259),"AGUARDANDO PAGAMENTO",NETWORKDAYS(P2259,V2259)-1),"Liquidação Cancelada")</f>
        <v>#N/A</v>
      </c>
      <c r="X2259" s="10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>IF(X2259&lt;&gt;"Liquidação Cancelada",Y2259-Z2259,"Liquidação Cancelada")</f>
        <v>#N/A</v>
      </c>
      <c r="AC2259" s="3" t="e">
        <f>IF(X2259&lt;&gt;"Liquidação Cancelada",(AA2259-AB2259)+(U2259-Z2259-AB2259),"Liquidação Cancelada")</f>
        <v>#N/A</v>
      </c>
      <c r="AD2259" s="29"/>
    </row>
    <row r="2260" spans="1:30" ht="24.95" customHeight="1" x14ac:dyDescent="0.2">
      <c r="A2260" s="23" t="str">
        <f>D2260&amp;"|"&amp;E2260&amp;"|"&amp;G2260&amp;"|"&amp;H2260&amp;"|"&amp;L2260&amp;"|"&amp;N2260&amp;"|"&amp;U2260</f>
        <v>||||||0</v>
      </c>
      <c r="B2260" s="23" t="str">
        <f>D2260&amp;"|"&amp;E2260&amp;"|"&amp;G2260&amp;"|"&amp;H2260&amp;"|"&amp;X2260</f>
        <v>||||0</v>
      </c>
      <c r="C2260" s="28" t="str">
        <f>E2260&amp;"|"&amp;X2260</f>
        <v>|0</v>
      </c>
      <c r="D2260" s="10"/>
      <c r="E2260" s="10"/>
      <c r="F2260" s="36" t="str">
        <f>G2260&amp;"/"&amp;H2260</f>
        <v>/</v>
      </c>
      <c r="G2260" s="10"/>
      <c r="H2260" s="10"/>
      <c r="I2260" s="36" t="str">
        <f>J2260&amp;"."&amp;K2260</f>
        <v>.</v>
      </c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>
        <f>R2260-S2260-T2260</f>
        <v>0</v>
      </c>
      <c r="V2260" s="9" t="e">
        <f>IF(X2260&lt;&gt;"Liquidação Cancelada",VLOOKUP(B2260,'BASE DE DADOS OPS'!$B$4:$P$9650,10,FALSE),"Liquidação Cancelada")</f>
        <v>#N/A</v>
      </c>
      <c r="W2260" s="13" t="e">
        <f>IF(X2260&lt;&gt;"Liquidação Cancelada",IF(ISBLANK(V2260),"AGUARDANDO PAGAMENTO",NETWORKDAYS(P2260,V2260)-1),"Liquidação Cancelada")</f>
        <v>#N/A</v>
      </c>
      <c r="X2260" s="10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>IF(X2260&lt;&gt;"Liquidação Cancelada",Y2260-Z2260,"Liquidação Cancelada")</f>
        <v>#N/A</v>
      </c>
      <c r="AC2260" s="3" t="e">
        <f>IF(X2260&lt;&gt;"Liquidação Cancelada",(AA2260-AB2260)+(U2260-Z2260-AB2260),"Liquidação Cancelada")</f>
        <v>#N/A</v>
      </c>
      <c r="AD2260" s="29"/>
    </row>
    <row r="2261" spans="1:30" ht="24.95" customHeight="1" x14ac:dyDescent="0.2">
      <c r="A2261" s="23" t="str">
        <f>D2261&amp;"|"&amp;E2261&amp;"|"&amp;G2261&amp;"|"&amp;H2261&amp;"|"&amp;L2261&amp;"|"&amp;N2261&amp;"|"&amp;U2261</f>
        <v>||||||0</v>
      </c>
      <c r="B2261" s="23" t="str">
        <f>D2261&amp;"|"&amp;E2261&amp;"|"&amp;G2261&amp;"|"&amp;H2261&amp;"|"&amp;X2261</f>
        <v>||||0</v>
      </c>
      <c r="C2261" s="28" t="str">
        <f>E2261&amp;"|"&amp;X2261</f>
        <v>|0</v>
      </c>
      <c r="D2261" s="10"/>
      <c r="E2261" s="10"/>
      <c r="F2261" s="36" t="str">
        <f>G2261&amp;"/"&amp;H2261</f>
        <v>/</v>
      </c>
      <c r="G2261" s="10"/>
      <c r="H2261" s="10"/>
      <c r="I2261" s="36" t="str">
        <f>J2261&amp;"."&amp;K2261</f>
        <v>.</v>
      </c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>
        <f>R2261-S2261-T2261</f>
        <v>0</v>
      </c>
      <c r="V2261" s="9" t="e">
        <f>IF(X2261&lt;&gt;"Liquidação Cancelada",VLOOKUP(B2261,'BASE DE DADOS OPS'!$B$4:$P$9650,10,FALSE),"Liquidação Cancelada")</f>
        <v>#N/A</v>
      </c>
      <c r="W2261" s="13" t="e">
        <f>IF(X2261&lt;&gt;"Liquidação Cancelada",IF(ISBLANK(V2261),"AGUARDANDO PAGAMENTO",NETWORKDAYS(P2261,V2261)-1),"Liquidação Cancelada")</f>
        <v>#N/A</v>
      </c>
      <c r="X2261" s="10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>IF(X2261&lt;&gt;"Liquidação Cancelada",Y2261-Z2261,"Liquidação Cancelada")</f>
        <v>#N/A</v>
      </c>
      <c r="AC2261" s="3" t="e">
        <f>IF(X2261&lt;&gt;"Liquidação Cancelada",(AA2261-AB2261)+(U2261-Z2261-AB2261),"Liquidação Cancelada")</f>
        <v>#N/A</v>
      </c>
      <c r="AD2261" s="29"/>
    </row>
    <row r="2262" spans="1:30" ht="24.95" customHeight="1" x14ac:dyDescent="0.2">
      <c r="A2262" s="23" t="str">
        <f>D2262&amp;"|"&amp;E2262&amp;"|"&amp;G2262&amp;"|"&amp;H2262&amp;"|"&amp;L2262&amp;"|"&amp;N2262&amp;"|"&amp;U2262</f>
        <v>||||||0</v>
      </c>
      <c r="B2262" s="23" t="str">
        <f>D2262&amp;"|"&amp;E2262&amp;"|"&amp;G2262&amp;"|"&amp;H2262&amp;"|"&amp;X2262</f>
        <v>||||0</v>
      </c>
      <c r="C2262" s="28" t="str">
        <f>E2262&amp;"|"&amp;X2262</f>
        <v>|0</v>
      </c>
      <c r="D2262" s="10"/>
      <c r="E2262" s="10"/>
      <c r="F2262" s="36" t="str">
        <f>G2262&amp;"/"&amp;H2262</f>
        <v>/</v>
      </c>
      <c r="G2262" s="10"/>
      <c r="H2262" s="10"/>
      <c r="I2262" s="36" t="str">
        <f>J2262&amp;"."&amp;K2262</f>
        <v>.</v>
      </c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>
        <f>R2262-S2262-T2262</f>
        <v>0</v>
      </c>
      <c r="V2262" s="9" t="e">
        <f>IF(X2262&lt;&gt;"Liquidação Cancelada",VLOOKUP(B2262,'BASE DE DADOS OPS'!$B$4:$P$9650,10,FALSE),"Liquidação Cancelada")</f>
        <v>#N/A</v>
      </c>
      <c r="W2262" s="13" t="e">
        <f>IF(X2262&lt;&gt;"Liquidação Cancelada",IF(ISBLANK(V2262),"AGUARDANDO PAGAMENTO",NETWORKDAYS(P2262,V2262)-1),"Liquidação Cancelada")</f>
        <v>#N/A</v>
      </c>
      <c r="X2262" s="10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>IF(X2262&lt;&gt;"Liquidação Cancelada",Y2262-Z2262,"Liquidação Cancelada")</f>
        <v>#N/A</v>
      </c>
      <c r="AC2262" s="3" t="e">
        <f>IF(X2262&lt;&gt;"Liquidação Cancelada",(AA2262-AB2262)+(U2262-Z2262-AB2262),"Liquidação Cancelada")</f>
        <v>#N/A</v>
      </c>
      <c r="AD2262" s="29"/>
    </row>
    <row r="2263" spans="1:30" ht="24.95" customHeight="1" x14ac:dyDescent="0.2">
      <c r="A2263" s="23" t="str">
        <f>D2263&amp;"|"&amp;E2263&amp;"|"&amp;G2263&amp;"|"&amp;H2263&amp;"|"&amp;L2263&amp;"|"&amp;N2263&amp;"|"&amp;U2263</f>
        <v>||||||0</v>
      </c>
      <c r="B2263" s="23" t="str">
        <f>D2263&amp;"|"&amp;E2263&amp;"|"&amp;G2263&amp;"|"&amp;H2263&amp;"|"&amp;X2263</f>
        <v>||||0</v>
      </c>
      <c r="C2263" s="28" t="str">
        <f>E2263&amp;"|"&amp;X2263</f>
        <v>|0</v>
      </c>
      <c r="D2263" s="10"/>
      <c r="E2263" s="10"/>
      <c r="F2263" s="36" t="str">
        <f>G2263&amp;"/"&amp;H2263</f>
        <v>/</v>
      </c>
      <c r="G2263" s="10"/>
      <c r="H2263" s="10"/>
      <c r="I2263" s="36" t="str">
        <f>J2263&amp;"."&amp;K2263</f>
        <v>.</v>
      </c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>
        <f>R2263-S2263-T2263</f>
        <v>0</v>
      </c>
      <c r="V2263" s="9" t="e">
        <f>IF(X2263&lt;&gt;"Liquidação Cancelada",VLOOKUP(B2263,'BASE DE DADOS OPS'!$B$4:$P$9650,10,FALSE),"Liquidação Cancelada")</f>
        <v>#N/A</v>
      </c>
      <c r="W2263" s="13" t="e">
        <f>IF(X2263&lt;&gt;"Liquidação Cancelada",IF(ISBLANK(V2263),"AGUARDANDO PAGAMENTO",NETWORKDAYS(P2263,V2263)-1),"Liquidação Cancelada")</f>
        <v>#N/A</v>
      </c>
      <c r="X2263" s="10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>IF(X2263&lt;&gt;"Liquidação Cancelada",Y2263-Z2263,"Liquidação Cancelada")</f>
        <v>#N/A</v>
      </c>
      <c r="AC2263" s="3" t="e">
        <f>IF(X2263&lt;&gt;"Liquidação Cancelada",(AA2263-AB2263)+(U2263-Z2263-AB2263),"Liquidação Cancelada")</f>
        <v>#N/A</v>
      </c>
      <c r="AD2263" s="29"/>
    </row>
    <row r="2264" spans="1:30" ht="24.95" customHeight="1" x14ac:dyDescent="0.2">
      <c r="A2264" s="23" t="str">
        <f>D2264&amp;"|"&amp;E2264&amp;"|"&amp;G2264&amp;"|"&amp;H2264&amp;"|"&amp;L2264&amp;"|"&amp;N2264&amp;"|"&amp;U2264</f>
        <v>||||||0</v>
      </c>
      <c r="B2264" s="23" t="str">
        <f>D2264&amp;"|"&amp;E2264&amp;"|"&amp;G2264&amp;"|"&amp;H2264&amp;"|"&amp;X2264</f>
        <v>||||0</v>
      </c>
      <c r="C2264" s="28" t="str">
        <f>E2264&amp;"|"&amp;X2264</f>
        <v>|0</v>
      </c>
      <c r="D2264" s="10"/>
      <c r="E2264" s="10"/>
      <c r="F2264" s="36" t="str">
        <f>G2264&amp;"/"&amp;H2264</f>
        <v>/</v>
      </c>
      <c r="G2264" s="10"/>
      <c r="H2264" s="10"/>
      <c r="I2264" s="36" t="str">
        <f>J2264&amp;"."&amp;K2264</f>
        <v>.</v>
      </c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>
        <f>R2264-S2264-T2264</f>
        <v>0</v>
      </c>
      <c r="V2264" s="9" t="e">
        <f>IF(X2264&lt;&gt;"Liquidação Cancelada",VLOOKUP(B2264,'BASE DE DADOS OPS'!$B$4:$P$9650,10,FALSE),"Liquidação Cancelada")</f>
        <v>#N/A</v>
      </c>
      <c r="W2264" s="13" t="e">
        <f>IF(X2264&lt;&gt;"Liquidação Cancelada",IF(ISBLANK(V2264),"AGUARDANDO PAGAMENTO",NETWORKDAYS(P2264,V2264)-1),"Liquidação Cancelada")</f>
        <v>#N/A</v>
      </c>
      <c r="X2264" s="10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>IF(X2264&lt;&gt;"Liquidação Cancelada",Y2264-Z2264,"Liquidação Cancelada")</f>
        <v>#N/A</v>
      </c>
      <c r="AC2264" s="3" t="e">
        <f>IF(X2264&lt;&gt;"Liquidação Cancelada",(AA2264-AB2264)+(U2264-Z2264-AB2264),"Liquidação Cancelada")</f>
        <v>#N/A</v>
      </c>
      <c r="AD2264" s="29"/>
    </row>
    <row r="2265" spans="1:30" ht="24.95" customHeight="1" x14ac:dyDescent="0.2">
      <c r="A2265" s="23" t="str">
        <f>D2265&amp;"|"&amp;E2265&amp;"|"&amp;G2265&amp;"|"&amp;H2265&amp;"|"&amp;L2265&amp;"|"&amp;N2265&amp;"|"&amp;U2265</f>
        <v>||||||0</v>
      </c>
      <c r="B2265" s="23" t="str">
        <f>D2265&amp;"|"&amp;E2265&amp;"|"&amp;G2265&amp;"|"&amp;H2265&amp;"|"&amp;X2265</f>
        <v>||||0</v>
      </c>
      <c r="C2265" s="28" t="str">
        <f>E2265&amp;"|"&amp;X2265</f>
        <v>|0</v>
      </c>
      <c r="D2265" s="10"/>
      <c r="E2265" s="10"/>
      <c r="F2265" s="36" t="str">
        <f>G2265&amp;"/"&amp;H2265</f>
        <v>/</v>
      </c>
      <c r="G2265" s="10"/>
      <c r="H2265" s="10"/>
      <c r="I2265" s="36" t="str">
        <f>J2265&amp;"."&amp;K2265</f>
        <v>.</v>
      </c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>
        <f>R2265-S2265-T2265</f>
        <v>0</v>
      </c>
      <c r="V2265" s="9" t="e">
        <f>IF(X2265&lt;&gt;"Liquidação Cancelada",VLOOKUP(B2265,'BASE DE DADOS OPS'!$B$4:$P$9650,10,FALSE),"Liquidação Cancelada")</f>
        <v>#N/A</v>
      </c>
      <c r="W2265" s="13" t="e">
        <f>IF(X2265&lt;&gt;"Liquidação Cancelada",IF(ISBLANK(V2265),"AGUARDANDO PAGAMENTO",NETWORKDAYS(P2265,V2265)-1),"Liquidação Cancelada")</f>
        <v>#N/A</v>
      </c>
      <c r="X2265" s="10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>IF(X2265&lt;&gt;"Liquidação Cancelada",Y2265-Z2265,"Liquidação Cancelada")</f>
        <v>#N/A</v>
      </c>
      <c r="AC2265" s="3" t="e">
        <f>IF(X2265&lt;&gt;"Liquidação Cancelada",(AA2265-AB2265)+(U2265-Z2265-AB2265),"Liquidação Cancelada")</f>
        <v>#N/A</v>
      </c>
      <c r="AD2265" s="29"/>
    </row>
    <row r="2266" spans="1:30" ht="24.95" customHeight="1" x14ac:dyDescent="0.2">
      <c r="A2266" s="23" t="str">
        <f>D2266&amp;"|"&amp;E2266&amp;"|"&amp;G2266&amp;"|"&amp;H2266&amp;"|"&amp;L2266&amp;"|"&amp;N2266&amp;"|"&amp;U2266</f>
        <v>||||||0</v>
      </c>
      <c r="B2266" s="23" t="str">
        <f>D2266&amp;"|"&amp;E2266&amp;"|"&amp;G2266&amp;"|"&amp;H2266&amp;"|"&amp;X2266</f>
        <v>||||0</v>
      </c>
      <c r="C2266" s="28" t="str">
        <f>E2266&amp;"|"&amp;X2266</f>
        <v>|0</v>
      </c>
      <c r="D2266" s="10"/>
      <c r="E2266" s="10"/>
      <c r="F2266" s="36" t="str">
        <f>G2266&amp;"/"&amp;H2266</f>
        <v>/</v>
      </c>
      <c r="G2266" s="10"/>
      <c r="H2266" s="10"/>
      <c r="I2266" s="36" t="str">
        <f>J2266&amp;"."&amp;K2266</f>
        <v>.</v>
      </c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>
        <f>R2266-S2266-T2266</f>
        <v>0</v>
      </c>
      <c r="V2266" s="9" t="e">
        <f>IF(X2266&lt;&gt;"Liquidação Cancelada",VLOOKUP(B2266,'BASE DE DADOS OPS'!$B$4:$P$9650,10,FALSE),"Liquidação Cancelada")</f>
        <v>#N/A</v>
      </c>
      <c r="W2266" s="13" t="e">
        <f>IF(X2266&lt;&gt;"Liquidação Cancelada",IF(ISBLANK(V2266),"AGUARDANDO PAGAMENTO",NETWORKDAYS(P2266,V2266)-1),"Liquidação Cancelada")</f>
        <v>#N/A</v>
      </c>
      <c r="X2266" s="10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>IF(X2266&lt;&gt;"Liquidação Cancelada",Y2266-Z2266,"Liquidação Cancelada")</f>
        <v>#N/A</v>
      </c>
      <c r="AC2266" s="3" t="e">
        <f>IF(X2266&lt;&gt;"Liquidação Cancelada",(AA2266-AB2266)+(U2266-Z2266-AB2266),"Liquidação Cancelada")</f>
        <v>#N/A</v>
      </c>
      <c r="AD2266" s="29"/>
    </row>
    <row r="2267" spans="1:30" ht="24.95" customHeight="1" x14ac:dyDescent="0.2">
      <c r="A2267" s="23" t="str">
        <f>D2267&amp;"|"&amp;E2267&amp;"|"&amp;G2267&amp;"|"&amp;H2267&amp;"|"&amp;L2267&amp;"|"&amp;N2267&amp;"|"&amp;U2267</f>
        <v>||||||0</v>
      </c>
      <c r="B2267" s="23" t="str">
        <f>D2267&amp;"|"&amp;E2267&amp;"|"&amp;G2267&amp;"|"&amp;H2267&amp;"|"&amp;X2267</f>
        <v>||||0</v>
      </c>
      <c r="C2267" s="28" t="str">
        <f>E2267&amp;"|"&amp;X2267</f>
        <v>|0</v>
      </c>
      <c r="D2267" s="10"/>
      <c r="E2267" s="10"/>
      <c r="F2267" s="36" t="str">
        <f>G2267&amp;"/"&amp;H2267</f>
        <v>/</v>
      </c>
      <c r="G2267" s="10"/>
      <c r="H2267" s="10"/>
      <c r="I2267" s="36" t="str">
        <f>J2267&amp;"."&amp;K2267</f>
        <v>.</v>
      </c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>
        <f>R2267-S2267-T2267</f>
        <v>0</v>
      </c>
      <c r="V2267" s="9" t="e">
        <f>IF(X2267&lt;&gt;"Liquidação Cancelada",VLOOKUP(B2267,'BASE DE DADOS OPS'!$B$4:$P$9650,10,FALSE),"Liquidação Cancelada")</f>
        <v>#N/A</v>
      </c>
      <c r="W2267" s="13" t="e">
        <f>IF(X2267&lt;&gt;"Liquidação Cancelada",IF(ISBLANK(V2267),"AGUARDANDO PAGAMENTO",NETWORKDAYS(P2267,V2267)-1),"Liquidação Cancelada")</f>
        <v>#N/A</v>
      </c>
      <c r="X2267" s="10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>IF(X2267&lt;&gt;"Liquidação Cancelada",Y2267-Z2267,"Liquidação Cancelada")</f>
        <v>#N/A</v>
      </c>
      <c r="AC2267" s="3" t="e">
        <f>IF(X2267&lt;&gt;"Liquidação Cancelada",(AA2267-AB2267)+(U2267-Z2267-AB2267),"Liquidação Cancelada")</f>
        <v>#N/A</v>
      </c>
      <c r="AD2267" s="29"/>
    </row>
    <row r="2268" spans="1:30" ht="24.95" customHeight="1" x14ac:dyDescent="0.2">
      <c r="A2268" s="23" t="str">
        <f>D2268&amp;"|"&amp;E2268&amp;"|"&amp;G2268&amp;"|"&amp;H2268&amp;"|"&amp;L2268&amp;"|"&amp;N2268&amp;"|"&amp;U2268</f>
        <v>||||||0</v>
      </c>
      <c r="B2268" s="23" t="str">
        <f>D2268&amp;"|"&amp;E2268&amp;"|"&amp;G2268&amp;"|"&amp;H2268&amp;"|"&amp;X2268</f>
        <v>||||0</v>
      </c>
      <c r="C2268" s="28" t="str">
        <f>E2268&amp;"|"&amp;X2268</f>
        <v>|0</v>
      </c>
      <c r="D2268" s="10"/>
      <c r="E2268" s="10"/>
      <c r="F2268" s="36" t="str">
        <f>G2268&amp;"/"&amp;H2268</f>
        <v>/</v>
      </c>
      <c r="G2268" s="10"/>
      <c r="H2268" s="10"/>
      <c r="I2268" s="36" t="str">
        <f>J2268&amp;"."&amp;K2268</f>
        <v>.</v>
      </c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>
        <f>R2268-S2268-T2268</f>
        <v>0</v>
      </c>
      <c r="V2268" s="9" t="e">
        <f>IF(X2268&lt;&gt;"Liquidação Cancelada",VLOOKUP(B2268,'BASE DE DADOS OPS'!$B$4:$P$9650,10,FALSE),"Liquidação Cancelada")</f>
        <v>#N/A</v>
      </c>
      <c r="W2268" s="13" t="e">
        <f>IF(X2268&lt;&gt;"Liquidação Cancelada",IF(ISBLANK(V2268),"AGUARDANDO PAGAMENTO",NETWORKDAYS(P2268,V2268)-1),"Liquidação Cancelada")</f>
        <v>#N/A</v>
      </c>
      <c r="X2268" s="10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>IF(X2268&lt;&gt;"Liquidação Cancelada",Y2268-Z2268,"Liquidação Cancelada")</f>
        <v>#N/A</v>
      </c>
      <c r="AC2268" s="3" t="e">
        <f>IF(X2268&lt;&gt;"Liquidação Cancelada",(AA2268-AB2268)+(U2268-Z2268-AB2268),"Liquidação Cancelada")</f>
        <v>#N/A</v>
      </c>
      <c r="AD2268" s="29"/>
    </row>
    <row r="2269" spans="1:30" ht="24.95" customHeight="1" x14ac:dyDescent="0.2">
      <c r="A2269" s="23" t="str">
        <f>D2269&amp;"|"&amp;E2269&amp;"|"&amp;G2269&amp;"|"&amp;H2269&amp;"|"&amp;L2269&amp;"|"&amp;N2269&amp;"|"&amp;U2269</f>
        <v>||||||0</v>
      </c>
      <c r="B2269" s="23" t="str">
        <f>D2269&amp;"|"&amp;E2269&amp;"|"&amp;G2269&amp;"|"&amp;H2269&amp;"|"&amp;X2269</f>
        <v>||||0</v>
      </c>
      <c r="C2269" s="28" t="str">
        <f>E2269&amp;"|"&amp;X2269</f>
        <v>|0</v>
      </c>
      <c r="D2269" s="10"/>
      <c r="E2269" s="10"/>
      <c r="F2269" s="36" t="str">
        <f>G2269&amp;"/"&amp;H2269</f>
        <v>/</v>
      </c>
      <c r="G2269" s="10"/>
      <c r="H2269" s="10"/>
      <c r="I2269" s="36" t="str">
        <f>J2269&amp;"."&amp;K2269</f>
        <v>.</v>
      </c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>
        <f>R2269-S2269-T2269</f>
        <v>0</v>
      </c>
      <c r="V2269" s="9" t="e">
        <f>IF(X2269&lt;&gt;"Liquidação Cancelada",VLOOKUP(B2269,'BASE DE DADOS OPS'!$B$4:$P$9650,10,FALSE),"Liquidação Cancelada")</f>
        <v>#N/A</v>
      </c>
      <c r="W2269" s="13" t="e">
        <f>IF(X2269&lt;&gt;"Liquidação Cancelada",IF(ISBLANK(V2269),"AGUARDANDO PAGAMENTO",NETWORKDAYS(P2269,V2269)-1),"Liquidação Cancelada")</f>
        <v>#N/A</v>
      </c>
      <c r="X2269" s="10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>IF(X2269&lt;&gt;"Liquidação Cancelada",Y2269-Z2269,"Liquidação Cancelada")</f>
        <v>#N/A</v>
      </c>
      <c r="AC2269" s="3" t="e">
        <f>IF(X2269&lt;&gt;"Liquidação Cancelada",(AA2269-AB2269)+(U2269-Z2269-AB2269),"Liquidação Cancelada")</f>
        <v>#N/A</v>
      </c>
      <c r="AD2269" s="29"/>
    </row>
    <row r="2270" spans="1:30" ht="24.95" customHeight="1" x14ac:dyDescent="0.2">
      <c r="A2270" s="23" t="str">
        <f>D2270&amp;"|"&amp;E2270&amp;"|"&amp;G2270&amp;"|"&amp;H2270&amp;"|"&amp;L2270&amp;"|"&amp;N2270&amp;"|"&amp;U2270</f>
        <v>||||||0</v>
      </c>
      <c r="B2270" s="23" t="str">
        <f>D2270&amp;"|"&amp;E2270&amp;"|"&amp;G2270&amp;"|"&amp;H2270&amp;"|"&amp;X2270</f>
        <v>||||0</v>
      </c>
      <c r="C2270" s="28" t="str">
        <f>E2270&amp;"|"&amp;X2270</f>
        <v>|0</v>
      </c>
      <c r="D2270" s="10"/>
      <c r="E2270" s="10"/>
      <c r="F2270" s="36" t="str">
        <f>G2270&amp;"/"&amp;H2270</f>
        <v>/</v>
      </c>
      <c r="G2270" s="10"/>
      <c r="H2270" s="10"/>
      <c r="I2270" s="36" t="str">
        <f>J2270&amp;"."&amp;K2270</f>
        <v>.</v>
      </c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>
        <f>R2270-S2270-T2270</f>
        <v>0</v>
      </c>
      <c r="V2270" s="9" t="e">
        <f>IF(X2270&lt;&gt;"Liquidação Cancelada",VLOOKUP(B2270,'BASE DE DADOS OPS'!$B$4:$P$9650,10,FALSE),"Liquidação Cancelada")</f>
        <v>#N/A</v>
      </c>
      <c r="W2270" s="13" t="e">
        <f>IF(X2270&lt;&gt;"Liquidação Cancelada",IF(ISBLANK(V2270),"AGUARDANDO PAGAMENTO",NETWORKDAYS(P2270,V2270)-1),"Liquidação Cancelada")</f>
        <v>#N/A</v>
      </c>
      <c r="X2270" s="10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>IF(X2270&lt;&gt;"Liquidação Cancelada",Y2270-Z2270,"Liquidação Cancelada")</f>
        <v>#N/A</v>
      </c>
      <c r="AC2270" s="3" t="e">
        <f>IF(X2270&lt;&gt;"Liquidação Cancelada",(AA2270-AB2270)+(U2270-Z2270-AB2270),"Liquidação Cancelada")</f>
        <v>#N/A</v>
      </c>
      <c r="AD2270" s="29"/>
    </row>
    <row r="2271" spans="1:30" ht="24.95" customHeight="1" x14ac:dyDescent="0.2">
      <c r="A2271" s="23" t="str">
        <f>D2271&amp;"|"&amp;E2271&amp;"|"&amp;G2271&amp;"|"&amp;H2271&amp;"|"&amp;L2271&amp;"|"&amp;N2271&amp;"|"&amp;U2271</f>
        <v>||||||0</v>
      </c>
      <c r="B2271" s="23" t="str">
        <f>D2271&amp;"|"&amp;E2271&amp;"|"&amp;G2271&amp;"|"&amp;H2271&amp;"|"&amp;X2271</f>
        <v>||||0</v>
      </c>
      <c r="C2271" s="28" t="str">
        <f>E2271&amp;"|"&amp;X2271</f>
        <v>|0</v>
      </c>
      <c r="D2271" s="10"/>
      <c r="E2271" s="10"/>
      <c r="F2271" s="36" t="str">
        <f>G2271&amp;"/"&amp;H2271</f>
        <v>/</v>
      </c>
      <c r="G2271" s="10"/>
      <c r="H2271" s="10"/>
      <c r="I2271" s="36" t="str">
        <f>J2271&amp;"."&amp;K2271</f>
        <v>.</v>
      </c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>
        <f>R2271-S2271-T2271</f>
        <v>0</v>
      </c>
      <c r="V2271" s="9" t="e">
        <f>IF(X2271&lt;&gt;"Liquidação Cancelada",VLOOKUP(B2271,'BASE DE DADOS OPS'!$B$4:$P$9650,10,FALSE),"Liquidação Cancelada")</f>
        <v>#N/A</v>
      </c>
      <c r="W2271" s="13" t="e">
        <f>IF(X2271&lt;&gt;"Liquidação Cancelada",IF(ISBLANK(V2271),"AGUARDANDO PAGAMENTO",NETWORKDAYS(P2271,V2271)-1),"Liquidação Cancelada")</f>
        <v>#N/A</v>
      </c>
      <c r="X2271" s="10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>IF(X2271&lt;&gt;"Liquidação Cancelada",Y2271-Z2271,"Liquidação Cancelada")</f>
        <v>#N/A</v>
      </c>
      <c r="AC2271" s="3" t="e">
        <f>IF(X2271&lt;&gt;"Liquidação Cancelada",(AA2271-AB2271)+(U2271-Z2271-AB2271),"Liquidação Cancelada")</f>
        <v>#N/A</v>
      </c>
      <c r="AD2271" s="29"/>
    </row>
    <row r="2272" spans="1:30" ht="24.95" customHeight="1" x14ac:dyDescent="0.2">
      <c r="A2272" s="23" t="str">
        <f>D2272&amp;"|"&amp;E2272&amp;"|"&amp;G2272&amp;"|"&amp;H2272&amp;"|"&amp;L2272&amp;"|"&amp;N2272&amp;"|"&amp;U2272</f>
        <v>||||||0</v>
      </c>
      <c r="B2272" s="23" t="str">
        <f>D2272&amp;"|"&amp;E2272&amp;"|"&amp;G2272&amp;"|"&amp;H2272&amp;"|"&amp;X2272</f>
        <v>||||0</v>
      </c>
      <c r="C2272" s="28" t="str">
        <f>E2272&amp;"|"&amp;X2272</f>
        <v>|0</v>
      </c>
      <c r="D2272" s="10"/>
      <c r="E2272" s="10"/>
      <c r="F2272" s="36" t="str">
        <f>G2272&amp;"/"&amp;H2272</f>
        <v>/</v>
      </c>
      <c r="G2272" s="10"/>
      <c r="H2272" s="10"/>
      <c r="I2272" s="36" t="str">
        <f>J2272&amp;"."&amp;K2272</f>
        <v>.</v>
      </c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>
        <f>R2272-S2272-T2272</f>
        <v>0</v>
      </c>
      <c r="V2272" s="9" t="e">
        <f>IF(X2272&lt;&gt;"Liquidação Cancelada",VLOOKUP(B2272,'BASE DE DADOS OPS'!$B$4:$P$9650,10,FALSE),"Liquidação Cancelada")</f>
        <v>#N/A</v>
      </c>
      <c r="W2272" s="13" t="e">
        <f>IF(X2272&lt;&gt;"Liquidação Cancelada",IF(ISBLANK(V2272),"AGUARDANDO PAGAMENTO",NETWORKDAYS(P2272,V2272)-1),"Liquidação Cancelada")</f>
        <v>#N/A</v>
      </c>
      <c r="X2272" s="10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>IF(X2272&lt;&gt;"Liquidação Cancelada",Y2272-Z2272,"Liquidação Cancelada")</f>
        <v>#N/A</v>
      </c>
      <c r="AC2272" s="3" t="e">
        <f>IF(X2272&lt;&gt;"Liquidação Cancelada",(AA2272-AB2272)+(U2272-Z2272-AB2272),"Liquidação Cancelada")</f>
        <v>#N/A</v>
      </c>
      <c r="AD2272" s="29"/>
    </row>
    <row r="2273" spans="1:30" ht="24.95" customHeight="1" x14ac:dyDescent="0.2">
      <c r="A2273" s="23" t="str">
        <f>D2273&amp;"|"&amp;E2273&amp;"|"&amp;G2273&amp;"|"&amp;H2273&amp;"|"&amp;L2273&amp;"|"&amp;N2273&amp;"|"&amp;U2273</f>
        <v>||||||0</v>
      </c>
      <c r="B2273" s="23" t="str">
        <f>D2273&amp;"|"&amp;E2273&amp;"|"&amp;G2273&amp;"|"&amp;H2273&amp;"|"&amp;X2273</f>
        <v>||||0</v>
      </c>
      <c r="C2273" s="28" t="str">
        <f>E2273&amp;"|"&amp;X2273</f>
        <v>|0</v>
      </c>
      <c r="D2273" s="10"/>
      <c r="E2273" s="10"/>
      <c r="F2273" s="36" t="str">
        <f>G2273&amp;"/"&amp;H2273</f>
        <v>/</v>
      </c>
      <c r="G2273" s="10"/>
      <c r="H2273" s="10"/>
      <c r="I2273" s="36" t="str">
        <f>J2273&amp;"."&amp;K2273</f>
        <v>.</v>
      </c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>
        <f>R2273-S2273-T2273</f>
        <v>0</v>
      </c>
      <c r="V2273" s="9" t="e">
        <f>IF(X2273&lt;&gt;"Liquidação Cancelada",VLOOKUP(B2273,'BASE DE DADOS OPS'!$B$4:$P$9650,10,FALSE),"Liquidação Cancelada")</f>
        <v>#N/A</v>
      </c>
      <c r="W2273" s="13" t="e">
        <f>IF(X2273&lt;&gt;"Liquidação Cancelada",IF(ISBLANK(V2273),"AGUARDANDO PAGAMENTO",NETWORKDAYS(P2273,V2273)-1),"Liquidação Cancelada")</f>
        <v>#N/A</v>
      </c>
      <c r="X2273" s="10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>IF(X2273&lt;&gt;"Liquidação Cancelada",Y2273-Z2273,"Liquidação Cancelada")</f>
        <v>#N/A</v>
      </c>
      <c r="AC2273" s="3" t="e">
        <f>IF(X2273&lt;&gt;"Liquidação Cancelada",(AA2273-AB2273)+(U2273-Z2273-AB2273),"Liquidação Cancelada")</f>
        <v>#N/A</v>
      </c>
      <c r="AD2273" s="29"/>
    </row>
    <row r="2274" spans="1:30" ht="24.95" customHeight="1" x14ac:dyDescent="0.2">
      <c r="A2274" s="23" t="str">
        <f>D2274&amp;"|"&amp;E2274&amp;"|"&amp;G2274&amp;"|"&amp;H2274&amp;"|"&amp;L2274&amp;"|"&amp;N2274&amp;"|"&amp;U2274</f>
        <v>||||||0</v>
      </c>
      <c r="B2274" s="23" t="str">
        <f>D2274&amp;"|"&amp;E2274&amp;"|"&amp;G2274&amp;"|"&amp;H2274&amp;"|"&amp;X2274</f>
        <v>||||0</v>
      </c>
      <c r="C2274" s="28" t="str">
        <f>E2274&amp;"|"&amp;X2274</f>
        <v>|0</v>
      </c>
      <c r="D2274" s="10"/>
      <c r="E2274" s="10"/>
      <c r="F2274" s="36" t="str">
        <f>G2274&amp;"/"&amp;H2274</f>
        <v>/</v>
      </c>
      <c r="G2274" s="10"/>
      <c r="H2274" s="10"/>
      <c r="I2274" s="36" t="str">
        <f>J2274&amp;"."&amp;K2274</f>
        <v>.</v>
      </c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>
        <f>R2274-S2274-T2274</f>
        <v>0</v>
      </c>
      <c r="V2274" s="9" t="e">
        <f>IF(X2274&lt;&gt;"Liquidação Cancelada",VLOOKUP(B2274,'BASE DE DADOS OPS'!$B$4:$P$9650,10,FALSE),"Liquidação Cancelada")</f>
        <v>#N/A</v>
      </c>
      <c r="W2274" s="13" t="e">
        <f>IF(X2274&lt;&gt;"Liquidação Cancelada",IF(ISBLANK(V2274),"AGUARDANDO PAGAMENTO",NETWORKDAYS(P2274,V2274)-1),"Liquidação Cancelada")</f>
        <v>#N/A</v>
      </c>
      <c r="X2274" s="10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>IF(X2274&lt;&gt;"Liquidação Cancelada",Y2274-Z2274,"Liquidação Cancelada")</f>
        <v>#N/A</v>
      </c>
      <c r="AC2274" s="3" t="e">
        <f>IF(X2274&lt;&gt;"Liquidação Cancelada",(AA2274-AB2274)+(U2274-Z2274-AB2274),"Liquidação Cancelada")</f>
        <v>#N/A</v>
      </c>
      <c r="AD2274" s="29"/>
    </row>
    <row r="2275" spans="1:30" ht="24.95" customHeight="1" x14ac:dyDescent="0.2">
      <c r="A2275" s="23" t="str">
        <f>D2275&amp;"|"&amp;E2275&amp;"|"&amp;G2275&amp;"|"&amp;H2275&amp;"|"&amp;L2275&amp;"|"&amp;N2275&amp;"|"&amp;U2275</f>
        <v>||||||0</v>
      </c>
      <c r="B2275" s="23" t="str">
        <f>D2275&amp;"|"&amp;E2275&amp;"|"&amp;G2275&amp;"|"&amp;H2275&amp;"|"&amp;X2275</f>
        <v>||||0</v>
      </c>
      <c r="C2275" s="28" t="str">
        <f>E2275&amp;"|"&amp;X2275</f>
        <v>|0</v>
      </c>
      <c r="D2275" s="10"/>
      <c r="E2275" s="10"/>
      <c r="F2275" s="36" t="str">
        <f>G2275&amp;"/"&amp;H2275</f>
        <v>/</v>
      </c>
      <c r="G2275" s="10"/>
      <c r="H2275" s="10"/>
      <c r="I2275" s="36" t="str">
        <f>J2275&amp;"."&amp;K2275</f>
        <v>.</v>
      </c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>
        <f>R2275-S2275-T2275</f>
        <v>0</v>
      </c>
      <c r="V2275" s="9" t="e">
        <f>IF(X2275&lt;&gt;"Liquidação Cancelada",VLOOKUP(B2275,'BASE DE DADOS OPS'!$B$4:$P$9650,10,FALSE),"Liquidação Cancelada")</f>
        <v>#N/A</v>
      </c>
      <c r="W2275" s="13" t="e">
        <f>IF(X2275&lt;&gt;"Liquidação Cancelada",IF(ISBLANK(V2275),"AGUARDANDO PAGAMENTO",NETWORKDAYS(P2275,V2275)-1),"Liquidação Cancelada")</f>
        <v>#N/A</v>
      </c>
      <c r="X2275" s="10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>IF(X2275&lt;&gt;"Liquidação Cancelada",Y2275-Z2275,"Liquidação Cancelada")</f>
        <v>#N/A</v>
      </c>
      <c r="AC2275" s="3" t="e">
        <f>IF(X2275&lt;&gt;"Liquidação Cancelada",(AA2275-AB2275)+(U2275-Z2275-AB2275),"Liquidação Cancelada")</f>
        <v>#N/A</v>
      </c>
      <c r="AD2275" s="29"/>
    </row>
    <row r="2276" spans="1:30" ht="24.95" customHeight="1" x14ac:dyDescent="0.2">
      <c r="A2276" s="23" t="str">
        <f>D2276&amp;"|"&amp;E2276&amp;"|"&amp;G2276&amp;"|"&amp;H2276&amp;"|"&amp;L2276&amp;"|"&amp;N2276&amp;"|"&amp;U2276</f>
        <v>||||||0</v>
      </c>
      <c r="B2276" s="23" t="str">
        <f>D2276&amp;"|"&amp;E2276&amp;"|"&amp;G2276&amp;"|"&amp;H2276&amp;"|"&amp;X2276</f>
        <v>||||0</v>
      </c>
      <c r="C2276" s="28" t="str">
        <f>E2276&amp;"|"&amp;X2276</f>
        <v>|0</v>
      </c>
      <c r="D2276" s="10"/>
      <c r="E2276" s="10"/>
      <c r="F2276" s="36" t="str">
        <f>G2276&amp;"/"&amp;H2276</f>
        <v>/</v>
      </c>
      <c r="G2276" s="10"/>
      <c r="H2276" s="10"/>
      <c r="I2276" s="36" t="str">
        <f>J2276&amp;"."&amp;K2276</f>
        <v>.</v>
      </c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>
        <f>R2276-S2276-T2276</f>
        <v>0</v>
      </c>
      <c r="V2276" s="9" t="e">
        <f>IF(X2276&lt;&gt;"Liquidação Cancelada",VLOOKUP(B2276,'BASE DE DADOS OPS'!$B$4:$P$9650,10,FALSE),"Liquidação Cancelada")</f>
        <v>#N/A</v>
      </c>
      <c r="W2276" s="13" t="e">
        <f>IF(X2276&lt;&gt;"Liquidação Cancelada",IF(ISBLANK(V2276),"AGUARDANDO PAGAMENTO",NETWORKDAYS(P2276,V2276)-1),"Liquidação Cancelada")</f>
        <v>#N/A</v>
      </c>
      <c r="X2276" s="10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>IF(X2276&lt;&gt;"Liquidação Cancelada",Y2276-Z2276,"Liquidação Cancelada")</f>
        <v>#N/A</v>
      </c>
      <c r="AC2276" s="3" t="e">
        <f>IF(X2276&lt;&gt;"Liquidação Cancelada",(AA2276-AB2276)+(U2276-Z2276-AB2276),"Liquidação Cancelada")</f>
        <v>#N/A</v>
      </c>
      <c r="AD2276" s="29"/>
    </row>
    <row r="2277" spans="1:30" ht="24.95" customHeight="1" x14ac:dyDescent="0.2">
      <c r="A2277" s="23" t="str">
        <f>D2277&amp;"|"&amp;E2277&amp;"|"&amp;G2277&amp;"|"&amp;H2277&amp;"|"&amp;L2277&amp;"|"&amp;N2277&amp;"|"&amp;U2277</f>
        <v>||||||0</v>
      </c>
      <c r="B2277" s="23" t="str">
        <f>D2277&amp;"|"&amp;E2277&amp;"|"&amp;G2277&amp;"|"&amp;H2277&amp;"|"&amp;X2277</f>
        <v>||||0</v>
      </c>
      <c r="C2277" s="28" t="str">
        <f>E2277&amp;"|"&amp;X2277</f>
        <v>|0</v>
      </c>
      <c r="D2277" s="10"/>
      <c r="E2277" s="10"/>
      <c r="F2277" s="36" t="str">
        <f>G2277&amp;"/"&amp;H2277</f>
        <v>/</v>
      </c>
      <c r="G2277" s="10"/>
      <c r="H2277" s="10"/>
      <c r="I2277" s="36" t="str">
        <f>J2277&amp;"."&amp;K2277</f>
        <v>.</v>
      </c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>
        <f>R2277-S2277-T2277</f>
        <v>0</v>
      </c>
      <c r="V2277" s="9" t="e">
        <f>IF(X2277&lt;&gt;"Liquidação Cancelada",VLOOKUP(B2277,'BASE DE DADOS OPS'!$B$4:$P$9650,10,FALSE),"Liquidação Cancelada")</f>
        <v>#N/A</v>
      </c>
      <c r="W2277" s="13" t="e">
        <f>IF(X2277&lt;&gt;"Liquidação Cancelada",IF(ISBLANK(V2277),"AGUARDANDO PAGAMENTO",NETWORKDAYS(P2277,V2277)-1),"Liquidação Cancelada")</f>
        <v>#N/A</v>
      </c>
      <c r="X2277" s="10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>IF(X2277&lt;&gt;"Liquidação Cancelada",Y2277-Z2277,"Liquidação Cancelada")</f>
        <v>#N/A</v>
      </c>
      <c r="AC2277" s="3" t="e">
        <f>IF(X2277&lt;&gt;"Liquidação Cancelada",(AA2277-AB2277)+(U2277-Z2277-AB2277),"Liquidação Cancelada")</f>
        <v>#N/A</v>
      </c>
      <c r="AD2277" s="29"/>
    </row>
    <row r="2278" spans="1:30" ht="24.95" customHeight="1" x14ac:dyDescent="0.2">
      <c r="A2278" s="23" t="str">
        <f>D2278&amp;"|"&amp;E2278&amp;"|"&amp;G2278&amp;"|"&amp;H2278&amp;"|"&amp;L2278&amp;"|"&amp;N2278&amp;"|"&amp;U2278</f>
        <v>||||||0</v>
      </c>
      <c r="B2278" s="23" t="str">
        <f>D2278&amp;"|"&amp;E2278&amp;"|"&amp;G2278&amp;"|"&amp;H2278&amp;"|"&amp;X2278</f>
        <v>||||0</v>
      </c>
      <c r="C2278" s="28" t="str">
        <f>E2278&amp;"|"&amp;X2278</f>
        <v>|0</v>
      </c>
      <c r="D2278" s="10"/>
      <c r="E2278" s="10"/>
      <c r="F2278" s="36" t="str">
        <f>G2278&amp;"/"&amp;H2278</f>
        <v>/</v>
      </c>
      <c r="G2278" s="10"/>
      <c r="H2278" s="10"/>
      <c r="I2278" s="36" t="str">
        <f>J2278&amp;"."&amp;K2278</f>
        <v>.</v>
      </c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>
        <f>R2278-S2278-T2278</f>
        <v>0</v>
      </c>
      <c r="V2278" s="9" t="e">
        <f>IF(X2278&lt;&gt;"Liquidação Cancelada",VLOOKUP(B2278,'BASE DE DADOS OPS'!$B$4:$P$9650,10,FALSE),"Liquidação Cancelada")</f>
        <v>#N/A</v>
      </c>
      <c r="W2278" s="13" t="e">
        <f>IF(X2278&lt;&gt;"Liquidação Cancelada",IF(ISBLANK(V2278),"AGUARDANDO PAGAMENTO",NETWORKDAYS(P2278,V2278)-1),"Liquidação Cancelada")</f>
        <v>#N/A</v>
      </c>
      <c r="X2278" s="10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>IF(X2278&lt;&gt;"Liquidação Cancelada",Y2278-Z2278,"Liquidação Cancelada")</f>
        <v>#N/A</v>
      </c>
      <c r="AC2278" s="3" t="e">
        <f>IF(X2278&lt;&gt;"Liquidação Cancelada",(AA2278-AB2278)+(U2278-Z2278-AB2278),"Liquidação Cancelada")</f>
        <v>#N/A</v>
      </c>
      <c r="AD2278" s="29"/>
    </row>
    <row r="2279" spans="1:30" ht="24.95" customHeight="1" x14ac:dyDescent="0.2">
      <c r="A2279" s="23" t="str">
        <f>D2279&amp;"|"&amp;E2279&amp;"|"&amp;G2279&amp;"|"&amp;H2279&amp;"|"&amp;L2279&amp;"|"&amp;N2279&amp;"|"&amp;U2279</f>
        <v>||||||0</v>
      </c>
      <c r="B2279" s="23" t="str">
        <f>D2279&amp;"|"&amp;E2279&amp;"|"&amp;G2279&amp;"|"&amp;H2279&amp;"|"&amp;X2279</f>
        <v>||||0</v>
      </c>
      <c r="C2279" s="28" t="str">
        <f>E2279&amp;"|"&amp;X2279</f>
        <v>|0</v>
      </c>
      <c r="D2279" s="10"/>
      <c r="E2279" s="10"/>
      <c r="F2279" s="36" t="str">
        <f>G2279&amp;"/"&amp;H2279</f>
        <v>/</v>
      </c>
      <c r="G2279" s="10"/>
      <c r="H2279" s="10"/>
      <c r="I2279" s="36" t="str">
        <f>J2279&amp;"."&amp;K2279</f>
        <v>.</v>
      </c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>
        <f>R2279-S2279-T2279</f>
        <v>0</v>
      </c>
      <c r="V2279" s="9" t="e">
        <f>IF(X2279&lt;&gt;"Liquidação Cancelada",VLOOKUP(B2279,'BASE DE DADOS OPS'!$B$4:$P$9650,10,FALSE),"Liquidação Cancelada")</f>
        <v>#N/A</v>
      </c>
      <c r="W2279" s="13" t="e">
        <f>IF(X2279&lt;&gt;"Liquidação Cancelada",IF(ISBLANK(V2279),"AGUARDANDO PAGAMENTO",NETWORKDAYS(P2279,V2279)-1),"Liquidação Cancelada")</f>
        <v>#N/A</v>
      </c>
      <c r="X2279" s="10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>IF(X2279&lt;&gt;"Liquidação Cancelada",Y2279-Z2279,"Liquidação Cancelada")</f>
        <v>#N/A</v>
      </c>
      <c r="AC2279" s="3" t="e">
        <f>IF(X2279&lt;&gt;"Liquidação Cancelada",(AA2279-AB2279)+(U2279-Z2279-AB2279),"Liquidação Cancelada")</f>
        <v>#N/A</v>
      </c>
      <c r="AD2279" s="29"/>
    </row>
    <row r="2280" spans="1:30" ht="24.95" customHeight="1" x14ac:dyDescent="0.2">
      <c r="A2280" s="23" t="str">
        <f>D2280&amp;"|"&amp;E2280&amp;"|"&amp;G2280&amp;"|"&amp;H2280&amp;"|"&amp;L2280&amp;"|"&amp;N2280&amp;"|"&amp;U2280</f>
        <v>||||||0</v>
      </c>
      <c r="B2280" s="23" t="str">
        <f>D2280&amp;"|"&amp;E2280&amp;"|"&amp;G2280&amp;"|"&amp;H2280&amp;"|"&amp;X2280</f>
        <v>||||0</v>
      </c>
      <c r="C2280" s="28" t="str">
        <f>E2280&amp;"|"&amp;X2280</f>
        <v>|0</v>
      </c>
      <c r="D2280" s="10"/>
      <c r="E2280" s="10"/>
      <c r="F2280" s="36" t="str">
        <f>G2280&amp;"/"&amp;H2280</f>
        <v>/</v>
      </c>
      <c r="G2280" s="10"/>
      <c r="H2280" s="10"/>
      <c r="I2280" s="36" t="str">
        <f>J2280&amp;"."&amp;K2280</f>
        <v>.</v>
      </c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>
        <f>R2280-S2280-T2280</f>
        <v>0</v>
      </c>
      <c r="V2280" s="9" t="e">
        <f>IF(X2280&lt;&gt;"Liquidação Cancelada",VLOOKUP(B2280,'BASE DE DADOS OPS'!$B$4:$P$9650,10,FALSE),"Liquidação Cancelada")</f>
        <v>#N/A</v>
      </c>
      <c r="W2280" s="13" t="e">
        <f>IF(X2280&lt;&gt;"Liquidação Cancelada",IF(ISBLANK(V2280),"AGUARDANDO PAGAMENTO",NETWORKDAYS(P2280,V2280)-1),"Liquidação Cancelada")</f>
        <v>#N/A</v>
      </c>
      <c r="X2280" s="10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>IF(X2280&lt;&gt;"Liquidação Cancelada",Y2280-Z2280,"Liquidação Cancelada")</f>
        <v>#N/A</v>
      </c>
      <c r="AC2280" s="3" t="e">
        <f>IF(X2280&lt;&gt;"Liquidação Cancelada",(AA2280-AB2280)+(U2280-Z2280-AB2280),"Liquidação Cancelada")</f>
        <v>#N/A</v>
      </c>
      <c r="AD2280" s="29"/>
    </row>
    <row r="2281" spans="1:30" ht="24.95" customHeight="1" x14ac:dyDescent="0.2">
      <c r="A2281" s="23" t="str">
        <f>D2281&amp;"|"&amp;E2281&amp;"|"&amp;G2281&amp;"|"&amp;H2281&amp;"|"&amp;L2281&amp;"|"&amp;N2281&amp;"|"&amp;U2281</f>
        <v>||||||0</v>
      </c>
      <c r="B2281" s="23" t="str">
        <f>D2281&amp;"|"&amp;E2281&amp;"|"&amp;G2281&amp;"|"&amp;H2281&amp;"|"&amp;X2281</f>
        <v>||||0</v>
      </c>
      <c r="C2281" s="28" t="str">
        <f>E2281&amp;"|"&amp;X2281</f>
        <v>|0</v>
      </c>
      <c r="D2281" s="10"/>
      <c r="E2281" s="10"/>
      <c r="F2281" s="36" t="str">
        <f>G2281&amp;"/"&amp;H2281</f>
        <v>/</v>
      </c>
      <c r="G2281" s="10"/>
      <c r="H2281" s="10"/>
      <c r="I2281" s="36" t="str">
        <f>J2281&amp;"."&amp;K2281</f>
        <v>.</v>
      </c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>
        <f>R2281-S2281-T2281</f>
        <v>0</v>
      </c>
      <c r="V2281" s="9" t="e">
        <f>IF(X2281&lt;&gt;"Liquidação Cancelada",VLOOKUP(B2281,'BASE DE DADOS OPS'!$B$4:$P$9650,10,FALSE),"Liquidação Cancelada")</f>
        <v>#N/A</v>
      </c>
      <c r="W2281" s="13" t="e">
        <f>IF(X2281&lt;&gt;"Liquidação Cancelada",IF(ISBLANK(V2281),"AGUARDANDO PAGAMENTO",NETWORKDAYS(P2281,V2281)-1),"Liquidação Cancelada")</f>
        <v>#N/A</v>
      </c>
      <c r="X2281" s="10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>IF(X2281&lt;&gt;"Liquidação Cancelada",Y2281-Z2281,"Liquidação Cancelada")</f>
        <v>#N/A</v>
      </c>
      <c r="AC2281" s="3" t="e">
        <f>IF(X2281&lt;&gt;"Liquidação Cancelada",(AA2281-AB2281)+(U2281-Z2281-AB2281),"Liquidação Cancelada")</f>
        <v>#N/A</v>
      </c>
      <c r="AD2281" s="29"/>
    </row>
    <row r="2282" spans="1:30" ht="24.95" customHeight="1" x14ac:dyDescent="0.2">
      <c r="A2282" s="23" t="str">
        <f>D2282&amp;"|"&amp;E2282&amp;"|"&amp;G2282&amp;"|"&amp;H2282&amp;"|"&amp;L2282&amp;"|"&amp;N2282&amp;"|"&amp;U2282</f>
        <v>||||||0</v>
      </c>
      <c r="B2282" s="23" t="str">
        <f>D2282&amp;"|"&amp;E2282&amp;"|"&amp;G2282&amp;"|"&amp;H2282&amp;"|"&amp;X2282</f>
        <v>||||0</v>
      </c>
      <c r="C2282" s="28" t="str">
        <f>E2282&amp;"|"&amp;X2282</f>
        <v>|0</v>
      </c>
      <c r="D2282" s="10"/>
      <c r="E2282" s="10"/>
      <c r="F2282" s="36" t="str">
        <f>G2282&amp;"/"&amp;H2282</f>
        <v>/</v>
      </c>
      <c r="G2282" s="10"/>
      <c r="H2282" s="10"/>
      <c r="I2282" s="36" t="str">
        <f>J2282&amp;"."&amp;K2282</f>
        <v>.</v>
      </c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>
        <f>R2282-S2282-T2282</f>
        <v>0</v>
      </c>
      <c r="V2282" s="9" t="e">
        <f>IF(X2282&lt;&gt;"Liquidação Cancelada",VLOOKUP(B2282,'BASE DE DADOS OPS'!$B$4:$P$9650,10,FALSE),"Liquidação Cancelada")</f>
        <v>#N/A</v>
      </c>
      <c r="W2282" s="13" t="e">
        <f>IF(X2282&lt;&gt;"Liquidação Cancelada",IF(ISBLANK(V2282),"AGUARDANDO PAGAMENTO",NETWORKDAYS(P2282,V2282)-1),"Liquidação Cancelada")</f>
        <v>#N/A</v>
      </c>
      <c r="X2282" s="10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>IF(X2282&lt;&gt;"Liquidação Cancelada",Y2282-Z2282,"Liquidação Cancelada")</f>
        <v>#N/A</v>
      </c>
      <c r="AC2282" s="3" t="e">
        <f>IF(X2282&lt;&gt;"Liquidação Cancelada",(AA2282-AB2282)+(U2282-Z2282-AB2282),"Liquidação Cancelada")</f>
        <v>#N/A</v>
      </c>
      <c r="AD2282" s="29"/>
    </row>
    <row r="2283" spans="1:30" ht="24.95" customHeight="1" x14ac:dyDescent="0.2">
      <c r="A2283" s="23" t="str">
        <f>D2283&amp;"|"&amp;E2283&amp;"|"&amp;G2283&amp;"|"&amp;H2283&amp;"|"&amp;L2283&amp;"|"&amp;N2283&amp;"|"&amp;U2283</f>
        <v>||||||0</v>
      </c>
      <c r="B2283" s="23" t="str">
        <f>D2283&amp;"|"&amp;E2283&amp;"|"&amp;G2283&amp;"|"&amp;H2283&amp;"|"&amp;X2283</f>
        <v>||||0</v>
      </c>
      <c r="C2283" s="28" t="str">
        <f>E2283&amp;"|"&amp;X2283</f>
        <v>|0</v>
      </c>
      <c r="D2283" s="10"/>
      <c r="E2283" s="10"/>
      <c r="F2283" s="36" t="str">
        <f>G2283&amp;"/"&amp;H2283</f>
        <v>/</v>
      </c>
      <c r="G2283" s="10"/>
      <c r="H2283" s="10"/>
      <c r="I2283" s="36" t="str">
        <f>J2283&amp;"."&amp;K2283</f>
        <v>.</v>
      </c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>
        <f>R2283-S2283-T2283</f>
        <v>0</v>
      </c>
      <c r="V2283" s="9" t="e">
        <f>IF(X2283&lt;&gt;"Liquidação Cancelada",VLOOKUP(B2283,'BASE DE DADOS OPS'!$B$4:$P$9650,10,FALSE),"Liquidação Cancelada")</f>
        <v>#N/A</v>
      </c>
      <c r="W2283" s="13" t="e">
        <f>IF(X2283&lt;&gt;"Liquidação Cancelada",IF(ISBLANK(V2283),"AGUARDANDO PAGAMENTO",NETWORKDAYS(P2283,V2283)-1),"Liquidação Cancelada")</f>
        <v>#N/A</v>
      </c>
      <c r="X2283" s="10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>IF(X2283&lt;&gt;"Liquidação Cancelada",Y2283-Z2283,"Liquidação Cancelada")</f>
        <v>#N/A</v>
      </c>
      <c r="AC2283" s="3" t="e">
        <f>IF(X2283&lt;&gt;"Liquidação Cancelada",(AA2283-AB2283)+(U2283-Z2283-AB2283),"Liquidação Cancelada")</f>
        <v>#N/A</v>
      </c>
      <c r="AD2283" s="29"/>
    </row>
    <row r="2284" spans="1:30" ht="24.95" customHeight="1" x14ac:dyDescent="0.2">
      <c r="A2284" s="23" t="str">
        <f>D2284&amp;"|"&amp;E2284&amp;"|"&amp;G2284&amp;"|"&amp;H2284&amp;"|"&amp;L2284&amp;"|"&amp;N2284&amp;"|"&amp;U2284</f>
        <v>||||||0</v>
      </c>
      <c r="B2284" s="23" t="str">
        <f>D2284&amp;"|"&amp;E2284&amp;"|"&amp;G2284&amp;"|"&amp;H2284&amp;"|"&amp;X2284</f>
        <v>||||0</v>
      </c>
      <c r="C2284" s="28" t="str">
        <f>E2284&amp;"|"&amp;X2284</f>
        <v>|0</v>
      </c>
      <c r="D2284" s="10"/>
      <c r="E2284" s="10"/>
      <c r="F2284" s="36" t="str">
        <f>G2284&amp;"/"&amp;H2284</f>
        <v>/</v>
      </c>
      <c r="G2284" s="10"/>
      <c r="H2284" s="10"/>
      <c r="I2284" s="36" t="str">
        <f>J2284&amp;"."&amp;K2284</f>
        <v>.</v>
      </c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>
        <f>R2284-S2284-T2284</f>
        <v>0</v>
      </c>
      <c r="V2284" s="9" t="e">
        <f>IF(X2284&lt;&gt;"Liquidação Cancelada",VLOOKUP(B2284,'BASE DE DADOS OPS'!$B$4:$P$9650,10,FALSE),"Liquidação Cancelada")</f>
        <v>#N/A</v>
      </c>
      <c r="W2284" s="13" t="e">
        <f>IF(X2284&lt;&gt;"Liquidação Cancelada",IF(ISBLANK(V2284),"AGUARDANDO PAGAMENTO",NETWORKDAYS(P2284,V2284)-1),"Liquidação Cancelada")</f>
        <v>#N/A</v>
      </c>
      <c r="X2284" s="10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>IF(X2284&lt;&gt;"Liquidação Cancelada",Y2284-Z2284,"Liquidação Cancelada")</f>
        <v>#N/A</v>
      </c>
      <c r="AC2284" s="3" t="e">
        <f>IF(X2284&lt;&gt;"Liquidação Cancelada",(AA2284-AB2284)+(U2284-Z2284-AB2284),"Liquidação Cancelada")</f>
        <v>#N/A</v>
      </c>
      <c r="AD2284" s="29"/>
    </row>
    <row r="2285" spans="1:30" ht="24.95" customHeight="1" x14ac:dyDescent="0.2">
      <c r="A2285" s="23" t="str">
        <f>D2285&amp;"|"&amp;E2285&amp;"|"&amp;G2285&amp;"|"&amp;H2285&amp;"|"&amp;L2285&amp;"|"&amp;N2285&amp;"|"&amp;U2285</f>
        <v>||||||0</v>
      </c>
      <c r="B2285" s="23" t="str">
        <f>D2285&amp;"|"&amp;E2285&amp;"|"&amp;G2285&amp;"|"&amp;H2285&amp;"|"&amp;X2285</f>
        <v>||||0</v>
      </c>
      <c r="C2285" s="28" t="str">
        <f>E2285&amp;"|"&amp;X2285</f>
        <v>|0</v>
      </c>
      <c r="D2285" s="10"/>
      <c r="E2285" s="10"/>
      <c r="F2285" s="36" t="str">
        <f>G2285&amp;"/"&amp;H2285</f>
        <v>/</v>
      </c>
      <c r="G2285" s="10"/>
      <c r="H2285" s="10"/>
      <c r="I2285" s="36" t="str">
        <f>J2285&amp;"."&amp;K2285</f>
        <v>.</v>
      </c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>
        <f>R2285-S2285-T2285</f>
        <v>0</v>
      </c>
      <c r="V2285" s="9" t="e">
        <f>IF(X2285&lt;&gt;"Liquidação Cancelada",VLOOKUP(B2285,'BASE DE DADOS OPS'!$B$4:$P$9650,10,FALSE),"Liquidação Cancelada")</f>
        <v>#N/A</v>
      </c>
      <c r="W2285" s="13" t="e">
        <f>IF(X2285&lt;&gt;"Liquidação Cancelada",IF(ISBLANK(V2285),"AGUARDANDO PAGAMENTO",NETWORKDAYS(P2285,V2285)-1),"Liquidação Cancelada")</f>
        <v>#N/A</v>
      </c>
      <c r="X2285" s="10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>IF(X2285&lt;&gt;"Liquidação Cancelada",Y2285-Z2285,"Liquidação Cancelada")</f>
        <v>#N/A</v>
      </c>
      <c r="AC2285" s="3" t="e">
        <f>IF(X2285&lt;&gt;"Liquidação Cancelada",(AA2285-AB2285)+(U2285-Z2285-AB2285),"Liquidação Cancelada")</f>
        <v>#N/A</v>
      </c>
      <c r="AD2285" s="29"/>
    </row>
    <row r="2286" spans="1:30" ht="24.95" customHeight="1" x14ac:dyDescent="0.2">
      <c r="A2286" s="23" t="str">
        <f>D2286&amp;"|"&amp;E2286&amp;"|"&amp;G2286&amp;"|"&amp;H2286&amp;"|"&amp;L2286&amp;"|"&amp;N2286&amp;"|"&amp;U2286</f>
        <v>||||||0</v>
      </c>
      <c r="B2286" s="23" t="str">
        <f>D2286&amp;"|"&amp;E2286&amp;"|"&amp;G2286&amp;"|"&amp;H2286&amp;"|"&amp;X2286</f>
        <v>||||0</v>
      </c>
      <c r="C2286" s="28" t="str">
        <f>E2286&amp;"|"&amp;X2286</f>
        <v>|0</v>
      </c>
      <c r="D2286" s="10"/>
      <c r="E2286" s="10"/>
      <c r="F2286" s="36" t="str">
        <f>G2286&amp;"/"&amp;H2286</f>
        <v>/</v>
      </c>
      <c r="G2286" s="10"/>
      <c r="H2286" s="10"/>
      <c r="I2286" s="36" t="str">
        <f>J2286&amp;"."&amp;K2286</f>
        <v>.</v>
      </c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>
        <f>R2286-S2286-T2286</f>
        <v>0</v>
      </c>
      <c r="V2286" s="9" t="e">
        <f>IF(X2286&lt;&gt;"Liquidação Cancelada",VLOOKUP(B2286,'BASE DE DADOS OPS'!$B$4:$P$9650,10,FALSE),"Liquidação Cancelada")</f>
        <v>#N/A</v>
      </c>
      <c r="W2286" s="13" t="e">
        <f>IF(X2286&lt;&gt;"Liquidação Cancelada",IF(ISBLANK(V2286),"AGUARDANDO PAGAMENTO",NETWORKDAYS(P2286,V2286)-1),"Liquidação Cancelada")</f>
        <v>#N/A</v>
      </c>
      <c r="X2286" s="10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>IF(X2286&lt;&gt;"Liquidação Cancelada",Y2286-Z2286,"Liquidação Cancelada")</f>
        <v>#N/A</v>
      </c>
      <c r="AC2286" s="3" t="e">
        <f>IF(X2286&lt;&gt;"Liquidação Cancelada",(AA2286-AB2286)+(U2286-Z2286-AB2286),"Liquidação Cancelada")</f>
        <v>#N/A</v>
      </c>
      <c r="AD2286" s="29"/>
    </row>
    <row r="2287" spans="1:30" ht="24.95" customHeight="1" x14ac:dyDescent="0.2">
      <c r="A2287" s="23" t="str">
        <f>D2287&amp;"|"&amp;E2287&amp;"|"&amp;G2287&amp;"|"&amp;H2287&amp;"|"&amp;L2287&amp;"|"&amp;N2287&amp;"|"&amp;U2287</f>
        <v>||||||0</v>
      </c>
      <c r="B2287" s="23" t="str">
        <f>D2287&amp;"|"&amp;E2287&amp;"|"&amp;G2287&amp;"|"&amp;H2287&amp;"|"&amp;X2287</f>
        <v>||||0</v>
      </c>
      <c r="C2287" s="28" t="str">
        <f>E2287&amp;"|"&amp;X2287</f>
        <v>|0</v>
      </c>
      <c r="D2287" s="10"/>
      <c r="E2287" s="10"/>
      <c r="F2287" s="36" t="str">
        <f>G2287&amp;"/"&amp;H2287</f>
        <v>/</v>
      </c>
      <c r="G2287" s="10"/>
      <c r="H2287" s="10"/>
      <c r="I2287" s="36" t="str">
        <f>J2287&amp;"."&amp;K2287</f>
        <v>.</v>
      </c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>
        <f>R2287-S2287-T2287</f>
        <v>0</v>
      </c>
      <c r="V2287" s="9" t="e">
        <f>IF(X2287&lt;&gt;"Liquidação Cancelada",VLOOKUP(B2287,'BASE DE DADOS OPS'!$B$4:$P$9650,10,FALSE),"Liquidação Cancelada")</f>
        <v>#N/A</v>
      </c>
      <c r="W2287" s="13" t="e">
        <f>IF(X2287&lt;&gt;"Liquidação Cancelada",IF(ISBLANK(V2287),"AGUARDANDO PAGAMENTO",NETWORKDAYS(P2287,V2287)-1),"Liquidação Cancelada")</f>
        <v>#N/A</v>
      </c>
      <c r="X2287" s="10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>IF(X2287&lt;&gt;"Liquidação Cancelada",Y2287-Z2287,"Liquidação Cancelada")</f>
        <v>#N/A</v>
      </c>
      <c r="AC2287" s="3" t="e">
        <f>IF(X2287&lt;&gt;"Liquidação Cancelada",(AA2287-AB2287)+(U2287-Z2287-AB2287),"Liquidação Cancelada")</f>
        <v>#N/A</v>
      </c>
      <c r="AD2287" s="29"/>
    </row>
    <row r="2288" spans="1:30" ht="24.95" customHeight="1" x14ac:dyDescent="0.2">
      <c r="A2288" s="23" t="str">
        <f>D2288&amp;"|"&amp;E2288&amp;"|"&amp;G2288&amp;"|"&amp;H2288&amp;"|"&amp;L2288&amp;"|"&amp;N2288&amp;"|"&amp;U2288</f>
        <v>||||||0</v>
      </c>
      <c r="B2288" s="23" t="str">
        <f>D2288&amp;"|"&amp;E2288&amp;"|"&amp;G2288&amp;"|"&amp;H2288&amp;"|"&amp;X2288</f>
        <v>||||0</v>
      </c>
      <c r="C2288" s="28" t="str">
        <f>E2288&amp;"|"&amp;X2288</f>
        <v>|0</v>
      </c>
      <c r="D2288" s="10"/>
      <c r="E2288" s="10"/>
      <c r="F2288" s="36" t="str">
        <f>G2288&amp;"/"&amp;H2288</f>
        <v>/</v>
      </c>
      <c r="G2288" s="10"/>
      <c r="H2288" s="10"/>
      <c r="I2288" s="36" t="str">
        <f>J2288&amp;"."&amp;K2288</f>
        <v>.</v>
      </c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>
        <f>R2288-S2288-T2288</f>
        <v>0</v>
      </c>
      <c r="V2288" s="9" t="e">
        <f>IF(X2288&lt;&gt;"Liquidação Cancelada",VLOOKUP(B2288,'BASE DE DADOS OPS'!$B$4:$P$9650,10,FALSE),"Liquidação Cancelada")</f>
        <v>#N/A</v>
      </c>
      <c r="W2288" s="13" t="e">
        <f>IF(X2288&lt;&gt;"Liquidação Cancelada",IF(ISBLANK(V2288),"AGUARDANDO PAGAMENTO",NETWORKDAYS(P2288,V2288)-1),"Liquidação Cancelada")</f>
        <v>#N/A</v>
      </c>
      <c r="X2288" s="10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>IF(X2288&lt;&gt;"Liquidação Cancelada",Y2288-Z2288,"Liquidação Cancelada")</f>
        <v>#N/A</v>
      </c>
      <c r="AC2288" s="3" t="e">
        <f>IF(X2288&lt;&gt;"Liquidação Cancelada",(AA2288-AB2288)+(U2288-Z2288-AB2288),"Liquidação Cancelada")</f>
        <v>#N/A</v>
      </c>
      <c r="AD2288" s="29"/>
    </row>
    <row r="2289" spans="1:30" ht="24.95" customHeight="1" x14ac:dyDescent="0.2">
      <c r="A2289" s="23" t="str">
        <f>D2289&amp;"|"&amp;E2289&amp;"|"&amp;G2289&amp;"|"&amp;H2289&amp;"|"&amp;L2289&amp;"|"&amp;N2289&amp;"|"&amp;U2289</f>
        <v>||||||0</v>
      </c>
      <c r="B2289" s="23" t="str">
        <f>D2289&amp;"|"&amp;E2289&amp;"|"&amp;G2289&amp;"|"&amp;H2289&amp;"|"&amp;X2289</f>
        <v>||||0</v>
      </c>
      <c r="C2289" s="28" t="str">
        <f>E2289&amp;"|"&amp;X2289</f>
        <v>|0</v>
      </c>
      <c r="D2289" s="10"/>
      <c r="E2289" s="10"/>
      <c r="F2289" s="36" t="str">
        <f>G2289&amp;"/"&amp;H2289</f>
        <v>/</v>
      </c>
      <c r="G2289" s="10"/>
      <c r="H2289" s="10"/>
      <c r="I2289" s="36" t="str">
        <f>J2289&amp;"."&amp;K2289</f>
        <v>.</v>
      </c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>
        <f>R2289-S2289-T2289</f>
        <v>0</v>
      </c>
      <c r="V2289" s="9" t="e">
        <f>IF(X2289&lt;&gt;"Liquidação Cancelada",VLOOKUP(B2289,'BASE DE DADOS OPS'!$B$4:$P$9650,10,FALSE),"Liquidação Cancelada")</f>
        <v>#N/A</v>
      </c>
      <c r="W2289" s="13" t="e">
        <f>IF(X2289&lt;&gt;"Liquidação Cancelada",IF(ISBLANK(V2289),"AGUARDANDO PAGAMENTO",NETWORKDAYS(P2289,V2289)-1),"Liquidação Cancelada")</f>
        <v>#N/A</v>
      </c>
      <c r="X2289" s="10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>IF(X2289&lt;&gt;"Liquidação Cancelada",Y2289-Z2289,"Liquidação Cancelada")</f>
        <v>#N/A</v>
      </c>
      <c r="AC2289" s="3" t="e">
        <f>IF(X2289&lt;&gt;"Liquidação Cancelada",(AA2289-AB2289)+(U2289-Z2289-AB2289),"Liquidação Cancelada")</f>
        <v>#N/A</v>
      </c>
      <c r="AD2289" s="29"/>
    </row>
    <row r="2290" spans="1:30" ht="24.95" customHeight="1" x14ac:dyDescent="0.2">
      <c r="A2290" s="23" t="str">
        <f>D2290&amp;"|"&amp;E2290&amp;"|"&amp;G2290&amp;"|"&amp;H2290&amp;"|"&amp;L2290&amp;"|"&amp;N2290&amp;"|"&amp;U2290</f>
        <v>||||||0</v>
      </c>
      <c r="B2290" s="23" t="str">
        <f>D2290&amp;"|"&amp;E2290&amp;"|"&amp;G2290&amp;"|"&amp;H2290&amp;"|"&amp;X2290</f>
        <v>||||0</v>
      </c>
      <c r="C2290" s="28" t="str">
        <f>E2290&amp;"|"&amp;X2290</f>
        <v>|0</v>
      </c>
      <c r="D2290" s="10"/>
      <c r="E2290" s="10"/>
      <c r="F2290" s="36" t="str">
        <f>G2290&amp;"/"&amp;H2290</f>
        <v>/</v>
      </c>
      <c r="G2290" s="10"/>
      <c r="H2290" s="10"/>
      <c r="I2290" s="36" t="str">
        <f>J2290&amp;"."&amp;K2290</f>
        <v>.</v>
      </c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>
        <f>R2290-S2290-T2290</f>
        <v>0</v>
      </c>
      <c r="V2290" s="9" t="e">
        <f>IF(X2290&lt;&gt;"Liquidação Cancelada",VLOOKUP(B2290,'BASE DE DADOS OPS'!$B$4:$P$9650,10,FALSE),"Liquidação Cancelada")</f>
        <v>#N/A</v>
      </c>
      <c r="W2290" s="13" t="e">
        <f>IF(X2290&lt;&gt;"Liquidação Cancelada",IF(ISBLANK(V2290),"AGUARDANDO PAGAMENTO",NETWORKDAYS(P2290,V2290)-1),"Liquidação Cancelada")</f>
        <v>#N/A</v>
      </c>
      <c r="X2290" s="10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>IF(X2290&lt;&gt;"Liquidação Cancelada",Y2290-Z2290,"Liquidação Cancelada")</f>
        <v>#N/A</v>
      </c>
      <c r="AC2290" s="3" t="e">
        <f>IF(X2290&lt;&gt;"Liquidação Cancelada",(AA2290-AB2290)+(U2290-Z2290-AB2290),"Liquidação Cancelada")</f>
        <v>#N/A</v>
      </c>
      <c r="AD2290" s="29"/>
    </row>
    <row r="2291" spans="1:30" ht="24.95" customHeight="1" x14ac:dyDescent="0.2">
      <c r="A2291" s="23" t="str">
        <f>D2291&amp;"|"&amp;E2291&amp;"|"&amp;G2291&amp;"|"&amp;H2291&amp;"|"&amp;L2291&amp;"|"&amp;N2291&amp;"|"&amp;U2291</f>
        <v>||||||0</v>
      </c>
      <c r="B2291" s="23" t="str">
        <f>D2291&amp;"|"&amp;E2291&amp;"|"&amp;G2291&amp;"|"&amp;H2291&amp;"|"&amp;X2291</f>
        <v>||||0</v>
      </c>
      <c r="C2291" s="28" t="str">
        <f>E2291&amp;"|"&amp;X2291</f>
        <v>|0</v>
      </c>
      <c r="D2291" s="10"/>
      <c r="E2291" s="10"/>
      <c r="F2291" s="36" t="str">
        <f>G2291&amp;"/"&amp;H2291</f>
        <v>/</v>
      </c>
      <c r="G2291" s="10"/>
      <c r="H2291" s="10"/>
      <c r="I2291" s="36" t="str">
        <f>J2291&amp;"."&amp;K2291</f>
        <v>.</v>
      </c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>
        <f>R2291-S2291-T2291</f>
        <v>0</v>
      </c>
      <c r="V2291" s="9" t="e">
        <f>IF(X2291&lt;&gt;"Liquidação Cancelada",VLOOKUP(B2291,'BASE DE DADOS OPS'!$B$4:$P$9650,10,FALSE),"Liquidação Cancelada")</f>
        <v>#N/A</v>
      </c>
      <c r="W2291" s="13" t="e">
        <f>IF(X2291&lt;&gt;"Liquidação Cancelada",IF(ISBLANK(V2291),"AGUARDANDO PAGAMENTO",NETWORKDAYS(P2291,V2291)-1),"Liquidação Cancelada")</f>
        <v>#N/A</v>
      </c>
      <c r="X2291" s="10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>IF(X2291&lt;&gt;"Liquidação Cancelada",Y2291-Z2291,"Liquidação Cancelada")</f>
        <v>#N/A</v>
      </c>
      <c r="AC2291" s="3" t="e">
        <f>IF(X2291&lt;&gt;"Liquidação Cancelada",(AA2291-AB2291)+(U2291-Z2291-AB2291),"Liquidação Cancelada")</f>
        <v>#N/A</v>
      </c>
      <c r="AD2291" s="29"/>
    </row>
    <row r="2292" spans="1:30" ht="24.95" customHeight="1" x14ac:dyDescent="0.2">
      <c r="A2292" s="23" t="str">
        <f>D2292&amp;"|"&amp;E2292&amp;"|"&amp;G2292&amp;"|"&amp;H2292&amp;"|"&amp;L2292&amp;"|"&amp;N2292&amp;"|"&amp;U2292</f>
        <v>||||||0</v>
      </c>
      <c r="B2292" s="23" t="str">
        <f>D2292&amp;"|"&amp;E2292&amp;"|"&amp;G2292&amp;"|"&amp;H2292&amp;"|"&amp;X2292</f>
        <v>||||0</v>
      </c>
      <c r="C2292" s="28" t="str">
        <f>E2292&amp;"|"&amp;X2292</f>
        <v>|0</v>
      </c>
      <c r="D2292" s="10"/>
      <c r="E2292" s="10"/>
      <c r="F2292" s="36" t="str">
        <f>G2292&amp;"/"&amp;H2292</f>
        <v>/</v>
      </c>
      <c r="G2292" s="10"/>
      <c r="H2292" s="10"/>
      <c r="I2292" s="36" t="str">
        <f>J2292&amp;"."&amp;K2292</f>
        <v>.</v>
      </c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>
        <f>R2292-S2292-T2292</f>
        <v>0</v>
      </c>
      <c r="V2292" s="9" t="e">
        <f>IF(X2292&lt;&gt;"Liquidação Cancelada",VLOOKUP(B2292,'BASE DE DADOS OPS'!$B$4:$P$9650,10,FALSE),"Liquidação Cancelada")</f>
        <v>#N/A</v>
      </c>
      <c r="W2292" s="13" t="e">
        <f>IF(X2292&lt;&gt;"Liquidação Cancelada",IF(ISBLANK(V2292),"AGUARDANDO PAGAMENTO",NETWORKDAYS(P2292,V2292)-1),"Liquidação Cancelada")</f>
        <v>#N/A</v>
      </c>
      <c r="X2292" s="10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>IF(X2292&lt;&gt;"Liquidação Cancelada",Y2292-Z2292,"Liquidação Cancelada")</f>
        <v>#N/A</v>
      </c>
      <c r="AC2292" s="3" t="e">
        <f>IF(X2292&lt;&gt;"Liquidação Cancelada",(AA2292-AB2292)+(U2292-Z2292-AB2292),"Liquidação Cancelada")</f>
        <v>#N/A</v>
      </c>
      <c r="AD2292" s="29"/>
    </row>
    <row r="2293" spans="1:30" ht="24.95" customHeight="1" x14ac:dyDescent="0.2">
      <c r="A2293" s="23" t="str">
        <f>D2293&amp;"|"&amp;E2293&amp;"|"&amp;G2293&amp;"|"&amp;H2293&amp;"|"&amp;L2293&amp;"|"&amp;N2293&amp;"|"&amp;U2293</f>
        <v>||||||0</v>
      </c>
      <c r="B2293" s="23" t="str">
        <f>D2293&amp;"|"&amp;E2293&amp;"|"&amp;G2293&amp;"|"&amp;H2293&amp;"|"&amp;X2293</f>
        <v>||||0</v>
      </c>
      <c r="C2293" s="28" t="str">
        <f>E2293&amp;"|"&amp;X2293</f>
        <v>|0</v>
      </c>
      <c r="D2293" s="10"/>
      <c r="E2293" s="10"/>
      <c r="F2293" s="36" t="str">
        <f>G2293&amp;"/"&amp;H2293</f>
        <v>/</v>
      </c>
      <c r="G2293" s="10"/>
      <c r="H2293" s="10"/>
      <c r="I2293" s="36" t="str">
        <f>J2293&amp;"."&amp;K2293</f>
        <v>.</v>
      </c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>
        <f>R2293-S2293-T2293</f>
        <v>0</v>
      </c>
      <c r="V2293" s="9" t="e">
        <f>IF(X2293&lt;&gt;"Liquidação Cancelada",VLOOKUP(B2293,'BASE DE DADOS OPS'!$B$4:$P$9650,10,FALSE),"Liquidação Cancelada")</f>
        <v>#N/A</v>
      </c>
      <c r="W2293" s="13" t="e">
        <f>IF(X2293&lt;&gt;"Liquidação Cancelada",IF(ISBLANK(V2293),"AGUARDANDO PAGAMENTO",NETWORKDAYS(P2293,V2293)-1),"Liquidação Cancelada")</f>
        <v>#N/A</v>
      </c>
      <c r="X2293" s="10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>IF(X2293&lt;&gt;"Liquidação Cancelada",Y2293-Z2293,"Liquidação Cancelada")</f>
        <v>#N/A</v>
      </c>
      <c r="AC2293" s="3" t="e">
        <f>IF(X2293&lt;&gt;"Liquidação Cancelada",(AA2293-AB2293)+(U2293-Z2293-AB2293),"Liquidação Cancelada")</f>
        <v>#N/A</v>
      </c>
      <c r="AD2293" s="29"/>
    </row>
    <row r="2294" spans="1:30" ht="24.95" customHeight="1" x14ac:dyDescent="0.2">
      <c r="A2294" s="23" t="str">
        <f>D2294&amp;"|"&amp;E2294&amp;"|"&amp;G2294&amp;"|"&amp;H2294&amp;"|"&amp;L2294&amp;"|"&amp;N2294&amp;"|"&amp;U2294</f>
        <v>||||||0</v>
      </c>
      <c r="B2294" s="23" t="str">
        <f>D2294&amp;"|"&amp;E2294&amp;"|"&amp;G2294&amp;"|"&amp;H2294&amp;"|"&amp;X2294</f>
        <v>||||0</v>
      </c>
      <c r="C2294" s="28" t="str">
        <f>E2294&amp;"|"&amp;X2294</f>
        <v>|0</v>
      </c>
      <c r="D2294" s="10"/>
      <c r="E2294" s="10"/>
      <c r="F2294" s="36" t="str">
        <f>G2294&amp;"/"&amp;H2294</f>
        <v>/</v>
      </c>
      <c r="G2294" s="10"/>
      <c r="H2294" s="10"/>
      <c r="I2294" s="36" t="str">
        <f>J2294&amp;"."&amp;K2294</f>
        <v>.</v>
      </c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>
        <f>R2294-S2294-T2294</f>
        <v>0</v>
      </c>
      <c r="V2294" s="9" t="e">
        <f>IF(X2294&lt;&gt;"Liquidação Cancelada",VLOOKUP(B2294,'BASE DE DADOS OPS'!$B$4:$P$9650,10,FALSE),"Liquidação Cancelada")</f>
        <v>#N/A</v>
      </c>
      <c r="W2294" s="13" t="e">
        <f>IF(X2294&lt;&gt;"Liquidação Cancelada",IF(ISBLANK(V2294),"AGUARDANDO PAGAMENTO",NETWORKDAYS(P2294,V2294)-1),"Liquidação Cancelada")</f>
        <v>#N/A</v>
      </c>
      <c r="X2294" s="10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>IF(X2294&lt;&gt;"Liquidação Cancelada",Y2294-Z2294,"Liquidação Cancelada")</f>
        <v>#N/A</v>
      </c>
      <c r="AC2294" s="3" t="e">
        <f>IF(X2294&lt;&gt;"Liquidação Cancelada",(AA2294-AB2294)+(U2294-Z2294-AB2294),"Liquidação Cancelada")</f>
        <v>#N/A</v>
      </c>
      <c r="AD2294" s="29"/>
    </row>
    <row r="2295" spans="1:30" ht="24.95" customHeight="1" x14ac:dyDescent="0.2">
      <c r="A2295" s="23" t="str">
        <f>D2295&amp;"|"&amp;E2295&amp;"|"&amp;G2295&amp;"|"&amp;H2295&amp;"|"&amp;L2295&amp;"|"&amp;N2295&amp;"|"&amp;U2295</f>
        <v>||||||0</v>
      </c>
      <c r="B2295" s="23" t="str">
        <f>D2295&amp;"|"&amp;E2295&amp;"|"&amp;G2295&amp;"|"&amp;H2295&amp;"|"&amp;X2295</f>
        <v>||||0</v>
      </c>
      <c r="C2295" s="28" t="str">
        <f>E2295&amp;"|"&amp;X2295</f>
        <v>|0</v>
      </c>
      <c r="D2295" s="10"/>
      <c r="E2295" s="10"/>
      <c r="F2295" s="36" t="str">
        <f>G2295&amp;"/"&amp;H2295</f>
        <v>/</v>
      </c>
      <c r="G2295" s="10"/>
      <c r="H2295" s="10"/>
      <c r="I2295" s="36" t="str">
        <f>J2295&amp;"."&amp;K2295</f>
        <v>.</v>
      </c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>
        <f>R2295-S2295-T2295</f>
        <v>0</v>
      </c>
      <c r="V2295" s="9" t="e">
        <f>IF(X2295&lt;&gt;"Liquidação Cancelada",VLOOKUP(B2295,'BASE DE DADOS OPS'!$B$4:$P$9650,10,FALSE),"Liquidação Cancelada")</f>
        <v>#N/A</v>
      </c>
      <c r="W2295" s="13" t="e">
        <f>IF(X2295&lt;&gt;"Liquidação Cancelada",IF(ISBLANK(V2295),"AGUARDANDO PAGAMENTO",NETWORKDAYS(P2295,V2295)-1),"Liquidação Cancelada")</f>
        <v>#N/A</v>
      </c>
      <c r="X2295" s="10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>IF(X2295&lt;&gt;"Liquidação Cancelada",Y2295-Z2295,"Liquidação Cancelada")</f>
        <v>#N/A</v>
      </c>
      <c r="AC2295" s="3" t="e">
        <f>IF(X2295&lt;&gt;"Liquidação Cancelada",(AA2295-AB2295)+(U2295-Z2295-AB2295),"Liquidação Cancelada")</f>
        <v>#N/A</v>
      </c>
      <c r="AD2295" s="29"/>
    </row>
    <row r="2296" spans="1:30" ht="24.95" customHeight="1" x14ac:dyDescent="0.2">
      <c r="A2296" s="23" t="str">
        <f>D2296&amp;"|"&amp;E2296&amp;"|"&amp;G2296&amp;"|"&amp;H2296&amp;"|"&amp;L2296&amp;"|"&amp;N2296&amp;"|"&amp;U2296</f>
        <v>||||||0</v>
      </c>
      <c r="B2296" s="23" t="str">
        <f>D2296&amp;"|"&amp;E2296&amp;"|"&amp;G2296&amp;"|"&amp;H2296&amp;"|"&amp;X2296</f>
        <v>||||0</v>
      </c>
      <c r="C2296" s="28" t="str">
        <f>E2296&amp;"|"&amp;X2296</f>
        <v>|0</v>
      </c>
      <c r="D2296" s="10"/>
      <c r="E2296" s="10"/>
      <c r="F2296" s="36" t="str">
        <f>G2296&amp;"/"&amp;H2296</f>
        <v>/</v>
      </c>
      <c r="G2296" s="10"/>
      <c r="H2296" s="10"/>
      <c r="I2296" s="36" t="str">
        <f>J2296&amp;"."&amp;K2296</f>
        <v>.</v>
      </c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>
        <f>R2296-S2296-T2296</f>
        <v>0</v>
      </c>
      <c r="V2296" s="9" t="e">
        <f>IF(X2296&lt;&gt;"Liquidação Cancelada",VLOOKUP(B2296,'BASE DE DADOS OPS'!$B$4:$P$9650,10,FALSE),"Liquidação Cancelada")</f>
        <v>#N/A</v>
      </c>
      <c r="W2296" s="13" t="e">
        <f>IF(X2296&lt;&gt;"Liquidação Cancelada",IF(ISBLANK(V2296),"AGUARDANDO PAGAMENTO",NETWORKDAYS(P2296,V2296)-1),"Liquidação Cancelada")</f>
        <v>#N/A</v>
      </c>
      <c r="X2296" s="10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>IF(X2296&lt;&gt;"Liquidação Cancelada",Y2296-Z2296,"Liquidação Cancelada")</f>
        <v>#N/A</v>
      </c>
      <c r="AC2296" s="3" t="e">
        <f>IF(X2296&lt;&gt;"Liquidação Cancelada",(AA2296-AB2296)+(U2296-Z2296-AB2296),"Liquidação Cancelada")</f>
        <v>#N/A</v>
      </c>
      <c r="AD2296" s="29"/>
    </row>
    <row r="2297" spans="1:30" ht="24.95" customHeight="1" x14ac:dyDescent="0.2">
      <c r="A2297" s="23" t="str">
        <f>D2297&amp;"|"&amp;E2297&amp;"|"&amp;G2297&amp;"|"&amp;H2297&amp;"|"&amp;L2297&amp;"|"&amp;N2297&amp;"|"&amp;U2297</f>
        <v>||||||0</v>
      </c>
      <c r="B2297" s="23" t="str">
        <f>D2297&amp;"|"&amp;E2297&amp;"|"&amp;G2297&amp;"|"&amp;H2297&amp;"|"&amp;X2297</f>
        <v>||||0</v>
      </c>
      <c r="C2297" s="28" t="str">
        <f>E2297&amp;"|"&amp;X2297</f>
        <v>|0</v>
      </c>
      <c r="D2297" s="10"/>
      <c r="E2297" s="10"/>
      <c r="F2297" s="36" t="str">
        <f>G2297&amp;"/"&amp;H2297</f>
        <v>/</v>
      </c>
      <c r="G2297" s="10"/>
      <c r="H2297" s="10"/>
      <c r="I2297" s="36" t="str">
        <f>J2297&amp;"."&amp;K2297</f>
        <v>.</v>
      </c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>
        <f>R2297-S2297-T2297</f>
        <v>0</v>
      </c>
      <c r="V2297" s="9" t="e">
        <f>IF(X2297&lt;&gt;"Liquidação Cancelada",VLOOKUP(B2297,'BASE DE DADOS OPS'!$B$4:$P$9650,10,FALSE),"Liquidação Cancelada")</f>
        <v>#N/A</v>
      </c>
      <c r="W2297" s="13" t="e">
        <f>IF(X2297&lt;&gt;"Liquidação Cancelada",IF(ISBLANK(V2297),"AGUARDANDO PAGAMENTO",NETWORKDAYS(P2297,V2297)-1),"Liquidação Cancelada")</f>
        <v>#N/A</v>
      </c>
      <c r="X2297" s="10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>IF(X2297&lt;&gt;"Liquidação Cancelada",Y2297-Z2297,"Liquidação Cancelada")</f>
        <v>#N/A</v>
      </c>
      <c r="AC2297" s="3" t="e">
        <f>IF(X2297&lt;&gt;"Liquidação Cancelada",(AA2297-AB2297)+(U2297-Z2297-AB2297),"Liquidação Cancelada")</f>
        <v>#N/A</v>
      </c>
      <c r="AD2297" s="29"/>
    </row>
    <row r="2298" spans="1:30" ht="24.95" customHeight="1" x14ac:dyDescent="0.2">
      <c r="A2298" s="23" t="str">
        <f>D2298&amp;"|"&amp;E2298&amp;"|"&amp;G2298&amp;"|"&amp;H2298&amp;"|"&amp;L2298&amp;"|"&amp;N2298&amp;"|"&amp;U2298</f>
        <v>||||||0</v>
      </c>
      <c r="B2298" s="23" t="str">
        <f>D2298&amp;"|"&amp;E2298&amp;"|"&amp;G2298&amp;"|"&amp;H2298&amp;"|"&amp;X2298</f>
        <v>||||0</v>
      </c>
      <c r="C2298" s="28" t="str">
        <f>E2298&amp;"|"&amp;X2298</f>
        <v>|0</v>
      </c>
      <c r="D2298" s="10"/>
      <c r="E2298" s="10"/>
      <c r="F2298" s="36" t="str">
        <f>G2298&amp;"/"&amp;H2298</f>
        <v>/</v>
      </c>
      <c r="G2298" s="10"/>
      <c r="H2298" s="10"/>
      <c r="I2298" s="36" t="str">
        <f>J2298&amp;"."&amp;K2298</f>
        <v>.</v>
      </c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>
        <f>R2298-S2298-T2298</f>
        <v>0</v>
      </c>
      <c r="V2298" s="9" t="e">
        <f>IF(X2298&lt;&gt;"Liquidação Cancelada",VLOOKUP(B2298,'BASE DE DADOS OPS'!$B$4:$P$9650,10,FALSE),"Liquidação Cancelada")</f>
        <v>#N/A</v>
      </c>
      <c r="W2298" s="13" t="e">
        <f>IF(X2298&lt;&gt;"Liquidação Cancelada",IF(ISBLANK(V2298),"AGUARDANDO PAGAMENTO",NETWORKDAYS(P2298,V2298)-1),"Liquidação Cancelada")</f>
        <v>#N/A</v>
      </c>
      <c r="X2298" s="10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>IF(X2298&lt;&gt;"Liquidação Cancelada",Y2298-Z2298,"Liquidação Cancelada")</f>
        <v>#N/A</v>
      </c>
      <c r="AC2298" s="3" t="e">
        <f>IF(X2298&lt;&gt;"Liquidação Cancelada",(AA2298-AB2298)+(U2298-Z2298-AB2298),"Liquidação Cancelada")</f>
        <v>#N/A</v>
      </c>
      <c r="AD2298" s="29"/>
    </row>
    <row r="2299" spans="1:30" ht="24.95" customHeight="1" x14ac:dyDescent="0.2">
      <c r="A2299" s="23" t="str">
        <f>D2299&amp;"|"&amp;E2299&amp;"|"&amp;G2299&amp;"|"&amp;H2299&amp;"|"&amp;L2299&amp;"|"&amp;N2299&amp;"|"&amp;U2299</f>
        <v>||||||0</v>
      </c>
      <c r="B2299" s="23" t="str">
        <f>D2299&amp;"|"&amp;E2299&amp;"|"&amp;G2299&amp;"|"&amp;H2299&amp;"|"&amp;X2299</f>
        <v>||||0</v>
      </c>
      <c r="C2299" s="28" t="str">
        <f>E2299&amp;"|"&amp;X2299</f>
        <v>|0</v>
      </c>
      <c r="D2299" s="10"/>
      <c r="E2299" s="10"/>
      <c r="F2299" s="36" t="str">
        <f>G2299&amp;"/"&amp;H2299</f>
        <v>/</v>
      </c>
      <c r="G2299" s="10"/>
      <c r="H2299" s="10"/>
      <c r="I2299" s="36" t="str">
        <f>J2299&amp;"."&amp;K2299</f>
        <v>.</v>
      </c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>
        <f>R2299-S2299-T2299</f>
        <v>0</v>
      </c>
      <c r="V2299" s="9" t="e">
        <f>IF(X2299&lt;&gt;"Liquidação Cancelada",VLOOKUP(B2299,'BASE DE DADOS OPS'!$B$4:$P$9650,10,FALSE),"Liquidação Cancelada")</f>
        <v>#N/A</v>
      </c>
      <c r="W2299" s="13" t="e">
        <f>IF(X2299&lt;&gt;"Liquidação Cancelada",IF(ISBLANK(V2299),"AGUARDANDO PAGAMENTO",NETWORKDAYS(P2299,V2299)-1),"Liquidação Cancelada")</f>
        <v>#N/A</v>
      </c>
      <c r="X2299" s="10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>IF(X2299&lt;&gt;"Liquidação Cancelada",Y2299-Z2299,"Liquidação Cancelada")</f>
        <v>#N/A</v>
      </c>
      <c r="AC2299" s="3" t="e">
        <f>IF(X2299&lt;&gt;"Liquidação Cancelada",(AA2299-AB2299)+(U2299-Z2299-AB2299),"Liquidação Cancelada")</f>
        <v>#N/A</v>
      </c>
      <c r="AD2299" s="29"/>
    </row>
    <row r="2300" spans="1:30" ht="24.95" customHeight="1" x14ac:dyDescent="0.2">
      <c r="A2300" s="23" t="str">
        <f>D2300&amp;"|"&amp;E2300&amp;"|"&amp;G2300&amp;"|"&amp;H2300&amp;"|"&amp;L2300&amp;"|"&amp;N2300&amp;"|"&amp;U2300</f>
        <v>||||||0</v>
      </c>
      <c r="B2300" s="23" t="str">
        <f>D2300&amp;"|"&amp;E2300&amp;"|"&amp;G2300&amp;"|"&amp;H2300&amp;"|"&amp;X2300</f>
        <v>||||0</v>
      </c>
      <c r="C2300" s="28" t="str">
        <f>E2300&amp;"|"&amp;X2300</f>
        <v>|0</v>
      </c>
      <c r="D2300" s="10"/>
      <c r="E2300" s="10"/>
      <c r="F2300" s="36" t="str">
        <f>G2300&amp;"/"&amp;H2300</f>
        <v>/</v>
      </c>
      <c r="G2300" s="10"/>
      <c r="H2300" s="10"/>
      <c r="I2300" s="36" t="str">
        <f>J2300&amp;"."&amp;K2300</f>
        <v>.</v>
      </c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>
        <f>R2300-S2300-T2300</f>
        <v>0</v>
      </c>
      <c r="V2300" s="9" t="e">
        <f>IF(X2300&lt;&gt;"Liquidação Cancelada",VLOOKUP(B2300,'BASE DE DADOS OPS'!$B$4:$P$9650,10,FALSE),"Liquidação Cancelada")</f>
        <v>#N/A</v>
      </c>
      <c r="W2300" s="13" t="e">
        <f>IF(X2300&lt;&gt;"Liquidação Cancelada",IF(ISBLANK(V2300),"AGUARDANDO PAGAMENTO",NETWORKDAYS(P2300,V2300)-1),"Liquidação Cancelada")</f>
        <v>#N/A</v>
      </c>
      <c r="X2300" s="10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>IF(X2300&lt;&gt;"Liquidação Cancelada",Y2300-Z2300,"Liquidação Cancelada")</f>
        <v>#N/A</v>
      </c>
      <c r="AC2300" s="3" t="e">
        <f>IF(X2300&lt;&gt;"Liquidação Cancelada",(AA2300-AB2300)+(U2300-Z2300-AB2300),"Liquidação Cancelada")</f>
        <v>#N/A</v>
      </c>
      <c r="AD2300" s="29"/>
    </row>
    <row r="2301" spans="1:30" ht="24.95" customHeight="1" x14ac:dyDescent="0.2">
      <c r="A2301" s="23" t="str">
        <f>D2301&amp;"|"&amp;E2301&amp;"|"&amp;G2301&amp;"|"&amp;H2301&amp;"|"&amp;L2301&amp;"|"&amp;N2301&amp;"|"&amp;U2301</f>
        <v>||||||0</v>
      </c>
      <c r="B2301" s="23" t="str">
        <f>D2301&amp;"|"&amp;E2301&amp;"|"&amp;G2301&amp;"|"&amp;H2301&amp;"|"&amp;X2301</f>
        <v>||||0</v>
      </c>
      <c r="C2301" s="28" t="str">
        <f>E2301&amp;"|"&amp;X2301</f>
        <v>|0</v>
      </c>
      <c r="D2301" s="10"/>
      <c r="E2301" s="10"/>
      <c r="F2301" s="36" t="str">
        <f>G2301&amp;"/"&amp;H2301</f>
        <v>/</v>
      </c>
      <c r="G2301" s="10"/>
      <c r="H2301" s="10"/>
      <c r="I2301" s="36" t="str">
        <f>J2301&amp;"."&amp;K2301</f>
        <v>.</v>
      </c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>
        <f>R2301-S2301-T2301</f>
        <v>0</v>
      </c>
      <c r="V2301" s="9" t="e">
        <f>IF(X2301&lt;&gt;"Liquidação Cancelada",VLOOKUP(B2301,'BASE DE DADOS OPS'!$B$4:$P$9650,10,FALSE),"Liquidação Cancelada")</f>
        <v>#N/A</v>
      </c>
      <c r="W2301" s="13" t="e">
        <f>IF(X2301&lt;&gt;"Liquidação Cancelada",IF(ISBLANK(V2301),"AGUARDANDO PAGAMENTO",NETWORKDAYS(P2301,V2301)-1),"Liquidação Cancelada")</f>
        <v>#N/A</v>
      </c>
      <c r="X2301" s="10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>IF(X2301&lt;&gt;"Liquidação Cancelada",Y2301-Z2301,"Liquidação Cancelada")</f>
        <v>#N/A</v>
      </c>
      <c r="AC2301" s="3" t="e">
        <f>IF(X2301&lt;&gt;"Liquidação Cancelada",(AA2301-AB2301)+(U2301-Z2301-AB2301),"Liquidação Cancelada")</f>
        <v>#N/A</v>
      </c>
      <c r="AD2301" s="29"/>
    </row>
    <row r="2302" spans="1:30" ht="24.95" customHeight="1" x14ac:dyDescent="0.2">
      <c r="A2302" s="23" t="str">
        <f>D2302&amp;"|"&amp;E2302&amp;"|"&amp;G2302&amp;"|"&amp;H2302&amp;"|"&amp;L2302&amp;"|"&amp;N2302&amp;"|"&amp;U2302</f>
        <v>||||||0</v>
      </c>
      <c r="B2302" s="23" t="str">
        <f>D2302&amp;"|"&amp;E2302&amp;"|"&amp;G2302&amp;"|"&amp;H2302&amp;"|"&amp;X2302</f>
        <v>||||0</v>
      </c>
      <c r="C2302" s="28" t="str">
        <f>E2302&amp;"|"&amp;X2302</f>
        <v>|0</v>
      </c>
      <c r="D2302" s="10"/>
      <c r="E2302" s="10"/>
      <c r="F2302" s="36" t="str">
        <f>G2302&amp;"/"&amp;H2302</f>
        <v>/</v>
      </c>
      <c r="G2302" s="10"/>
      <c r="H2302" s="10"/>
      <c r="I2302" s="36" t="str">
        <f>J2302&amp;"."&amp;K2302</f>
        <v>.</v>
      </c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>
        <f>R2302-S2302-T2302</f>
        <v>0</v>
      </c>
      <c r="V2302" s="9" t="e">
        <f>IF(X2302&lt;&gt;"Liquidação Cancelada",VLOOKUP(B2302,'BASE DE DADOS OPS'!$B$4:$P$9650,10,FALSE),"Liquidação Cancelada")</f>
        <v>#N/A</v>
      </c>
      <c r="W2302" s="13" t="e">
        <f>IF(X2302&lt;&gt;"Liquidação Cancelada",IF(ISBLANK(V2302),"AGUARDANDO PAGAMENTO",NETWORKDAYS(P2302,V2302)-1),"Liquidação Cancelada")</f>
        <v>#N/A</v>
      </c>
      <c r="X2302" s="10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>IF(X2302&lt;&gt;"Liquidação Cancelada",Y2302-Z2302,"Liquidação Cancelada")</f>
        <v>#N/A</v>
      </c>
      <c r="AC2302" s="3" t="e">
        <f>IF(X2302&lt;&gt;"Liquidação Cancelada",(AA2302-AB2302)+(U2302-Z2302-AB2302),"Liquidação Cancelada")</f>
        <v>#N/A</v>
      </c>
      <c r="AD2302" s="29"/>
    </row>
    <row r="2303" spans="1:30" ht="24.95" customHeight="1" x14ac:dyDescent="0.2">
      <c r="A2303" s="23" t="str">
        <f>D2303&amp;"|"&amp;E2303&amp;"|"&amp;G2303&amp;"|"&amp;H2303&amp;"|"&amp;L2303&amp;"|"&amp;N2303&amp;"|"&amp;U2303</f>
        <v>||||||0</v>
      </c>
      <c r="B2303" s="23" t="str">
        <f>D2303&amp;"|"&amp;E2303&amp;"|"&amp;G2303&amp;"|"&amp;H2303&amp;"|"&amp;X2303</f>
        <v>||||0</v>
      </c>
      <c r="C2303" s="28" t="str">
        <f>E2303&amp;"|"&amp;X2303</f>
        <v>|0</v>
      </c>
      <c r="D2303" s="10"/>
      <c r="E2303" s="10"/>
      <c r="F2303" s="36" t="str">
        <f>G2303&amp;"/"&amp;H2303</f>
        <v>/</v>
      </c>
      <c r="G2303" s="10"/>
      <c r="H2303" s="10"/>
      <c r="I2303" s="36" t="str">
        <f>J2303&amp;"."&amp;K2303</f>
        <v>.</v>
      </c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>
        <f>R2303-S2303-T2303</f>
        <v>0</v>
      </c>
      <c r="V2303" s="9" t="e">
        <f>IF(X2303&lt;&gt;"Liquidação Cancelada",VLOOKUP(B2303,'BASE DE DADOS OPS'!$B$4:$P$9650,10,FALSE),"Liquidação Cancelada")</f>
        <v>#N/A</v>
      </c>
      <c r="W2303" s="13" t="e">
        <f>IF(X2303&lt;&gt;"Liquidação Cancelada",IF(ISBLANK(V2303),"AGUARDANDO PAGAMENTO",NETWORKDAYS(P2303,V2303)-1),"Liquidação Cancelada")</f>
        <v>#N/A</v>
      </c>
      <c r="X2303" s="10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>IF(X2303&lt;&gt;"Liquidação Cancelada",Y2303-Z2303,"Liquidação Cancelada")</f>
        <v>#N/A</v>
      </c>
      <c r="AC2303" s="3" t="e">
        <f>IF(X2303&lt;&gt;"Liquidação Cancelada",(AA2303-AB2303)+(U2303-Z2303-AB2303),"Liquidação Cancelada")</f>
        <v>#N/A</v>
      </c>
      <c r="AD2303" s="29"/>
    </row>
    <row r="2304" spans="1:30" ht="24.95" customHeight="1" x14ac:dyDescent="0.2">
      <c r="A2304" s="23" t="str">
        <f>D2304&amp;"|"&amp;E2304&amp;"|"&amp;G2304&amp;"|"&amp;H2304&amp;"|"&amp;L2304&amp;"|"&amp;N2304&amp;"|"&amp;U2304</f>
        <v>||||||0</v>
      </c>
      <c r="B2304" s="23" t="str">
        <f>D2304&amp;"|"&amp;E2304&amp;"|"&amp;G2304&amp;"|"&amp;H2304&amp;"|"&amp;X2304</f>
        <v>||||0</v>
      </c>
      <c r="C2304" s="28" t="str">
        <f>E2304&amp;"|"&amp;X2304</f>
        <v>|0</v>
      </c>
      <c r="D2304" s="10"/>
      <c r="E2304" s="10"/>
      <c r="F2304" s="36" t="str">
        <f>G2304&amp;"/"&amp;H2304</f>
        <v>/</v>
      </c>
      <c r="G2304" s="10"/>
      <c r="H2304" s="10"/>
      <c r="I2304" s="36" t="str">
        <f>J2304&amp;"."&amp;K2304</f>
        <v>.</v>
      </c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>
        <f>R2304-S2304-T2304</f>
        <v>0</v>
      </c>
      <c r="V2304" s="9" t="e">
        <f>IF(X2304&lt;&gt;"Liquidação Cancelada",VLOOKUP(B2304,'BASE DE DADOS OPS'!$B$4:$P$9650,10,FALSE),"Liquidação Cancelada")</f>
        <v>#N/A</v>
      </c>
      <c r="W2304" s="13" t="e">
        <f>IF(X2304&lt;&gt;"Liquidação Cancelada",IF(ISBLANK(V2304),"AGUARDANDO PAGAMENTO",NETWORKDAYS(P2304,V2304)-1),"Liquidação Cancelada")</f>
        <v>#N/A</v>
      </c>
      <c r="X2304" s="10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>IF(X2304&lt;&gt;"Liquidação Cancelada",Y2304-Z2304,"Liquidação Cancelada")</f>
        <v>#N/A</v>
      </c>
      <c r="AC2304" s="3" t="e">
        <f>IF(X2304&lt;&gt;"Liquidação Cancelada",(AA2304-AB2304)+(U2304-Z2304-AB2304),"Liquidação Cancelada")</f>
        <v>#N/A</v>
      </c>
      <c r="AD2304" s="29"/>
    </row>
    <row r="2305" spans="1:30" ht="24.95" customHeight="1" x14ac:dyDescent="0.2">
      <c r="A2305" s="23" t="str">
        <f>D2305&amp;"|"&amp;E2305&amp;"|"&amp;G2305&amp;"|"&amp;H2305&amp;"|"&amp;L2305&amp;"|"&amp;N2305&amp;"|"&amp;U2305</f>
        <v>||||||0</v>
      </c>
      <c r="B2305" s="23" t="str">
        <f>D2305&amp;"|"&amp;E2305&amp;"|"&amp;G2305&amp;"|"&amp;H2305&amp;"|"&amp;X2305</f>
        <v>||||0</v>
      </c>
      <c r="C2305" s="28" t="str">
        <f>E2305&amp;"|"&amp;X2305</f>
        <v>|0</v>
      </c>
      <c r="D2305" s="10"/>
      <c r="E2305" s="10"/>
      <c r="F2305" s="36" t="str">
        <f>G2305&amp;"/"&amp;H2305</f>
        <v>/</v>
      </c>
      <c r="G2305" s="10"/>
      <c r="H2305" s="10"/>
      <c r="I2305" s="36" t="str">
        <f>J2305&amp;"."&amp;K2305</f>
        <v>.</v>
      </c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>
        <f>R2305-S2305-T2305</f>
        <v>0</v>
      </c>
      <c r="V2305" s="9" t="e">
        <f>IF(X2305&lt;&gt;"Liquidação Cancelada",VLOOKUP(B2305,'BASE DE DADOS OPS'!$B$4:$P$9650,10,FALSE),"Liquidação Cancelada")</f>
        <v>#N/A</v>
      </c>
      <c r="W2305" s="13" t="e">
        <f>IF(X2305&lt;&gt;"Liquidação Cancelada",IF(ISBLANK(V2305),"AGUARDANDO PAGAMENTO",NETWORKDAYS(P2305,V2305)-1),"Liquidação Cancelada")</f>
        <v>#N/A</v>
      </c>
      <c r="X2305" s="10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>IF(X2305&lt;&gt;"Liquidação Cancelada",Y2305-Z2305,"Liquidação Cancelada")</f>
        <v>#N/A</v>
      </c>
      <c r="AC2305" s="3" t="e">
        <f>IF(X2305&lt;&gt;"Liquidação Cancelada",(AA2305-AB2305)+(U2305-Z2305-AB2305),"Liquidação Cancelada")</f>
        <v>#N/A</v>
      </c>
      <c r="AD2305" s="29"/>
    </row>
    <row r="2306" spans="1:30" ht="24.95" customHeight="1" x14ac:dyDescent="0.2">
      <c r="A2306" s="23" t="str">
        <f>D2306&amp;"|"&amp;E2306&amp;"|"&amp;G2306&amp;"|"&amp;H2306&amp;"|"&amp;L2306&amp;"|"&amp;N2306&amp;"|"&amp;U2306</f>
        <v>||||||0</v>
      </c>
      <c r="B2306" s="23" t="str">
        <f>D2306&amp;"|"&amp;E2306&amp;"|"&amp;G2306&amp;"|"&amp;H2306&amp;"|"&amp;X2306</f>
        <v>||||0</v>
      </c>
      <c r="C2306" s="28" t="str">
        <f>E2306&amp;"|"&amp;X2306</f>
        <v>|0</v>
      </c>
      <c r="D2306" s="10"/>
      <c r="E2306" s="10"/>
      <c r="F2306" s="36" t="str">
        <f>G2306&amp;"/"&amp;H2306</f>
        <v>/</v>
      </c>
      <c r="G2306" s="10"/>
      <c r="H2306" s="10"/>
      <c r="I2306" s="36" t="str">
        <f>J2306&amp;"."&amp;K2306</f>
        <v>.</v>
      </c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>
        <f>R2306-S2306-T2306</f>
        <v>0</v>
      </c>
      <c r="V2306" s="9" t="e">
        <f>IF(X2306&lt;&gt;"Liquidação Cancelada",VLOOKUP(B2306,'BASE DE DADOS OPS'!$B$4:$P$9650,10,FALSE),"Liquidação Cancelada")</f>
        <v>#N/A</v>
      </c>
      <c r="W2306" s="13" t="e">
        <f>IF(X2306&lt;&gt;"Liquidação Cancelada",IF(ISBLANK(V2306),"AGUARDANDO PAGAMENTO",NETWORKDAYS(P2306,V2306)-1),"Liquidação Cancelada")</f>
        <v>#N/A</v>
      </c>
      <c r="X2306" s="10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>IF(X2306&lt;&gt;"Liquidação Cancelada",Y2306-Z2306,"Liquidação Cancelada")</f>
        <v>#N/A</v>
      </c>
      <c r="AC2306" s="3" t="e">
        <f>IF(X2306&lt;&gt;"Liquidação Cancelada",(AA2306-AB2306)+(U2306-Z2306-AB2306),"Liquidação Cancelada")</f>
        <v>#N/A</v>
      </c>
      <c r="AD2306" s="29"/>
    </row>
    <row r="2307" spans="1:30" ht="24.95" customHeight="1" x14ac:dyDescent="0.2">
      <c r="A2307" s="23" t="str">
        <f>D2307&amp;"|"&amp;E2307&amp;"|"&amp;G2307&amp;"|"&amp;H2307&amp;"|"&amp;L2307&amp;"|"&amp;N2307&amp;"|"&amp;U2307</f>
        <v>||||||0</v>
      </c>
      <c r="B2307" s="23" t="str">
        <f>D2307&amp;"|"&amp;E2307&amp;"|"&amp;G2307&amp;"|"&amp;H2307&amp;"|"&amp;X2307</f>
        <v>||||0</v>
      </c>
      <c r="C2307" s="28" t="str">
        <f>E2307&amp;"|"&amp;X2307</f>
        <v>|0</v>
      </c>
      <c r="D2307" s="10"/>
      <c r="E2307" s="10"/>
      <c r="F2307" s="36" t="str">
        <f>G2307&amp;"/"&amp;H2307</f>
        <v>/</v>
      </c>
      <c r="G2307" s="10"/>
      <c r="H2307" s="10"/>
      <c r="I2307" s="36" t="str">
        <f>J2307&amp;"."&amp;K2307</f>
        <v>.</v>
      </c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>
        <f>R2307-S2307-T2307</f>
        <v>0</v>
      </c>
      <c r="V2307" s="9" t="e">
        <f>IF(X2307&lt;&gt;"Liquidação Cancelada",VLOOKUP(B2307,'BASE DE DADOS OPS'!$B$4:$P$9650,10,FALSE),"Liquidação Cancelada")</f>
        <v>#N/A</v>
      </c>
      <c r="W2307" s="13" t="e">
        <f>IF(X2307&lt;&gt;"Liquidação Cancelada",IF(ISBLANK(V2307),"AGUARDANDO PAGAMENTO",NETWORKDAYS(P2307,V2307)-1),"Liquidação Cancelada")</f>
        <v>#N/A</v>
      </c>
      <c r="X2307" s="10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>IF(X2307&lt;&gt;"Liquidação Cancelada",Y2307-Z2307,"Liquidação Cancelada")</f>
        <v>#N/A</v>
      </c>
      <c r="AC2307" s="3" t="e">
        <f>IF(X2307&lt;&gt;"Liquidação Cancelada",(AA2307-AB2307)+(U2307-Z2307-AB2307),"Liquidação Cancelada")</f>
        <v>#N/A</v>
      </c>
      <c r="AD2307" s="29"/>
    </row>
    <row r="2308" spans="1:30" ht="24.95" customHeight="1" x14ac:dyDescent="0.2">
      <c r="A2308" s="23" t="str">
        <f>D2308&amp;"|"&amp;E2308&amp;"|"&amp;G2308&amp;"|"&amp;H2308&amp;"|"&amp;L2308&amp;"|"&amp;N2308&amp;"|"&amp;U2308</f>
        <v>||||||0</v>
      </c>
      <c r="B2308" s="23" t="str">
        <f>D2308&amp;"|"&amp;E2308&amp;"|"&amp;G2308&amp;"|"&amp;H2308&amp;"|"&amp;X2308</f>
        <v>||||0</v>
      </c>
      <c r="C2308" s="28" t="str">
        <f>E2308&amp;"|"&amp;X2308</f>
        <v>|0</v>
      </c>
      <c r="D2308" s="10"/>
      <c r="E2308" s="10"/>
      <c r="F2308" s="36" t="str">
        <f>G2308&amp;"/"&amp;H2308</f>
        <v>/</v>
      </c>
      <c r="G2308" s="10"/>
      <c r="H2308" s="10"/>
      <c r="I2308" s="36" t="str">
        <f>J2308&amp;"."&amp;K2308</f>
        <v>.</v>
      </c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>
        <f>R2308-S2308-T2308</f>
        <v>0</v>
      </c>
      <c r="V2308" s="9" t="e">
        <f>IF(X2308&lt;&gt;"Liquidação Cancelada",VLOOKUP(B2308,'BASE DE DADOS OPS'!$B$4:$P$9650,10,FALSE),"Liquidação Cancelada")</f>
        <v>#N/A</v>
      </c>
      <c r="W2308" s="13" t="e">
        <f>IF(X2308&lt;&gt;"Liquidação Cancelada",IF(ISBLANK(V2308),"AGUARDANDO PAGAMENTO",NETWORKDAYS(P2308,V2308)-1),"Liquidação Cancelada")</f>
        <v>#N/A</v>
      </c>
      <c r="X2308" s="10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>IF(X2308&lt;&gt;"Liquidação Cancelada",Y2308-Z2308,"Liquidação Cancelada")</f>
        <v>#N/A</v>
      </c>
      <c r="AC2308" s="3" t="e">
        <f>IF(X2308&lt;&gt;"Liquidação Cancelada",(AA2308-AB2308)+(U2308-Z2308-AB2308),"Liquidação Cancelada")</f>
        <v>#N/A</v>
      </c>
      <c r="AD2308" s="29"/>
    </row>
    <row r="2309" spans="1:30" ht="24.95" customHeight="1" x14ac:dyDescent="0.2">
      <c r="A2309" s="23" t="str">
        <f>D2309&amp;"|"&amp;E2309&amp;"|"&amp;G2309&amp;"|"&amp;H2309&amp;"|"&amp;L2309&amp;"|"&amp;N2309&amp;"|"&amp;U2309</f>
        <v>||||||0</v>
      </c>
      <c r="B2309" s="23" t="str">
        <f>D2309&amp;"|"&amp;E2309&amp;"|"&amp;G2309&amp;"|"&amp;H2309&amp;"|"&amp;X2309</f>
        <v>||||0</v>
      </c>
      <c r="C2309" s="28" t="str">
        <f>E2309&amp;"|"&amp;X2309</f>
        <v>|0</v>
      </c>
      <c r="D2309" s="10"/>
      <c r="E2309" s="10"/>
      <c r="F2309" s="36" t="str">
        <f>G2309&amp;"/"&amp;H2309</f>
        <v>/</v>
      </c>
      <c r="G2309" s="10"/>
      <c r="H2309" s="10"/>
      <c r="I2309" s="36" t="str">
        <f>J2309&amp;"."&amp;K2309</f>
        <v>.</v>
      </c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>
        <f>R2309-S2309-T2309</f>
        <v>0</v>
      </c>
      <c r="V2309" s="9" t="e">
        <f>IF(X2309&lt;&gt;"Liquidação Cancelada",VLOOKUP(B2309,'BASE DE DADOS OPS'!$B$4:$P$9650,10,FALSE),"Liquidação Cancelada")</f>
        <v>#N/A</v>
      </c>
      <c r="W2309" s="13" t="e">
        <f>IF(X2309&lt;&gt;"Liquidação Cancelada",IF(ISBLANK(V2309),"AGUARDANDO PAGAMENTO",NETWORKDAYS(P2309,V2309)-1),"Liquidação Cancelada")</f>
        <v>#N/A</v>
      </c>
      <c r="X2309" s="10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>IF(X2309&lt;&gt;"Liquidação Cancelada",Y2309-Z2309,"Liquidação Cancelada")</f>
        <v>#N/A</v>
      </c>
      <c r="AC2309" s="3" t="e">
        <f>IF(X2309&lt;&gt;"Liquidação Cancelada",(AA2309-AB2309)+(U2309-Z2309-AB2309),"Liquidação Cancelada")</f>
        <v>#N/A</v>
      </c>
      <c r="AD2309" s="29"/>
    </row>
    <row r="2310" spans="1:30" ht="24.95" customHeight="1" x14ac:dyDescent="0.2">
      <c r="A2310" s="23" t="str">
        <f>D2310&amp;"|"&amp;E2310&amp;"|"&amp;G2310&amp;"|"&amp;H2310&amp;"|"&amp;L2310&amp;"|"&amp;N2310&amp;"|"&amp;U2310</f>
        <v>||||||0</v>
      </c>
      <c r="B2310" s="23" t="str">
        <f>D2310&amp;"|"&amp;E2310&amp;"|"&amp;G2310&amp;"|"&amp;H2310&amp;"|"&amp;X2310</f>
        <v>||||0</v>
      </c>
      <c r="C2310" s="28" t="str">
        <f>E2310&amp;"|"&amp;X2310</f>
        <v>|0</v>
      </c>
      <c r="D2310" s="10"/>
      <c r="E2310" s="10"/>
      <c r="F2310" s="36" t="str">
        <f>G2310&amp;"/"&amp;H2310</f>
        <v>/</v>
      </c>
      <c r="G2310" s="10"/>
      <c r="H2310" s="10"/>
      <c r="I2310" s="36" t="str">
        <f>J2310&amp;"."&amp;K2310</f>
        <v>.</v>
      </c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>
        <f>R2310-S2310-T2310</f>
        <v>0</v>
      </c>
      <c r="V2310" s="9" t="e">
        <f>IF(X2310&lt;&gt;"Liquidação Cancelada",VLOOKUP(B2310,'BASE DE DADOS OPS'!$B$4:$P$9650,10,FALSE),"Liquidação Cancelada")</f>
        <v>#N/A</v>
      </c>
      <c r="W2310" s="13" t="e">
        <f>IF(X2310&lt;&gt;"Liquidação Cancelada",IF(ISBLANK(V2310),"AGUARDANDO PAGAMENTO",NETWORKDAYS(P2310,V2310)-1),"Liquidação Cancelada")</f>
        <v>#N/A</v>
      </c>
      <c r="X2310" s="10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>IF(X2310&lt;&gt;"Liquidação Cancelada",Y2310-Z2310,"Liquidação Cancelada")</f>
        <v>#N/A</v>
      </c>
      <c r="AC2310" s="3" t="e">
        <f>IF(X2310&lt;&gt;"Liquidação Cancelada",(AA2310-AB2310)+(U2310-Z2310-AB2310),"Liquidação Cancelada")</f>
        <v>#N/A</v>
      </c>
      <c r="AD2310" s="29"/>
    </row>
    <row r="2311" spans="1:30" ht="24.95" customHeight="1" x14ac:dyDescent="0.2">
      <c r="A2311" s="23" t="str">
        <f>D2311&amp;"|"&amp;E2311&amp;"|"&amp;G2311&amp;"|"&amp;H2311&amp;"|"&amp;L2311&amp;"|"&amp;N2311&amp;"|"&amp;U2311</f>
        <v>||||||0</v>
      </c>
      <c r="B2311" s="23" t="str">
        <f>D2311&amp;"|"&amp;E2311&amp;"|"&amp;G2311&amp;"|"&amp;H2311&amp;"|"&amp;X2311</f>
        <v>||||0</v>
      </c>
      <c r="C2311" s="28" t="str">
        <f>E2311&amp;"|"&amp;X2311</f>
        <v>|0</v>
      </c>
      <c r="D2311" s="10"/>
      <c r="E2311" s="10"/>
      <c r="F2311" s="36" t="str">
        <f>G2311&amp;"/"&amp;H2311</f>
        <v>/</v>
      </c>
      <c r="G2311" s="10"/>
      <c r="H2311" s="10"/>
      <c r="I2311" s="36" t="str">
        <f>J2311&amp;"."&amp;K2311</f>
        <v>.</v>
      </c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>
        <f>R2311-S2311-T2311</f>
        <v>0</v>
      </c>
      <c r="V2311" s="9" t="e">
        <f>IF(X2311&lt;&gt;"Liquidação Cancelada",VLOOKUP(B2311,'BASE DE DADOS OPS'!$B$4:$P$9650,10,FALSE),"Liquidação Cancelada")</f>
        <v>#N/A</v>
      </c>
      <c r="W2311" s="13" t="e">
        <f>IF(X2311&lt;&gt;"Liquidação Cancelada",IF(ISBLANK(V2311),"AGUARDANDO PAGAMENTO",NETWORKDAYS(P2311,V2311)-1),"Liquidação Cancelada")</f>
        <v>#N/A</v>
      </c>
      <c r="X2311" s="10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>IF(X2311&lt;&gt;"Liquidação Cancelada",Y2311-Z2311,"Liquidação Cancelada")</f>
        <v>#N/A</v>
      </c>
      <c r="AC2311" s="3" t="e">
        <f>IF(X2311&lt;&gt;"Liquidação Cancelada",(AA2311-AB2311)+(U2311-Z2311-AB2311),"Liquidação Cancelada")</f>
        <v>#N/A</v>
      </c>
      <c r="AD2311" s="29"/>
    </row>
    <row r="2312" spans="1:30" ht="24.95" customHeight="1" x14ac:dyDescent="0.2">
      <c r="A2312" s="23" t="str">
        <f>D2312&amp;"|"&amp;E2312&amp;"|"&amp;G2312&amp;"|"&amp;H2312&amp;"|"&amp;L2312&amp;"|"&amp;N2312&amp;"|"&amp;U2312</f>
        <v>||||||0</v>
      </c>
      <c r="B2312" s="23" t="str">
        <f>D2312&amp;"|"&amp;E2312&amp;"|"&amp;G2312&amp;"|"&amp;H2312&amp;"|"&amp;X2312</f>
        <v>||||0</v>
      </c>
      <c r="C2312" s="28" t="str">
        <f>E2312&amp;"|"&amp;X2312</f>
        <v>|0</v>
      </c>
      <c r="D2312" s="10"/>
      <c r="E2312" s="10"/>
      <c r="F2312" s="36" t="str">
        <f>G2312&amp;"/"&amp;H2312</f>
        <v>/</v>
      </c>
      <c r="G2312" s="10"/>
      <c r="H2312" s="10"/>
      <c r="I2312" s="36" t="str">
        <f>J2312&amp;"."&amp;K2312</f>
        <v>.</v>
      </c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>
        <f>R2312-S2312-T2312</f>
        <v>0</v>
      </c>
      <c r="V2312" s="9" t="e">
        <f>IF(X2312&lt;&gt;"Liquidação Cancelada",VLOOKUP(B2312,'BASE DE DADOS OPS'!$B$4:$P$9650,10,FALSE),"Liquidação Cancelada")</f>
        <v>#N/A</v>
      </c>
      <c r="W2312" s="13" t="e">
        <f>IF(X2312&lt;&gt;"Liquidação Cancelada",IF(ISBLANK(V2312),"AGUARDANDO PAGAMENTO",NETWORKDAYS(P2312,V2312)-1),"Liquidação Cancelada")</f>
        <v>#N/A</v>
      </c>
      <c r="X2312" s="10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>IF(X2312&lt;&gt;"Liquidação Cancelada",Y2312-Z2312,"Liquidação Cancelada")</f>
        <v>#N/A</v>
      </c>
      <c r="AC2312" s="3" t="e">
        <f>IF(X2312&lt;&gt;"Liquidação Cancelada",(AA2312-AB2312)+(U2312-Z2312-AB2312),"Liquidação Cancelada")</f>
        <v>#N/A</v>
      </c>
      <c r="AD2312" s="29"/>
    </row>
    <row r="2313" spans="1:30" ht="24.95" customHeight="1" x14ac:dyDescent="0.2">
      <c r="A2313" s="23" t="str">
        <f>D2313&amp;"|"&amp;E2313&amp;"|"&amp;G2313&amp;"|"&amp;H2313&amp;"|"&amp;L2313&amp;"|"&amp;N2313&amp;"|"&amp;U2313</f>
        <v>||||||0</v>
      </c>
      <c r="B2313" s="23" t="str">
        <f>D2313&amp;"|"&amp;E2313&amp;"|"&amp;G2313&amp;"|"&amp;H2313&amp;"|"&amp;X2313</f>
        <v>||||0</v>
      </c>
      <c r="C2313" s="28" t="str">
        <f>E2313&amp;"|"&amp;X2313</f>
        <v>|0</v>
      </c>
      <c r="D2313" s="10"/>
      <c r="E2313" s="10"/>
      <c r="F2313" s="36" t="str">
        <f>G2313&amp;"/"&amp;H2313</f>
        <v>/</v>
      </c>
      <c r="G2313" s="10"/>
      <c r="H2313" s="10"/>
      <c r="I2313" s="36" t="str">
        <f>J2313&amp;"."&amp;K2313</f>
        <v>.</v>
      </c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>
        <f>R2313-S2313-T2313</f>
        <v>0</v>
      </c>
      <c r="V2313" s="9" t="e">
        <f>IF(X2313&lt;&gt;"Liquidação Cancelada",VLOOKUP(B2313,'BASE DE DADOS OPS'!$B$4:$P$9650,10,FALSE),"Liquidação Cancelada")</f>
        <v>#N/A</v>
      </c>
      <c r="W2313" s="13" t="e">
        <f>IF(X2313&lt;&gt;"Liquidação Cancelada",IF(ISBLANK(V2313),"AGUARDANDO PAGAMENTO",NETWORKDAYS(P2313,V2313)-1),"Liquidação Cancelada")</f>
        <v>#N/A</v>
      </c>
      <c r="X2313" s="10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>IF(X2313&lt;&gt;"Liquidação Cancelada",Y2313-Z2313,"Liquidação Cancelada")</f>
        <v>#N/A</v>
      </c>
      <c r="AC2313" s="3" t="e">
        <f>IF(X2313&lt;&gt;"Liquidação Cancelada",(AA2313-AB2313)+(U2313-Z2313-AB2313),"Liquidação Cancelada")</f>
        <v>#N/A</v>
      </c>
      <c r="AD2313" s="29"/>
    </row>
    <row r="2314" spans="1:30" ht="24.95" customHeight="1" x14ac:dyDescent="0.2">
      <c r="A2314" s="23" t="str">
        <f>D2314&amp;"|"&amp;E2314&amp;"|"&amp;G2314&amp;"|"&amp;H2314&amp;"|"&amp;L2314&amp;"|"&amp;N2314&amp;"|"&amp;U2314</f>
        <v>||||||0</v>
      </c>
      <c r="B2314" s="23" t="str">
        <f>D2314&amp;"|"&amp;E2314&amp;"|"&amp;G2314&amp;"|"&amp;H2314&amp;"|"&amp;X2314</f>
        <v>||||0</v>
      </c>
      <c r="C2314" s="28" t="str">
        <f>E2314&amp;"|"&amp;X2314</f>
        <v>|0</v>
      </c>
      <c r="D2314" s="10"/>
      <c r="E2314" s="10"/>
      <c r="F2314" s="36" t="str">
        <f>G2314&amp;"/"&amp;H2314</f>
        <v>/</v>
      </c>
      <c r="G2314" s="10"/>
      <c r="H2314" s="10"/>
      <c r="I2314" s="36" t="str">
        <f>J2314&amp;"."&amp;K2314</f>
        <v>.</v>
      </c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>
        <f>R2314-S2314-T2314</f>
        <v>0</v>
      </c>
      <c r="V2314" s="9" t="e">
        <f>IF(X2314&lt;&gt;"Liquidação Cancelada",VLOOKUP(B2314,'BASE DE DADOS OPS'!$B$4:$P$9650,10,FALSE),"Liquidação Cancelada")</f>
        <v>#N/A</v>
      </c>
      <c r="W2314" s="13" t="e">
        <f>IF(X2314&lt;&gt;"Liquidação Cancelada",IF(ISBLANK(V2314),"AGUARDANDO PAGAMENTO",NETWORKDAYS(P2314,V2314)-1),"Liquidação Cancelada")</f>
        <v>#N/A</v>
      </c>
      <c r="X2314" s="10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>IF(X2314&lt;&gt;"Liquidação Cancelada",Y2314-Z2314,"Liquidação Cancelada")</f>
        <v>#N/A</v>
      </c>
      <c r="AC2314" s="3" t="e">
        <f>IF(X2314&lt;&gt;"Liquidação Cancelada",(AA2314-AB2314)+(U2314-Z2314-AB2314),"Liquidação Cancelada")</f>
        <v>#N/A</v>
      </c>
      <c r="AD2314" s="29"/>
    </row>
    <row r="2315" spans="1:30" ht="24.95" customHeight="1" x14ac:dyDescent="0.2">
      <c r="A2315" s="23" t="str">
        <f>D2315&amp;"|"&amp;E2315&amp;"|"&amp;G2315&amp;"|"&amp;H2315&amp;"|"&amp;L2315&amp;"|"&amp;N2315&amp;"|"&amp;U2315</f>
        <v>||||||0</v>
      </c>
      <c r="B2315" s="23" t="str">
        <f>D2315&amp;"|"&amp;E2315&amp;"|"&amp;G2315&amp;"|"&amp;H2315&amp;"|"&amp;X2315</f>
        <v>||||0</v>
      </c>
      <c r="C2315" s="28" t="str">
        <f>E2315&amp;"|"&amp;X2315</f>
        <v>|0</v>
      </c>
      <c r="D2315" s="10"/>
      <c r="E2315" s="10"/>
      <c r="F2315" s="36" t="str">
        <f>G2315&amp;"/"&amp;H2315</f>
        <v>/</v>
      </c>
      <c r="G2315" s="10"/>
      <c r="H2315" s="10"/>
      <c r="I2315" s="36" t="str">
        <f>J2315&amp;"."&amp;K2315</f>
        <v>.</v>
      </c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>
        <f>R2315-S2315-T2315</f>
        <v>0</v>
      </c>
      <c r="V2315" s="9" t="e">
        <f>IF(X2315&lt;&gt;"Liquidação Cancelada",VLOOKUP(B2315,'BASE DE DADOS OPS'!$B$4:$P$9650,10,FALSE),"Liquidação Cancelada")</f>
        <v>#N/A</v>
      </c>
      <c r="W2315" s="13" t="e">
        <f>IF(X2315&lt;&gt;"Liquidação Cancelada",IF(ISBLANK(V2315),"AGUARDANDO PAGAMENTO",NETWORKDAYS(P2315,V2315)-1),"Liquidação Cancelada")</f>
        <v>#N/A</v>
      </c>
      <c r="X2315" s="10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>IF(X2315&lt;&gt;"Liquidação Cancelada",Y2315-Z2315,"Liquidação Cancelada")</f>
        <v>#N/A</v>
      </c>
      <c r="AC2315" s="3" t="e">
        <f>IF(X2315&lt;&gt;"Liquidação Cancelada",(AA2315-AB2315)+(U2315-Z2315-AB2315),"Liquidação Cancelada")</f>
        <v>#N/A</v>
      </c>
      <c r="AD2315" s="29"/>
    </row>
    <row r="2316" spans="1:30" ht="24.95" customHeight="1" x14ac:dyDescent="0.2">
      <c r="A2316" s="23" t="str">
        <f>D2316&amp;"|"&amp;E2316&amp;"|"&amp;G2316&amp;"|"&amp;H2316&amp;"|"&amp;L2316&amp;"|"&amp;N2316&amp;"|"&amp;U2316</f>
        <v>||||||0</v>
      </c>
      <c r="B2316" s="23" t="str">
        <f>D2316&amp;"|"&amp;E2316&amp;"|"&amp;G2316&amp;"|"&amp;H2316&amp;"|"&amp;X2316</f>
        <v>||||0</v>
      </c>
      <c r="C2316" s="28" t="str">
        <f>E2316&amp;"|"&amp;X2316</f>
        <v>|0</v>
      </c>
      <c r="D2316" s="10"/>
      <c r="E2316" s="10"/>
      <c r="F2316" s="36" t="str">
        <f>G2316&amp;"/"&amp;H2316</f>
        <v>/</v>
      </c>
      <c r="G2316" s="10"/>
      <c r="H2316" s="10"/>
      <c r="I2316" s="36" t="str">
        <f>J2316&amp;"."&amp;K2316</f>
        <v>.</v>
      </c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>
        <f>R2316-S2316-T2316</f>
        <v>0</v>
      </c>
      <c r="V2316" s="9" t="e">
        <f>IF(X2316&lt;&gt;"Liquidação Cancelada",VLOOKUP(B2316,'BASE DE DADOS OPS'!$B$4:$P$9650,10,FALSE),"Liquidação Cancelada")</f>
        <v>#N/A</v>
      </c>
      <c r="W2316" s="13" t="e">
        <f>IF(X2316&lt;&gt;"Liquidação Cancelada",IF(ISBLANK(V2316),"AGUARDANDO PAGAMENTO",NETWORKDAYS(P2316,V2316)-1),"Liquidação Cancelada")</f>
        <v>#N/A</v>
      </c>
      <c r="X2316" s="10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>IF(X2316&lt;&gt;"Liquidação Cancelada",Y2316-Z2316,"Liquidação Cancelada")</f>
        <v>#N/A</v>
      </c>
      <c r="AC2316" s="3" t="e">
        <f>IF(X2316&lt;&gt;"Liquidação Cancelada",(AA2316-AB2316)+(U2316-Z2316-AB2316),"Liquidação Cancelada")</f>
        <v>#N/A</v>
      </c>
      <c r="AD2316" s="29"/>
    </row>
    <row r="2317" spans="1:30" ht="24.95" customHeight="1" x14ac:dyDescent="0.2">
      <c r="A2317" s="23" t="str">
        <f>D2317&amp;"|"&amp;E2317&amp;"|"&amp;G2317&amp;"|"&amp;H2317&amp;"|"&amp;L2317&amp;"|"&amp;N2317&amp;"|"&amp;U2317</f>
        <v>||||||0</v>
      </c>
      <c r="B2317" s="23" t="str">
        <f>D2317&amp;"|"&amp;E2317&amp;"|"&amp;G2317&amp;"|"&amp;H2317&amp;"|"&amp;X2317</f>
        <v>||||0</v>
      </c>
      <c r="C2317" s="28" t="str">
        <f>E2317&amp;"|"&amp;X2317</f>
        <v>|0</v>
      </c>
      <c r="D2317" s="10"/>
      <c r="E2317" s="10"/>
      <c r="F2317" s="36" t="str">
        <f>G2317&amp;"/"&amp;H2317</f>
        <v>/</v>
      </c>
      <c r="G2317" s="10"/>
      <c r="H2317" s="10"/>
      <c r="I2317" s="36" t="str">
        <f>J2317&amp;"."&amp;K2317</f>
        <v>.</v>
      </c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>
        <f>R2317-S2317-T2317</f>
        <v>0</v>
      </c>
      <c r="V2317" s="9" t="e">
        <f>IF(X2317&lt;&gt;"Liquidação Cancelada",VLOOKUP(B2317,'BASE DE DADOS OPS'!$B$4:$P$9650,10,FALSE),"Liquidação Cancelada")</f>
        <v>#N/A</v>
      </c>
      <c r="W2317" s="13" t="e">
        <f>IF(X2317&lt;&gt;"Liquidação Cancelada",IF(ISBLANK(V2317),"AGUARDANDO PAGAMENTO",NETWORKDAYS(P2317,V2317)-1),"Liquidação Cancelada")</f>
        <v>#N/A</v>
      </c>
      <c r="X2317" s="10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>IF(X2317&lt;&gt;"Liquidação Cancelada",Y2317-Z2317,"Liquidação Cancelada")</f>
        <v>#N/A</v>
      </c>
      <c r="AC2317" s="3" t="e">
        <f>IF(X2317&lt;&gt;"Liquidação Cancelada",(AA2317-AB2317)+(U2317-Z2317-AB2317),"Liquidação Cancelada")</f>
        <v>#N/A</v>
      </c>
      <c r="AD2317" s="29"/>
    </row>
    <row r="2318" spans="1:30" ht="24.95" customHeight="1" x14ac:dyDescent="0.2">
      <c r="A2318" s="23" t="str">
        <f>D2318&amp;"|"&amp;E2318&amp;"|"&amp;G2318&amp;"|"&amp;H2318&amp;"|"&amp;L2318&amp;"|"&amp;N2318&amp;"|"&amp;U2318</f>
        <v>||||||0</v>
      </c>
      <c r="B2318" s="23" t="str">
        <f>D2318&amp;"|"&amp;E2318&amp;"|"&amp;G2318&amp;"|"&amp;H2318&amp;"|"&amp;X2318</f>
        <v>||||0</v>
      </c>
      <c r="C2318" s="28" t="str">
        <f>E2318&amp;"|"&amp;X2318</f>
        <v>|0</v>
      </c>
      <c r="D2318" s="10"/>
      <c r="E2318" s="10"/>
      <c r="F2318" s="36" t="str">
        <f>G2318&amp;"/"&amp;H2318</f>
        <v>/</v>
      </c>
      <c r="G2318" s="10"/>
      <c r="H2318" s="10"/>
      <c r="I2318" s="36" t="str">
        <f>J2318&amp;"."&amp;K2318</f>
        <v>.</v>
      </c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>
        <f>R2318-S2318-T2318</f>
        <v>0</v>
      </c>
      <c r="V2318" s="9" t="e">
        <f>IF(X2318&lt;&gt;"Liquidação Cancelada",VLOOKUP(B2318,'BASE DE DADOS OPS'!$B$4:$P$9650,10,FALSE),"Liquidação Cancelada")</f>
        <v>#N/A</v>
      </c>
      <c r="W2318" s="13" t="e">
        <f>IF(X2318&lt;&gt;"Liquidação Cancelada",IF(ISBLANK(V2318),"AGUARDANDO PAGAMENTO",NETWORKDAYS(P2318,V2318)-1),"Liquidação Cancelada")</f>
        <v>#N/A</v>
      </c>
      <c r="X2318" s="10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>IF(X2318&lt;&gt;"Liquidação Cancelada",Y2318-Z2318,"Liquidação Cancelada")</f>
        <v>#N/A</v>
      </c>
      <c r="AC2318" s="3" t="e">
        <f>IF(X2318&lt;&gt;"Liquidação Cancelada",(AA2318-AB2318)+(U2318-Z2318-AB2318),"Liquidação Cancelada")</f>
        <v>#N/A</v>
      </c>
      <c r="AD2318" s="29"/>
    </row>
    <row r="2319" spans="1:30" ht="24.95" customHeight="1" x14ac:dyDescent="0.2">
      <c r="A2319" s="23" t="str">
        <f>D2319&amp;"|"&amp;E2319&amp;"|"&amp;G2319&amp;"|"&amp;H2319&amp;"|"&amp;L2319&amp;"|"&amp;N2319&amp;"|"&amp;U2319</f>
        <v>||||||0</v>
      </c>
      <c r="B2319" s="23" t="str">
        <f>D2319&amp;"|"&amp;E2319&amp;"|"&amp;G2319&amp;"|"&amp;H2319&amp;"|"&amp;X2319</f>
        <v>||||0</v>
      </c>
      <c r="C2319" s="28" t="str">
        <f>E2319&amp;"|"&amp;X2319</f>
        <v>|0</v>
      </c>
      <c r="D2319" s="10"/>
      <c r="E2319" s="10"/>
      <c r="F2319" s="36" t="str">
        <f>G2319&amp;"/"&amp;H2319</f>
        <v>/</v>
      </c>
      <c r="G2319" s="10"/>
      <c r="H2319" s="10"/>
      <c r="I2319" s="36" t="str">
        <f>J2319&amp;"."&amp;K2319</f>
        <v>.</v>
      </c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>
        <f>R2319-S2319-T2319</f>
        <v>0</v>
      </c>
      <c r="V2319" s="9" t="e">
        <f>IF(X2319&lt;&gt;"Liquidação Cancelada",VLOOKUP(B2319,'BASE DE DADOS OPS'!$B$4:$P$9650,10,FALSE),"Liquidação Cancelada")</f>
        <v>#N/A</v>
      </c>
      <c r="W2319" s="13" t="e">
        <f>IF(X2319&lt;&gt;"Liquidação Cancelada",IF(ISBLANK(V2319),"AGUARDANDO PAGAMENTO",NETWORKDAYS(P2319,V2319)-1),"Liquidação Cancelada")</f>
        <v>#N/A</v>
      </c>
      <c r="X2319" s="10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>IF(X2319&lt;&gt;"Liquidação Cancelada",Y2319-Z2319,"Liquidação Cancelada")</f>
        <v>#N/A</v>
      </c>
      <c r="AC2319" s="3" t="e">
        <f>IF(X2319&lt;&gt;"Liquidação Cancelada",(AA2319-AB2319)+(U2319-Z2319-AB2319),"Liquidação Cancelada")</f>
        <v>#N/A</v>
      </c>
      <c r="AD2319" s="29"/>
    </row>
    <row r="2320" spans="1:30" ht="24.95" customHeight="1" x14ac:dyDescent="0.2">
      <c r="A2320" s="23" t="str">
        <f>D2320&amp;"|"&amp;E2320&amp;"|"&amp;G2320&amp;"|"&amp;H2320&amp;"|"&amp;L2320&amp;"|"&amp;N2320&amp;"|"&amp;U2320</f>
        <v>||||||0</v>
      </c>
      <c r="B2320" s="23" t="str">
        <f>D2320&amp;"|"&amp;E2320&amp;"|"&amp;G2320&amp;"|"&amp;H2320&amp;"|"&amp;X2320</f>
        <v>||||0</v>
      </c>
      <c r="C2320" s="28" t="str">
        <f>E2320&amp;"|"&amp;X2320</f>
        <v>|0</v>
      </c>
      <c r="D2320" s="10"/>
      <c r="E2320" s="10"/>
      <c r="F2320" s="36" t="str">
        <f>G2320&amp;"/"&amp;H2320</f>
        <v>/</v>
      </c>
      <c r="G2320" s="10"/>
      <c r="H2320" s="10"/>
      <c r="I2320" s="36" t="str">
        <f>J2320&amp;"."&amp;K2320</f>
        <v>.</v>
      </c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>
        <f>R2320-S2320-T2320</f>
        <v>0</v>
      </c>
      <c r="V2320" s="9" t="e">
        <f>IF(X2320&lt;&gt;"Liquidação Cancelada",VLOOKUP(B2320,'BASE DE DADOS OPS'!$B$4:$P$9650,10,FALSE),"Liquidação Cancelada")</f>
        <v>#N/A</v>
      </c>
      <c r="W2320" s="13" t="e">
        <f>IF(X2320&lt;&gt;"Liquidação Cancelada",IF(ISBLANK(V2320),"AGUARDANDO PAGAMENTO",NETWORKDAYS(P2320,V2320)-1),"Liquidação Cancelada")</f>
        <v>#N/A</v>
      </c>
      <c r="X2320" s="10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>IF(X2320&lt;&gt;"Liquidação Cancelada",Y2320-Z2320,"Liquidação Cancelada")</f>
        <v>#N/A</v>
      </c>
      <c r="AC2320" s="3" t="e">
        <f>IF(X2320&lt;&gt;"Liquidação Cancelada",(AA2320-AB2320)+(U2320-Z2320-AB2320),"Liquidação Cancelada")</f>
        <v>#N/A</v>
      </c>
      <c r="AD2320" s="29"/>
    </row>
    <row r="2321" spans="1:30" ht="24.95" customHeight="1" x14ac:dyDescent="0.2">
      <c r="A2321" s="23" t="str">
        <f>D2321&amp;"|"&amp;E2321&amp;"|"&amp;G2321&amp;"|"&amp;H2321&amp;"|"&amp;L2321&amp;"|"&amp;N2321&amp;"|"&amp;U2321</f>
        <v>||||||0</v>
      </c>
      <c r="B2321" s="23" t="str">
        <f>D2321&amp;"|"&amp;E2321&amp;"|"&amp;G2321&amp;"|"&amp;H2321&amp;"|"&amp;X2321</f>
        <v>||||0</v>
      </c>
      <c r="C2321" s="28" t="str">
        <f>E2321&amp;"|"&amp;X2321</f>
        <v>|0</v>
      </c>
      <c r="D2321" s="10"/>
      <c r="E2321" s="10"/>
      <c r="F2321" s="36" t="str">
        <f>G2321&amp;"/"&amp;H2321</f>
        <v>/</v>
      </c>
      <c r="G2321" s="10"/>
      <c r="H2321" s="10"/>
      <c r="I2321" s="36" t="str">
        <f>J2321&amp;"."&amp;K2321</f>
        <v>.</v>
      </c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>
        <f>R2321-S2321-T2321</f>
        <v>0</v>
      </c>
      <c r="V2321" s="9" t="e">
        <f>IF(X2321&lt;&gt;"Liquidação Cancelada",VLOOKUP(B2321,'BASE DE DADOS OPS'!$B$4:$P$9650,10,FALSE),"Liquidação Cancelada")</f>
        <v>#N/A</v>
      </c>
      <c r="W2321" s="13" t="e">
        <f>IF(X2321&lt;&gt;"Liquidação Cancelada",IF(ISBLANK(V2321),"AGUARDANDO PAGAMENTO",NETWORKDAYS(P2321,V2321)-1),"Liquidação Cancelada")</f>
        <v>#N/A</v>
      </c>
      <c r="X2321" s="10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>IF(X2321&lt;&gt;"Liquidação Cancelada",Y2321-Z2321,"Liquidação Cancelada")</f>
        <v>#N/A</v>
      </c>
      <c r="AC2321" s="3" t="e">
        <f>IF(X2321&lt;&gt;"Liquidação Cancelada",(AA2321-AB2321)+(U2321-Z2321-AB2321),"Liquidação Cancelada")</f>
        <v>#N/A</v>
      </c>
      <c r="AD2321" s="29"/>
    </row>
    <row r="2322" spans="1:30" ht="24.95" customHeight="1" x14ac:dyDescent="0.2">
      <c r="A2322" s="23" t="str">
        <f>D2322&amp;"|"&amp;E2322&amp;"|"&amp;G2322&amp;"|"&amp;H2322&amp;"|"&amp;L2322&amp;"|"&amp;N2322&amp;"|"&amp;U2322</f>
        <v>||||||0</v>
      </c>
      <c r="B2322" s="23" t="str">
        <f>D2322&amp;"|"&amp;E2322&amp;"|"&amp;G2322&amp;"|"&amp;H2322&amp;"|"&amp;X2322</f>
        <v>||||0</v>
      </c>
      <c r="C2322" s="28" t="str">
        <f>E2322&amp;"|"&amp;X2322</f>
        <v>|0</v>
      </c>
      <c r="D2322" s="10"/>
      <c r="E2322" s="10"/>
      <c r="F2322" s="36" t="str">
        <f>G2322&amp;"/"&amp;H2322</f>
        <v>/</v>
      </c>
      <c r="G2322" s="10"/>
      <c r="H2322" s="10"/>
      <c r="I2322" s="36" t="str">
        <f>J2322&amp;"."&amp;K2322</f>
        <v>.</v>
      </c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>
        <f>R2322-S2322-T2322</f>
        <v>0</v>
      </c>
      <c r="V2322" s="9" t="e">
        <f>IF(X2322&lt;&gt;"Liquidação Cancelada",VLOOKUP(B2322,'BASE DE DADOS OPS'!$B$4:$P$9650,10,FALSE),"Liquidação Cancelada")</f>
        <v>#N/A</v>
      </c>
      <c r="W2322" s="13" t="e">
        <f>IF(X2322&lt;&gt;"Liquidação Cancelada",IF(ISBLANK(V2322),"AGUARDANDO PAGAMENTO",NETWORKDAYS(P2322,V2322)-1),"Liquidação Cancelada")</f>
        <v>#N/A</v>
      </c>
      <c r="X2322" s="10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>IF(X2322&lt;&gt;"Liquidação Cancelada",Y2322-Z2322,"Liquidação Cancelada")</f>
        <v>#N/A</v>
      </c>
      <c r="AC2322" s="3" t="e">
        <f>IF(X2322&lt;&gt;"Liquidação Cancelada",(AA2322-AB2322)+(U2322-Z2322-AB2322),"Liquidação Cancelada")</f>
        <v>#N/A</v>
      </c>
      <c r="AD2322" s="29"/>
    </row>
    <row r="2323" spans="1:30" ht="24.95" customHeight="1" x14ac:dyDescent="0.2">
      <c r="A2323" s="23" t="str">
        <f>D2323&amp;"|"&amp;E2323&amp;"|"&amp;G2323&amp;"|"&amp;H2323&amp;"|"&amp;L2323&amp;"|"&amp;N2323&amp;"|"&amp;U2323</f>
        <v>||||||0</v>
      </c>
      <c r="B2323" s="23" t="str">
        <f>D2323&amp;"|"&amp;E2323&amp;"|"&amp;G2323&amp;"|"&amp;H2323&amp;"|"&amp;X2323</f>
        <v>||||0</v>
      </c>
      <c r="C2323" s="28" t="str">
        <f>E2323&amp;"|"&amp;X2323</f>
        <v>|0</v>
      </c>
      <c r="D2323" s="10"/>
      <c r="E2323" s="10"/>
      <c r="F2323" s="36" t="str">
        <f>G2323&amp;"/"&amp;H2323</f>
        <v>/</v>
      </c>
      <c r="G2323" s="10"/>
      <c r="H2323" s="10"/>
      <c r="I2323" s="36" t="str">
        <f>J2323&amp;"."&amp;K2323</f>
        <v>.</v>
      </c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>
        <f>R2323-S2323-T2323</f>
        <v>0</v>
      </c>
      <c r="V2323" s="9" t="e">
        <f>IF(X2323&lt;&gt;"Liquidação Cancelada",VLOOKUP(B2323,'BASE DE DADOS OPS'!$B$4:$P$9650,10,FALSE),"Liquidação Cancelada")</f>
        <v>#N/A</v>
      </c>
      <c r="W2323" s="13" t="e">
        <f>IF(X2323&lt;&gt;"Liquidação Cancelada",IF(ISBLANK(V2323),"AGUARDANDO PAGAMENTO",NETWORKDAYS(P2323,V2323)-1),"Liquidação Cancelada")</f>
        <v>#N/A</v>
      </c>
      <c r="X2323" s="10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>IF(X2323&lt;&gt;"Liquidação Cancelada",Y2323-Z2323,"Liquidação Cancelada")</f>
        <v>#N/A</v>
      </c>
      <c r="AC2323" s="3" t="e">
        <f>IF(X2323&lt;&gt;"Liquidação Cancelada",(AA2323-AB2323)+(U2323-Z2323-AB2323),"Liquidação Cancelada")</f>
        <v>#N/A</v>
      </c>
      <c r="AD2323" s="29"/>
    </row>
    <row r="2324" spans="1:30" ht="24.95" customHeight="1" x14ac:dyDescent="0.2">
      <c r="A2324" s="23" t="str">
        <f>D2324&amp;"|"&amp;E2324&amp;"|"&amp;G2324&amp;"|"&amp;H2324&amp;"|"&amp;L2324&amp;"|"&amp;N2324&amp;"|"&amp;U2324</f>
        <v>||||||0</v>
      </c>
      <c r="B2324" s="23" t="str">
        <f>D2324&amp;"|"&amp;E2324&amp;"|"&amp;G2324&amp;"|"&amp;H2324&amp;"|"&amp;X2324</f>
        <v>||||0</v>
      </c>
      <c r="C2324" s="28" t="str">
        <f>E2324&amp;"|"&amp;X2324</f>
        <v>|0</v>
      </c>
      <c r="D2324" s="10"/>
      <c r="E2324" s="10"/>
      <c r="F2324" s="36" t="str">
        <f>G2324&amp;"/"&amp;H2324</f>
        <v>/</v>
      </c>
      <c r="G2324" s="10"/>
      <c r="H2324" s="10"/>
      <c r="I2324" s="36" t="str">
        <f>J2324&amp;"."&amp;K2324</f>
        <v>.</v>
      </c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>
        <f>R2324-S2324-T2324</f>
        <v>0</v>
      </c>
      <c r="V2324" s="9" t="e">
        <f>IF(X2324&lt;&gt;"Liquidação Cancelada",VLOOKUP(B2324,'BASE DE DADOS OPS'!$B$4:$P$9650,10,FALSE),"Liquidação Cancelada")</f>
        <v>#N/A</v>
      </c>
      <c r="W2324" s="13" t="e">
        <f>IF(X2324&lt;&gt;"Liquidação Cancelada",IF(ISBLANK(V2324),"AGUARDANDO PAGAMENTO",NETWORKDAYS(P2324,V2324)-1),"Liquidação Cancelada")</f>
        <v>#N/A</v>
      </c>
      <c r="X2324" s="10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>IF(X2324&lt;&gt;"Liquidação Cancelada",Y2324-Z2324,"Liquidação Cancelada")</f>
        <v>#N/A</v>
      </c>
      <c r="AC2324" s="3" t="e">
        <f>IF(X2324&lt;&gt;"Liquidação Cancelada",(AA2324-AB2324)+(U2324-Z2324-AB2324),"Liquidação Cancelada")</f>
        <v>#N/A</v>
      </c>
      <c r="AD2324" s="29"/>
    </row>
    <row r="2325" spans="1:30" ht="24.95" customHeight="1" x14ac:dyDescent="0.2">
      <c r="A2325" s="23" t="str">
        <f>D2325&amp;"|"&amp;E2325&amp;"|"&amp;G2325&amp;"|"&amp;H2325&amp;"|"&amp;L2325&amp;"|"&amp;N2325&amp;"|"&amp;U2325</f>
        <v>||||||0</v>
      </c>
      <c r="B2325" s="23" t="str">
        <f>D2325&amp;"|"&amp;E2325&amp;"|"&amp;G2325&amp;"|"&amp;H2325&amp;"|"&amp;X2325</f>
        <v>||||0</v>
      </c>
      <c r="C2325" s="28" t="str">
        <f>E2325&amp;"|"&amp;X2325</f>
        <v>|0</v>
      </c>
      <c r="D2325" s="10"/>
      <c r="E2325" s="10"/>
      <c r="F2325" s="36" t="str">
        <f>G2325&amp;"/"&amp;H2325</f>
        <v>/</v>
      </c>
      <c r="G2325" s="10"/>
      <c r="H2325" s="10"/>
      <c r="I2325" s="36" t="str">
        <f>J2325&amp;"."&amp;K2325</f>
        <v>.</v>
      </c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>
        <f>R2325-S2325-T2325</f>
        <v>0</v>
      </c>
      <c r="V2325" s="9" t="e">
        <f>IF(X2325&lt;&gt;"Liquidação Cancelada",VLOOKUP(B2325,'BASE DE DADOS OPS'!$B$4:$P$9650,10,FALSE),"Liquidação Cancelada")</f>
        <v>#N/A</v>
      </c>
      <c r="W2325" s="13" t="e">
        <f>IF(X2325&lt;&gt;"Liquidação Cancelada",IF(ISBLANK(V2325),"AGUARDANDO PAGAMENTO",NETWORKDAYS(P2325,V2325)-1),"Liquidação Cancelada")</f>
        <v>#N/A</v>
      </c>
      <c r="X2325" s="10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>IF(X2325&lt;&gt;"Liquidação Cancelada",Y2325-Z2325,"Liquidação Cancelada")</f>
        <v>#N/A</v>
      </c>
      <c r="AC2325" s="3" t="e">
        <f>IF(X2325&lt;&gt;"Liquidação Cancelada",(AA2325-AB2325)+(U2325-Z2325-AB2325),"Liquidação Cancelada")</f>
        <v>#N/A</v>
      </c>
      <c r="AD2325" s="29"/>
    </row>
    <row r="2326" spans="1:30" ht="24.95" customHeight="1" x14ac:dyDescent="0.2">
      <c r="A2326" s="23" t="str">
        <f>D2326&amp;"|"&amp;E2326&amp;"|"&amp;G2326&amp;"|"&amp;H2326&amp;"|"&amp;L2326&amp;"|"&amp;N2326&amp;"|"&amp;U2326</f>
        <v>||||||0</v>
      </c>
      <c r="B2326" s="23" t="str">
        <f>D2326&amp;"|"&amp;E2326&amp;"|"&amp;G2326&amp;"|"&amp;H2326&amp;"|"&amp;X2326</f>
        <v>||||0</v>
      </c>
      <c r="C2326" s="28" t="str">
        <f>E2326&amp;"|"&amp;X2326</f>
        <v>|0</v>
      </c>
      <c r="D2326" s="10"/>
      <c r="E2326" s="10"/>
      <c r="F2326" s="36" t="str">
        <f>G2326&amp;"/"&amp;H2326</f>
        <v>/</v>
      </c>
      <c r="G2326" s="10"/>
      <c r="H2326" s="10"/>
      <c r="I2326" s="36" t="str">
        <f>J2326&amp;"."&amp;K2326</f>
        <v>.</v>
      </c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>
        <f>R2326-S2326-T2326</f>
        <v>0</v>
      </c>
      <c r="V2326" s="9" t="e">
        <f>IF(X2326&lt;&gt;"Liquidação Cancelada",VLOOKUP(B2326,'BASE DE DADOS OPS'!$B$4:$P$9650,10,FALSE),"Liquidação Cancelada")</f>
        <v>#N/A</v>
      </c>
      <c r="W2326" s="13" t="e">
        <f>IF(X2326&lt;&gt;"Liquidação Cancelada",IF(ISBLANK(V2326),"AGUARDANDO PAGAMENTO",NETWORKDAYS(P2326,V2326)-1),"Liquidação Cancelada")</f>
        <v>#N/A</v>
      </c>
      <c r="X2326" s="10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>IF(X2326&lt;&gt;"Liquidação Cancelada",Y2326-Z2326,"Liquidação Cancelada")</f>
        <v>#N/A</v>
      </c>
      <c r="AC2326" s="3" t="e">
        <f>IF(X2326&lt;&gt;"Liquidação Cancelada",(AA2326-AB2326)+(U2326-Z2326-AB2326),"Liquidação Cancelada")</f>
        <v>#N/A</v>
      </c>
      <c r="AD2326" s="29"/>
    </row>
    <row r="2327" spans="1:30" ht="24.95" customHeight="1" x14ac:dyDescent="0.2">
      <c r="A2327" s="23" t="str">
        <f>D2327&amp;"|"&amp;E2327&amp;"|"&amp;G2327&amp;"|"&amp;H2327&amp;"|"&amp;L2327&amp;"|"&amp;N2327&amp;"|"&amp;U2327</f>
        <v>||||||0</v>
      </c>
      <c r="B2327" s="23" t="str">
        <f>D2327&amp;"|"&amp;E2327&amp;"|"&amp;G2327&amp;"|"&amp;H2327&amp;"|"&amp;X2327</f>
        <v>||||0</v>
      </c>
      <c r="C2327" s="28" t="str">
        <f>E2327&amp;"|"&amp;X2327</f>
        <v>|0</v>
      </c>
      <c r="D2327" s="10"/>
      <c r="E2327" s="10"/>
      <c r="F2327" s="36" t="str">
        <f>G2327&amp;"/"&amp;H2327</f>
        <v>/</v>
      </c>
      <c r="G2327" s="10"/>
      <c r="H2327" s="10"/>
      <c r="I2327" s="36" t="str">
        <f>J2327&amp;"."&amp;K2327</f>
        <v>.</v>
      </c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>
        <f>R2327-S2327-T2327</f>
        <v>0</v>
      </c>
      <c r="V2327" s="9" t="e">
        <f>IF(X2327&lt;&gt;"Liquidação Cancelada",VLOOKUP(B2327,'BASE DE DADOS OPS'!$B$4:$P$9650,10,FALSE),"Liquidação Cancelada")</f>
        <v>#N/A</v>
      </c>
      <c r="W2327" s="13" t="e">
        <f>IF(X2327&lt;&gt;"Liquidação Cancelada",IF(ISBLANK(V2327),"AGUARDANDO PAGAMENTO",NETWORKDAYS(P2327,V2327)-1),"Liquidação Cancelada")</f>
        <v>#N/A</v>
      </c>
      <c r="X2327" s="10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>IF(X2327&lt;&gt;"Liquidação Cancelada",Y2327-Z2327,"Liquidação Cancelada")</f>
        <v>#N/A</v>
      </c>
      <c r="AC2327" s="3" t="e">
        <f>IF(X2327&lt;&gt;"Liquidação Cancelada",(AA2327-AB2327)+(U2327-Z2327-AB2327),"Liquidação Cancelada")</f>
        <v>#N/A</v>
      </c>
      <c r="AD2327" s="29"/>
    </row>
    <row r="2328" spans="1:30" ht="24.95" customHeight="1" x14ac:dyDescent="0.2">
      <c r="A2328" s="23" t="str">
        <f>D2328&amp;"|"&amp;E2328&amp;"|"&amp;G2328&amp;"|"&amp;H2328&amp;"|"&amp;L2328&amp;"|"&amp;N2328&amp;"|"&amp;U2328</f>
        <v>||||||0</v>
      </c>
      <c r="B2328" s="23" t="str">
        <f>D2328&amp;"|"&amp;E2328&amp;"|"&amp;G2328&amp;"|"&amp;H2328&amp;"|"&amp;X2328</f>
        <v>||||0</v>
      </c>
      <c r="C2328" s="28" t="str">
        <f>E2328&amp;"|"&amp;X2328</f>
        <v>|0</v>
      </c>
      <c r="D2328" s="10"/>
      <c r="E2328" s="10"/>
      <c r="F2328" s="36" t="str">
        <f>G2328&amp;"/"&amp;H2328</f>
        <v>/</v>
      </c>
      <c r="G2328" s="10"/>
      <c r="H2328" s="10"/>
      <c r="I2328" s="36" t="str">
        <f>J2328&amp;"."&amp;K2328</f>
        <v>.</v>
      </c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>
        <f>R2328-S2328-T2328</f>
        <v>0</v>
      </c>
      <c r="V2328" s="9" t="e">
        <f>IF(X2328&lt;&gt;"Liquidação Cancelada",VLOOKUP(B2328,'BASE DE DADOS OPS'!$B$4:$P$9650,10,FALSE),"Liquidação Cancelada")</f>
        <v>#N/A</v>
      </c>
      <c r="W2328" s="13" t="e">
        <f>IF(X2328&lt;&gt;"Liquidação Cancelada",IF(ISBLANK(V2328),"AGUARDANDO PAGAMENTO",NETWORKDAYS(P2328,V2328)-1),"Liquidação Cancelada")</f>
        <v>#N/A</v>
      </c>
      <c r="X2328" s="10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>IF(X2328&lt;&gt;"Liquidação Cancelada",Y2328-Z2328,"Liquidação Cancelada")</f>
        <v>#N/A</v>
      </c>
      <c r="AC2328" s="3" t="e">
        <f>IF(X2328&lt;&gt;"Liquidação Cancelada",(AA2328-AB2328)+(U2328-Z2328-AB2328),"Liquidação Cancelada")</f>
        <v>#N/A</v>
      </c>
      <c r="AD2328" s="29"/>
    </row>
    <row r="2329" spans="1:30" ht="24.95" customHeight="1" x14ac:dyDescent="0.2">
      <c r="A2329" s="23" t="str">
        <f>D2329&amp;"|"&amp;E2329&amp;"|"&amp;G2329&amp;"|"&amp;H2329&amp;"|"&amp;L2329&amp;"|"&amp;N2329&amp;"|"&amp;U2329</f>
        <v>||||||0</v>
      </c>
      <c r="B2329" s="23" t="str">
        <f>D2329&amp;"|"&amp;E2329&amp;"|"&amp;G2329&amp;"|"&amp;H2329&amp;"|"&amp;X2329</f>
        <v>||||0</v>
      </c>
      <c r="C2329" s="28" t="str">
        <f>E2329&amp;"|"&amp;X2329</f>
        <v>|0</v>
      </c>
      <c r="D2329" s="10"/>
      <c r="E2329" s="10"/>
      <c r="F2329" s="36" t="str">
        <f>G2329&amp;"/"&amp;H2329</f>
        <v>/</v>
      </c>
      <c r="G2329" s="10"/>
      <c r="H2329" s="10"/>
      <c r="I2329" s="36" t="str">
        <f>J2329&amp;"."&amp;K2329</f>
        <v>.</v>
      </c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>
        <f>R2329-S2329-T2329</f>
        <v>0</v>
      </c>
      <c r="V2329" s="9" t="e">
        <f>IF(X2329&lt;&gt;"Liquidação Cancelada",VLOOKUP(B2329,'BASE DE DADOS OPS'!$B$4:$P$9650,10,FALSE),"Liquidação Cancelada")</f>
        <v>#N/A</v>
      </c>
      <c r="W2329" s="13" t="e">
        <f>IF(X2329&lt;&gt;"Liquidação Cancelada",IF(ISBLANK(V2329),"AGUARDANDO PAGAMENTO",NETWORKDAYS(P2329,V2329)-1),"Liquidação Cancelada")</f>
        <v>#N/A</v>
      </c>
      <c r="X2329" s="10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>IF(X2329&lt;&gt;"Liquidação Cancelada",Y2329-Z2329,"Liquidação Cancelada")</f>
        <v>#N/A</v>
      </c>
      <c r="AC2329" s="3" t="e">
        <f>IF(X2329&lt;&gt;"Liquidação Cancelada",(AA2329-AB2329)+(U2329-Z2329-AB2329),"Liquidação Cancelada")</f>
        <v>#N/A</v>
      </c>
      <c r="AD2329" s="29"/>
    </row>
    <row r="2330" spans="1:30" ht="24.95" customHeight="1" x14ac:dyDescent="0.2">
      <c r="A2330" s="23" t="str">
        <f>D2330&amp;"|"&amp;E2330&amp;"|"&amp;G2330&amp;"|"&amp;H2330&amp;"|"&amp;L2330&amp;"|"&amp;N2330&amp;"|"&amp;U2330</f>
        <v>||||||0</v>
      </c>
      <c r="B2330" s="23" t="str">
        <f>D2330&amp;"|"&amp;E2330&amp;"|"&amp;G2330&amp;"|"&amp;H2330&amp;"|"&amp;X2330</f>
        <v>||||0</v>
      </c>
      <c r="C2330" s="28" t="str">
        <f>E2330&amp;"|"&amp;X2330</f>
        <v>|0</v>
      </c>
      <c r="D2330" s="10"/>
      <c r="E2330" s="10"/>
      <c r="F2330" s="36" t="str">
        <f>G2330&amp;"/"&amp;H2330</f>
        <v>/</v>
      </c>
      <c r="G2330" s="10"/>
      <c r="H2330" s="10"/>
      <c r="I2330" s="36" t="str">
        <f>J2330&amp;"."&amp;K2330</f>
        <v>.</v>
      </c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>
        <f>R2330-S2330-T2330</f>
        <v>0</v>
      </c>
      <c r="V2330" s="9" t="e">
        <f>IF(X2330&lt;&gt;"Liquidação Cancelada",VLOOKUP(B2330,'BASE DE DADOS OPS'!$B$4:$P$9650,10,FALSE),"Liquidação Cancelada")</f>
        <v>#N/A</v>
      </c>
      <c r="W2330" s="13" t="e">
        <f>IF(X2330&lt;&gt;"Liquidação Cancelada",IF(ISBLANK(V2330),"AGUARDANDO PAGAMENTO",NETWORKDAYS(P2330,V2330)-1),"Liquidação Cancelada")</f>
        <v>#N/A</v>
      </c>
      <c r="X2330" s="10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>IF(X2330&lt;&gt;"Liquidação Cancelada",Y2330-Z2330,"Liquidação Cancelada")</f>
        <v>#N/A</v>
      </c>
      <c r="AC2330" s="3" t="e">
        <f>IF(X2330&lt;&gt;"Liquidação Cancelada",(AA2330-AB2330)+(U2330-Z2330-AB2330),"Liquidação Cancelada")</f>
        <v>#N/A</v>
      </c>
      <c r="AD2330" s="29"/>
    </row>
    <row r="2331" spans="1:30" ht="24.95" customHeight="1" x14ac:dyDescent="0.2">
      <c r="A2331" s="23" t="str">
        <f>D2331&amp;"|"&amp;E2331&amp;"|"&amp;G2331&amp;"|"&amp;H2331&amp;"|"&amp;L2331&amp;"|"&amp;N2331&amp;"|"&amp;U2331</f>
        <v>||||||0</v>
      </c>
      <c r="B2331" s="23" t="str">
        <f>D2331&amp;"|"&amp;E2331&amp;"|"&amp;G2331&amp;"|"&amp;H2331&amp;"|"&amp;X2331</f>
        <v>||||0</v>
      </c>
      <c r="C2331" s="28" t="str">
        <f>E2331&amp;"|"&amp;X2331</f>
        <v>|0</v>
      </c>
      <c r="D2331" s="10"/>
      <c r="E2331" s="10"/>
      <c r="F2331" s="36" t="str">
        <f>G2331&amp;"/"&amp;H2331</f>
        <v>/</v>
      </c>
      <c r="G2331" s="10"/>
      <c r="H2331" s="10"/>
      <c r="I2331" s="36" t="str">
        <f>J2331&amp;"."&amp;K2331</f>
        <v>.</v>
      </c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>
        <f>R2331-S2331-T2331</f>
        <v>0</v>
      </c>
      <c r="V2331" s="9" t="e">
        <f>IF(X2331&lt;&gt;"Liquidação Cancelada",VLOOKUP(B2331,'BASE DE DADOS OPS'!$B$4:$P$9650,10,FALSE),"Liquidação Cancelada")</f>
        <v>#N/A</v>
      </c>
      <c r="W2331" s="13" t="e">
        <f>IF(X2331&lt;&gt;"Liquidação Cancelada",IF(ISBLANK(V2331),"AGUARDANDO PAGAMENTO",NETWORKDAYS(P2331,V2331)-1),"Liquidação Cancelada")</f>
        <v>#N/A</v>
      </c>
      <c r="X2331" s="10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>IF(X2331&lt;&gt;"Liquidação Cancelada",Y2331-Z2331,"Liquidação Cancelada")</f>
        <v>#N/A</v>
      </c>
      <c r="AC2331" s="3" t="e">
        <f>IF(X2331&lt;&gt;"Liquidação Cancelada",(AA2331-AB2331)+(U2331-Z2331-AB2331),"Liquidação Cancelada")</f>
        <v>#N/A</v>
      </c>
      <c r="AD2331" s="29"/>
    </row>
    <row r="2332" spans="1:30" ht="24.95" customHeight="1" x14ac:dyDescent="0.2">
      <c r="A2332" s="23" t="str">
        <f>D2332&amp;"|"&amp;E2332&amp;"|"&amp;G2332&amp;"|"&amp;H2332&amp;"|"&amp;L2332&amp;"|"&amp;N2332&amp;"|"&amp;U2332</f>
        <v>||||||0</v>
      </c>
      <c r="B2332" s="23" t="str">
        <f>D2332&amp;"|"&amp;E2332&amp;"|"&amp;G2332&amp;"|"&amp;H2332&amp;"|"&amp;X2332</f>
        <v>||||0</v>
      </c>
      <c r="C2332" s="28" t="str">
        <f>E2332&amp;"|"&amp;X2332</f>
        <v>|0</v>
      </c>
      <c r="D2332" s="10"/>
      <c r="E2332" s="10"/>
      <c r="F2332" s="36" t="str">
        <f>G2332&amp;"/"&amp;H2332</f>
        <v>/</v>
      </c>
      <c r="G2332" s="10"/>
      <c r="H2332" s="10"/>
      <c r="I2332" s="36" t="str">
        <f>J2332&amp;"."&amp;K2332</f>
        <v>.</v>
      </c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>
        <f>R2332-S2332-T2332</f>
        <v>0</v>
      </c>
      <c r="V2332" s="9" t="e">
        <f>IF(X2332&lt;&gt;"Liquidação Cancelada",VLOOKUP(B2332,'BASE DE DADOS OPS'!$B$4:$P$9650,10,FALSE),"Liquidação Cancelada")</f>
        <v>#N/A</v>
      </c>
      <c r="W2332" s="13" t="e">
        <f>IF(X2332&lt;&gt;"Liquidação Cancelada",IF(ISBLANK(V2332),"AGUARDANDO PAGAMENTO",NETWORKDAYS(P2332,V2332)-1),"Liquidação Cancelada")</f>
        <v>#N/A</v>
      </c>
      <c r="X2332" s="10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>IF(X2332&lt;&gt;"Liquidação Cancelada",Y2332-Z2332,"Liquidação Cancelada")</f>
        <v>#N/A</v>
      </c>
      <c r="AC2332" s="3" t="e">
        <f>IF(X2332&lt;&gt;"Liquidação Cancelada",(AA2332-AB2332)+(U2332-Z2332-AB2332),"Liquidação Cancelada")</f>
        <v>#N/A</v>
      </c>
      <c r="AD2332" s="29"/>
    </row>
    <row r="2333" spans="1:30" ht="24.95" customHeight="1" x14ac:dyDescent="0.2">
      <c r="A2333" s="23" t="str">
        <f>D2333&amp;"|"&amp;E2333&amp;"|"&amp;G2333&amp;"|"&amp;H2333&amp;"|"&amp;L2333&amp;"|"&amp;N2333&amp;"|"&amp;U2333</f>
        <v>||||||0</v>
      </c>
      <c r="B2333" s="23" t="str">
        <f>D2333&amp;"|"&amp;E2333&amp;"|"&amp;G2333&amp;"|"&amp;H2333&amp;"|"&amp;X2333</f>
        <v>||||0</v>
      </c>
      <c r="C2333" s="28" t="str">
        <f>E2333&amp;"|"&amp;X2333</f>
        <v>|0</v>
      </c>
      <c r="D2333" s="10"/>
      <c r="E2333" s="10"/>
      <c r="F2333" s="36" t="str">
        <f>G2333&amp;"/"&amp;H2333</f>
        <v>/</v>
      </c>
      <c r="G2333" s="10"/>
      <c r="H2333" s="10"/>
      <c r="I2333" s="36" t="str">
        <f>J2333&amp;"."&amp;K2333</f>
        <v>.</v>
      </c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>
        <f>R2333-S2333-T2333</f>
        <v>0</v>
      </c>
      <c r="V2333" s="9" t="e">
        <f>IF(X2333&lt;&gt;"Liquidação Cancelada",VLOOKUP(B2333,'BASE DE DADOS OPS'!$B$4:$P$9650,10,FALSE),"Liquidação Cancelada")</f>
        <v>#N/A</v>
      </c>
      <c r="W2333" s="13" t="e">
        <f>IF(X2333&lt;&gt;"Liquidação Cancelada",IF(ISBLANK(V2333),"AGUARDANDO PAGAMENTO",NETWORKDAYS(P2333,V2333)-1),"Liquidação Cancelada")</f>
        <v>#N/A</v>
      </c>
      <c r="X2333" s="10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>IF(X2333&lt;&gt;"Liquidação Cancelada",Y2333-Z2333,"Liquidação Cancelada")</f>
        <v>#N/A</v>
      </c>
      <c r="AC2333" s="3" t="e">
        <f>IF(X2333&lt;&gt;"Liquidação Cancelada",(AA2333-AB2333)+(U2333-Z2333-AB2333),"Liquidação Cancelada")</f>
        <v>#N/A</v>
      </c>
      <c r="AD2333" s="29"/>
    </row>
    <row r="2334" spans="1:30" ht="24.95" customHeight="1" x14ac:dyDescent="0.2">
      <c r="A2334" s="23" t="str">
        <f>D2334&amp;"|"&amp;E2334&amp;"|"&amp;G2334&amp;"|"&amp;H2334&amp;"|"&amp;L2334&amp;"|"&amp;N2334&amp;"|"&amp;U2334</f>
        <v>||||||0</v>
      </c>
      <c r="B2334" s="23" t="str">
        <f>D2334&amp;"|"&amp;E2334&amp;"|"&amp;G2334&amp;"|"&amp;H2334&amp;"|"&amp;X2334</f>
        <v>||||0</v>
      </c>
      <c r="C2334" s="28" t="str">
        <f>E2334&amp;"|"&amp;X2334</f>
        <v>|0</v>
      </c>
      <c r="D2334" s="10"/>
      <c r="E2334" s="10"/>
      <c r="F2334" s="36" t="str">
        <f>G2334&amp;"/"&amp;H2334</f>
        <v>/</v>
      </c>
      <c r="G2334" s="10"/>
      <c r="H2334" s="10"/>
      <c r="I2334" s="36" t="str">
        <f>J2334&amp;"."&amp;K2334</f>
        <v>.</v>
      </c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>
        <f>R2334-S2334-T2334</f>
        <v>0</v>
      </c>
      <c r="V2334" s="9" t="e">
        <f>IF(X2334&lt;&gt;"Liquidação Cancelada",VLOOKUP(B2334,'BASE DE DADOS OPS'!$B$4:$P$9650,10,FALSE),"Liquidação Cancelada")</f>
        <v>#N/A</v>
      </c>
      <c r="W2334" s="13" t="e">
        <f>IF(X2334&lt;&gt;"Liquidação Cancelada",IF(ISBLANK(V2334),"AGUARDANDO PAGAMENTO",NETWORKDAYS(P2334,V2334)-1),"Liquidação Cancelada")</f>
        <v>#N/A</v>
      </c>
      <c r="X2334" s="10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>IF(X2334&lt;&gt;"Liquidação Cancelada",Y2334-Z2334,"Liquidação Cancelada")</f>
        <v>#N/A</v>
      </c>
      <c r="AC2334" s="3" t="e">
        <f>IF(X2334&lt;&gt;"Liquidação Cancelada",(AA2334-AB2334)+(U2334-Z2334-AB2334),"Liquidação Cancelada")</f>
        <v>#N/A</v>
      </c>
      <c r="AD2334" s="29"/>
    </row>
    <row r="2335" spans="1:30" ht="24.95" customHeight="1" x14ac:dyDescent="0.2">
      <c r="A2335" s="23" t="str">
        <f>D2335&amp;"|"&amp;E2335&amp;"|"&amp;G2335&amp;"|"&amp;H2335&amp;"|"&amp;L2335&amp;"|"&amp;N2335&amp;"|"&amp;U2335</f>
        <v>||||||0</v>
      </c>
      <c r="B2335" s="23" t="str">
        <f>D2335&amp;"|"&amp;E2335&amp;"|"&amp;G2335&amp;"|"&amp;H2335&amp;"|"&amp;X2335</f>
        <v>||||0</v>
      </c>
      <c r="C2335" s="28" t="str">
        <f>E2335&amp;"|"&amp;X2335</f>
        <v>|0</v>
      </c>
      <c r="D2335" s="10"/>
      <c r="E2335" s="10"/>
      <c r="F2335" s="36" t="str">
        <f>G2335&amp;"/"&amp;H2335</f>
        <v>/</v>
      </c>
      <c r="G2335" s="10"/>
      <c r="H2335" s="10"/>
      <c r="I2335" s="36" t="str">
        <f>J2335&amp;"."&amp;K2335</f>
        <v>.</v>
      </c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>
        <f>R2335-S2335-T2335</f>
        <v>0</v>
      </c>
      <c r="V2335" s="9" t="e">
        <f>IF(X2335&lt;&gt;"Liquidação Cancelada",VLOOKUP(B2335,'BASE DE DADOS OPS'!$B$4:$P$9650,10,FALSE),"Liquidação Cancelada")</f>
        <v>#N/A</v>
      </c>
      <c r="W2335" s="13" t="e">
        <f>IF(X2335&lt;&gt;"Liquidação Cancelada",IF(ISBLANK(V2335),"AGUARDANDO PAGAMENTO",NETWORKDAYS(P2335,V2335)-1),"Liquidação Cancelada")</f>
        <v>#N/A</v>
      </c>
      <c r="X2335" s="10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>IF(X2335&lt;&gt;"Liquidação Cancelada",Y2335-Z2335,"Liquidação Cancelada")</f>
        <v>#N/A</v>
      </c>
      <c r="AC2335" s="3" t="e">
        <f>IF(X2335&lt;&gt;"Liquidação Cancelada",(AA2335-AB2335)+(U2335-Z2335-AB2335),"Liquidação Cancelada")</f>
        <v>#N/A</v>
      </c>
      <c r="AD2335" s="29"/>
    </row>
    <row r="2336" spans="1:30" ht="24.95" customHeight="1" x14ac:dyDescent="0.2">
      <c r="A2336" s="23" t="str">
        <f>D2336&amp;"|"&amp;E2336&amp;"|"&amp;G2336&amp;"|"&amp;H2336&amp;"|"&amp;L2336&amp;"|"&amp;N2336&amp;"|"&amp;U2336</f>
        <v>||||||0</v>
      </c>
      <c r="B2336" s="23" t="str">
        <f>D2336&amp;"|"&amp;E2336&amp;"|"&amp;G2336&amp;"|"&amp;H2336&amp;"|"&amp;X2336</f>
        <v>||||0</v>
      </c>
      <c r="C2336" s="28" t="str">
        <f>E2336&amp;"|"&amp;X2336</f>
        <v>|0</v>
      </c>
      <c r="D2336" s="10"/>
      <c r="E2336" s="10"/>
      <c r="F2336" s="36" t="str">
        <f>G2336&amp;"/"&amp;H2336</f>
        <v>/</v>
      </c>
      <c r="G2336" s="10"/>
      <c r="H2336" s="10"/>
      <c r="I2336" s="36" t="str">
        <f>J2336&amp;"."&amp;K2336</f>
        <v>.</v>
      </c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>
        <f>R2336-S2336-T2336</f>
        <v>0</v>
      </c>
      <c r="V2336" s="9" t="e">
        <f>IF(X2336&lt;&gt;"Liquidação Cancelada",VLOOKUP(B2336,'BASE DE DADOS OPS'!$B$4:$P$9650,10,FALSE),"Liquidação Cancelada")</f>
        <v>#N/A</v>
      </c>
      <c r="W2336" s="13" t="e">
        <f>IF(X2336&lt;&gt;"Liquidação Cancelada",IF(ISBLANK(V2336),"AGUARDANDO PAGAMENTO",NETWORKDAYS(P2336,V2336)-1),"Liquidação Cancelada")</f>
        <v>#N/A</v>
      </c>
      <c r="X2336" s="10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>IF(X2336&lt;&gt;"Liquidação Cancelada",Y2336-Z2336,"Liquidação Cancelada")</f>
        <v>#N/A</v>
      </c>
      <c r="AC2336" s="3" t="e">
        <f>IF(X2336&lt;&gt;"Liquidação Cancelada",(AA2336-AB2336)+(U2336-Z2336-AB2336),"Liquidação Cancelada")</f>
        <v>#N/A</v>
      </c>
      <c r="AD2336" s="29"/>
    </row>
    <row r="2337" spans="1:30" ht="24.95" customHeight="1" x14ac:dyDescent="0.2">
      <c r="A2337" s="23" t="str">
        <f>D2337&amp;"|"&amp;E2337&amp;"|"&amp;G2337&amp;"|"&amp;H2337&amp;"|"&amp;L2337&amp;"|"&amp;N2337&amp;"|"&amp;U2337</f>
        <v>||||||0</v>
      </c>
      <c r="B2337" s="23" t="str">
        <f>D2337&amp;"|"&amp;E2337&amp;"|"&amp;G2337&amp;"|"&amp;H2337&amp;"|"&amp;X2337</f>
        <v>||||0</v>
      </c>
      <c r="C2337" s="28" t="str">
        <f>E2337&amp;"|"&amp;X2337</f>
        <v>|0</v>
      </c>
      <c r="D2337" s="10"/>
      <c r="E2337" s="10"/>
      <c r="F2337" s="36" t="str">
        <f>G2337&amp;"/"&amp;H2337</f>
        <v>/</v>
      </c>
      <c r="G2337" s="10"/>
      <c r="H2337" s="10"/>
      <c r="I2337" s="36" t="str">
        <f>J2337&amp;"."&amp;K2337</f>
        <v>.</v>
      </c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>
        <f>R2337-S2337-T2337</f>
        <v>0</v>
      </c>
      <c r="V2337" s="9" t="e">
        <f>IF(X2337&lt;&gt;"Liquidação Cancelada",VLOOKUP(B2337,'BASE DE DADOS OPS'!$B$4:$P$9650,10,FALSE),"Liquidação Cancelada")</f>
        <v>#N/A</v>
      </c>
      <c r="W2337" s="13" t="e">
        <f>IF(X2337&lt;&gt;"Liquidação Cancelada",IF(ISBLANK(V2337),"AGUARDANDO PAGAMENTO",NETWORKDAYS(P2337,V2337)-1),"Liquidação Cancelada")</f>
        <v>#N/A</v>
      </c>
      <c r="X2337" s="10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>IF(X2337&lt;&gt;"Liquidação Cancelada",Y2337-Z2337,"Liquidação Cancelada")</f>
        <v>#N/A</v>
      </c>
      <c r="AC2337" s="3" t="e">
        <f>IF(X2337&lt;&gt;"Liquidação Cancelada",(AA2337-AB2337)+(U2337-Z2337-AB2337),"Liquidação Cancelada")</f>
        <v>#N/A</v>
      </c>
      <c r="AD2337" s="29"/>
    </row>
    <row r="2338" spans="1:30" ht="24.95" customHeight="1" x14ac:dyDescent="0.2">
      <c r="A2338" s="23" t="str">
        <f>D2338&amp;"|"&amp;E2338&amp;"|"&amp;G2338&amp;"|"&amp;H2338&amp;"|"&amp;L2338&amp;"|"&amp;N2338&amp;"|"&amp;U2338</f>
        <v>||||||0</v>
      </c>
      <c r="B2338" s="23" t="str">
        <f>D2338&amp;"|"&amp;E2338&amp;"|"&amp;G2338&amp;"|"&amp;H2338&amp;"|"&amp;X2338</f>
        <v>||||0</v>
      </c>
      <c r="C2338" s="28" t="str">
        <f>E2338&amp;"|"&amp;X2338</f>
        <v>|0</v>
      </c>
      <c r="D2338" s="10"/>
      <c r="E2338" s="10"/>
      <c r="F2338" s="36" t="str">
        <f>G2338&amp;"/"&amp;H2338</f>
        <v>/</v>
      </c>
      <c r="G2338" s="10"/>
      <c r="H2338" s="10"/>
      <c r="I2338" s="36" t="str">
        <f>J2338&amp;"."&amp;K2338</f>
        <v>.</v>
      </c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>
        <f>R2338-S2338-T2338</f>
        <v>0</v>
      </c>
      <c r="V2338" s="9" t="e">
        <f>IF(X2338&lt;&gt;"Liquidação Cancelada",VLOOKUP(B2338,'BASE DE DADOS OPS'!$B$4:$P$9650,10,FALSE),"Liquidação Cancelada")</f>
        <v>#N/A</v>
      </c>
      <c r="W2338" s="13" t="e">
        <f>IF(X2338&lt;&gt;"Liquidação Cancelada",IF(ISBLANK(V2338),"AGUARDANDO PAGAMENTO",NETWORKDAYS(P2338,V2338)-1),"Liquidação Cancelada")</f>
        <v>#N/A</v>
      </c>
      <c r="X2338" s="10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>IF(X2338&lt;&gt;"Liquidação Cancelada",Y2338-Z2338,"Liquidação Cancelada")</f>
        <v>#N/A</v>
      </c>
      <c r="AC2338" s="3" t="e">
        <f>IF(X2338&lt;&gt;"Liquidação Cancelada",(AA2338-AB2338)+(U2338-Z2338-AB2338),"Liquidação Cancelada")</f>
        <v>#N/A</v>
      </c>
      <c r="AD2338" s="29"/>
    </row>
    <row r="2339" spans="1:30" ht="24.95" customHeight="1" x14ac:dyDescent="0.2">
      <c r="A2339" s="23" t="str">
        <f>D2339&amp;"|"&amp;E2339&amp;"|"&amp;G2339&amp;"|"&amp;H2339&amp;"|"&amp;L2339&amp;"|"&amp;N2339&amp;"|"&amp;U2339</f>
        <v>||||||0</v>
      </c>
      <c r="B2339" s="23" t="str">
        <f>D2339&amp;"|"&amp;E2339&amp;"|"&amp;G2339&amp;"|"&amp;H2339&amp;"|"&amp;X2339</f>
        <v>||||0</v>
      </c>
      <c r="C2339" s="28" t="str">
        <f>E2339&amp;"|"&amp;X2339</f>
        <v>|0</v>
      </c>
      <c r="D2339" s="10"/>
      <c r="E2339" s="10"/>
      <c r="F2339" s="36" t="str">
        <f>G2339&amp;"/"&amp;H2339</f>
        <v>/</v>
      </c>
      <c r="G2339" s="10"/>
      <c r="H2339" s="10"/>
      <c r="I2339" s="36" t="str">
        <f>J2339&amp;"."&amp;K2339</f>
        <v>.</v>
      </c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>
        <f>R2339-S2339-T2339</f>
        <v>0</v>
      </c>
      <c r="V2339" s="9" t="e">
        <f>IF(X2339&lt;&gt;"Liquidação Cancelada",VLOOKUP(B2339,'BASE DE DADOS OPS'!$B$4:$P$9650,10,FALSE),"Liquidação Cancelada")</f>
        <v>#N/A</v>
      </c>
      <c r="W2339" s="13" t="e">
        <f>IF(X2339&lt;&gt;"Liquidação Cancelada",IF(ISBLANK(V2339),"AGUARDANDO PAGAMENTO",NETWORKDAYS(P2339,V2339)-1),"Liquidação Cancelada")</f>
        <v>#N/A</v>
      </c>
      <c r="X2339" s="10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>IF(X2339&lt;&gt;"Liquidação Cancelada",Y2339-Z2339,"Liquidação Cancelada")</f>
        <v>#N/A</v>
      </c>
      <c r="AC2339" s="3" t="e">
        <f>IF(X2339&lt;&gt;"Liquidação Cancelada",(AA2339-AB2339)+(U2339-Z2339-AB2339),"Liquidação Cancelada")</f>
        <v>#N/A</v>
      </c>
      <c r="AD2339" s="29"/>
    </row>
    <row r="2340" spans="1:30" ht="24.95" customHeight="1" x14ac:dyDescent="0.2">
      <c r="A2340" s="23" t="str">
        <f>D2340&amp;"|"&amp;E2340&amp;"|"&amp;G2340&amp;"|"&amp;H2340&amp;"|"&amp;L2340&amp;"|"&amp;N2340&amp;"|"&amp;U2340</f>
        <v>||||||0</v>
      </c>
      <c r="B2340" s="23" t="str">
        <f>D2340&amp;"|"&amp;E2340&amp;"|"&amp;G2340&amp;"|"&amp;H2340&amp;"|"&amp;X2340</f>
        <v>||||0</v>
      </c>
      <c r="C2340" s="28" t="str">
        <f>E2340&amp;"|"&amp;X2340</f>
        <v>|0</v>
      </c>
      <c r="D2340" s="10"/>
      <c r="E2340" s="10"/>
      <c r="F2340" s="36" t="str">
        <f>G2340&amp;"/"&amp;H2340</f>
        <v>/</v>
      </c>
      <c r="G2340" s="10"/>
      <c r="H2340" s="10"/>
      <c r="I2340" s="36" t="str">
        <f>J2340&amp;"."&amp;K2340</f>
        <v>.</v>
      </c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>
        <f>R2340-S2340-T2340</f>
        <v>0</v>
      </c>
      <c r="V2340" s="9" t="e">
        <f>IF(X2340&lt;&gt;"Liquidação Cancelada",VLOOKUP(B2340,'BASE DE DADOS OPS'!$B$4:$P$9650,10,FALSE),"Liquidação Cancelada")</f>
        <v>#N/A</v>
      </c>
      <c r="W2340" s="13" t="e">
        <f>IF(X2340&lt;&gt;"Liquidação Cancelada",IF(ISBLANK(V2340),"AGUARDANDO PAGAMENTO",NETWORKDAYS(P2340,V2340)-1),"Liquidação Cancelada")</f>
        <v>#N/A</v>
      </c>
      <c r="X2340" s="10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>IF(X2340&lt;&gt;"Liquidação Cancelada",Y2340-Z2340,"Liquidação Cancelada")</f>
        <v>#N/A</v>
      </c>
      <c r="AC2340" s="3" t="e">
        <f>IF(X2340&lt;&gt;"Liquidação Cancelada",(AA2340-AB2340)+(U2340-Z2340-AB2340),"Liquidação Cancelada")</f>
        <v>#N/A</v>
      </c>
      <c r="AD2340" s="29"/>
    </row>
    <row r="2341" spans="1:30" ht="24.95" customHeight="1" x14ac:dyDescent="0.2">
      <c r="A2341" s="23" t="str">
        <f>D2341&amp;"|"&amp;E2341&amp;"|"&amp;G2341&amp;"|"&amp;H2341&amp;"|"&amp;L2341&amp;"|"&amp;N2341&amp;"|"&amp;U2341</f>
        <v>||||||0</v>
      </c>
      <c r="B2341" s="23" t="str">
        <f>D2341&amp;"|"&amp;E2341&amp;"|"&amp;G2341&amp;"|"&amp;H2341&amp;"|"&amp;X2341</f>
        <v>||||0</v>
      </c>
      <c r="C2341" s="28" t="str">
        <f>E2341&amp;"|"&amp;X2341</f>
        <v>|0</v>
      </c>
      <c r="D2341" s="10"/>
      <c r="E2341" s="10"/>
      <c r="F2341" s="36" t="str">
        <f>G2341&amp;"/"&amp;H2341</f>
        <v>/</v>
      </c>
      <c r="G2341" s="10"/>
      <c r="H2341" s="10"/>
      <c r="I2341" s="36" t="str">
        <f>J2341&amp;"."&amp;K2341</f>
        <v>.</v>
      </c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>
        <f>R2341-S2341-T2341</f>
        <v>0</v>
      </c>
      <c r="V2341" s="9" t="e">
        <f>IF(X2341&lt;&gt;"Liquidação Cancelada",VLOOKUP(B2341,'BASE DE DADOS OPS'!$B$4:$P$9650,10,FALSE),"Liquidação Cancelada")</f>
        <v>#N/A</v>
      </c>
      <c r="W2341" s="13" t="e">
        <f>IF(X2341&lt;&gt;"Liquidação Cancelada",IF(ISBLANK(V2341),"AGUARDANDO PAGAMENTO",NETWORKDAYS(P2341,V2341)-1),"Liquidação Cancelada")</f>
        <v>#N/A</v>
      </c>
      <c r="X2341" s="10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>IF(X2341&lt;&gt;"Liquidação Cancelada",Y2341-Z2341,"Liquidação Cancelada")</f>
        <v>#N/A</v>
      </c>
      <c r="AC2341" s="3" t="e">
        <f>IF(X2341&lt;&gt;"Liquidação Cancelada",(AA2341-AB2341)+(U2341-Z2341-AB2341),"Liquidação Cancelada")</f>
        <v>#N/A</v>
      </c>
      <c r="AD2341" s="29"/>
    </row>
    <row r="2342" spans="1:30" ht="24.95" customHeight="1" x14ac:dyDescent="0.2">
      <c r="A2342" s="23" t="str">
        <f>D2342&amp;"|"&amp;E2342&amp;"|"&amp;G2342&amp;"|"&amp;H2342&amp;"|"&amp;L2342&amp;"|"&amp;N2342&amp;"|"&amp;U2342</f>
        <v>||||||0</v>
      </c>
      <c r="B2342" s="23" t="str">
        <f>D2342&amp;"|"&amp;E2342&amp;"|"&amp;G2342&amp;"|"&amp;H2342&amp;"|"&amp;X2342</f>
        <v>||||0</v>
      </c>
      <c r="C2342" s="28" t="str">
        <f>E2342&amp;"|"&amp;X2342</f>
        <v>|0</v>
      </c>
      <c r="D2342" s="10"/>
      <c r="E2342" s="10"/>
      <c r="F2342" s="36" t="str">
        <f>G2342&amp;"/"&amp;H2342</f>
        <v>/</v>
      </c>
      <c r="G2342" s="10"/>
      <c r="H2342" s="10"/>
      <c r="I2342" s="36" t="str">
        <f>J2342&amp;"."&amp;K2342</f>
        <v>.</v>
      </c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>
        <f>R2342-S2342-T2342</f>
        <v>0</v>
      </c>
      <c r="V2342" s="9" t="e">
        <f>IF(X2342&lt;&gt;"Liquidação Cancelada",VLOOKUP(B2342,'BASE DE DADOS OPS'!$B$4:$P$9650,10,FALSE),"Liquidação Cancelada")</f>
        <v>#N/A</v>
      </c>
      <c r="W2342" s="13" t="e">
        <f>IF(X2342&lt;&gt;"Liquidação Cancelada",IF(ISBLANK(V2342),"AGUARDANDO PAGAMENTO",NETWORKDAYS(P2342,V2342)-1),"Liquidação Cancelada")</f>
        <v>#N/A</v>
      </c>
      <c r="X2342" s="10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>IF(X2342&lt;&gt;"Liquidação Cancelada",Y2342-Z2342,"Liquidação Cancelada")</f>
        <v>#N/A</v>
      </c>
      <c r="AC2342" s="3" t="e">
        <f>IF(X2342&lt;&gt;"Liquidação Cancelada",(AA2342-AB2342)+(U2342-Z2342-AB2342),"Liquidação Cancelada")</f>
        <v>#N/A</v>
      </c>
      <c r="AD2342" s="29"/>
    </row>
    <row r="2343" spans="1:30" ht="24.95" customHeight="1" x14ac:dyDescent="0.2">
      <c r="A2343" s="23" t="str">
        <f>D2343&amp;"|"&amp;E2343&amp;"|"&amp;G2343&amp;"|"&amp;H2343&amp;"|"&amp;L2343&amp;"|"&amp;N2343&amp;"|"&amp;U2343</f>
        <v>||||||0</v>
      </c>
      <c r="B2343" s="23" t="str">
        <f>D2343&amp;"|"&amp;E2343&amp;"|"&amp;G2343&amp;"|"&amp;H2343&amp;"|"&amp;X2343</f>
        <v>||||0</v>
      </c>
      <c r="C2343" s="28" t="str">
        <f>E2343&amp;"|"&amp;X2343</f>
        <v>|0</v>
      </c>
      <c r="D2343" s="10"/>
      <c r="E2343" s="10"/>
      <c r="F2343" s="36" t="str">
        <f>G2343&amp;"/"&amp;H2343</f>
        <v>/</v>
      </c>
      <c r="G2343" s="10"/>
      <c r="H2343" s="10"/>
      <c r="I2343" s="36" t="str">
        <f>J2343&amp;"."&amp;K2343</f>
        <v>.</v>
      </c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>
        <f>R2343-S2343-T2343</f>
        <v>0</v>
      </c>
      <c r="V2343" s="9" t="e">
        <f>IF(X2343&lt;&gt;"Liquidação Cancelada",VLOOKUP(B2343,'BASE DE DADOS OPS'!$B$4:$P$9650,10,FALSE),"Liquidação Cancelada")</f>
        <v>#N/A</v>
      </c>
      <c r="W2343" s="13" t="e">
        <f>IF(X2343&lt;&gt;"Liquidação Cancelada",IF(ISBLANK(V2343),"AGUARDANDO PAGAMENTO",NETWORKDAYS(P2343,V2343)-1),"Liquidação Cancelada")</f>
        <v>#N/A</v>
      </c>
      <c r="X2343" s="10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>IF(X2343&lt;&gt;"Liquidação Cancelada",Y2343-Z2343,"Liquidação Cancelada")</f>
        <v>#N/A</v>
      </c>
      <c r="AC2343" s="3" t="e">
        <f>IF(X2343&lt;&gt;"Liquidação Cancelada",(AA2343-AB2343)+(U2343-Z2343-AB2343),"Liquidação Cancelada")</f>
        <v>#N/A</v>
      </c>
      <c r="AD2343" s="29"/>
    </row>
    <row r="2344" spans="1:30" ht="24.95" customHeight="1" x14ac:dyDescent="0.2">
      <c r="A2344" s="23" t="str">
        <f>D2344&amp;"|"&amp;E2344&amp;"|"&amp;G2344&amp;"|"&amp;H2344&amp;"|"&amp;L2344&amp;"|"&amp;N2344&amp;"|"&amp;U2344</f>
        <v>||||||0</v>
      </c>
      <c r="B2344" s="23" t="str">
        <f>D2344&amp;"|"&amp;E2344&amp;"|"&amp;G2344&amp;"|"&amp;H2344&amp;"|"&amp;X2344</f>
        <v>||||0</v>
      </c>
      <c r="C2344" s="28" t="str">
        <f>E2344&amp;"|"&amp;X2344</f>
        <v>|0</v>
      </c>
      <c r="D2344" s="10"/>
      <c r="E2344" s="10"/>
      <c r="F2344" s="36" t="str">
        <f>G2344&amp;"/"&amp;H2344</f>
        <v>/</v>
      </c>
      <c r="G2344" s="10"/>
      <c r="H2344" s="10"/>
      <c r="I2344" s="36" t="str">
        <f>J2344&amp;"."&amp;K2344</f>
        <v>.</v>
      </c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>
        <f>R2344-S2344-T2344</f>
        <v>0</v>
      </c>
      <c r="V2344" s="9" t="e">
        <f>IF(X2344&lt;&gt;"Liquidação Cancelada",VLOOKUP(B2344,'BASE DE DADOS OPS'!$B$4:$P$9650,10,FALSE),"Liquidação Cancelada")</f>
        <v>#N/A</v>
      </c>
      <c r="W2344" s="13" t="e">
        <f>IF(X2344&lt;&gt;"Liquidação Cancelada",IF(ISBLANK(V2344),"AGUARDANDO PAGAMENTO",NETWORKDAYS(P2344,V2344)-1),"Liquidação Cancelada")</f>
        <v>#N/A</v>
      </c>
      <c r="X2344" s="10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>IF(X2344&lt;&gt;"Liquidação Cancelada",Y2344-Z2344,"Liquidação Cancelada")</f>
        <v>#N/A</v>
      </c>
      <c r="AC2344" s="3" t="e">
        <f>IF(X2344&lt;&gt;"Liquidação Cancelada",(AA2344-AB2344)+(U2344-Z2344-AB2344),"Liquidação Cancelada")</f>
        <v>#N/A</v>
      </c>
      <c r="AD2344" s="29"/>
    </row>
    <row r="2345" spans="1:30" ht="24.95" customHeight="1" x14ac:dyDescent="0.2">
      <c r="A2345" s="23" t="str">
        <f>D2345&amp;"|"&amp;E2345&amp;"|"&amp;G2345&amp;"|"&amp;H2345&amp;"|"&amp;L2345&amp;"|"&amp;N2345&amp;"|"&amp;U2345</f>
        <v>||||||0</v>
      </c>
      <c r="B2345" s="23" t="str">
        <f>D2345&amp;"|"&amp;E2345&amp;"|"&amp;G2345&amp;"|"&amp;H2345&amp;"|"&amp;X2345</f>
        <v>||||0</v>
      </c>
      <c r="C2345" s="28" t="str">
        <f>E2345&amp;"|"&amp;X2345</f>
        <v>|0</v>
      </c>
      <c r="D2345" s="10"/>
      <c r="E2345" s="10"/>
      <c r="F2345" s="36" t="str">
        <f>G2345&amp;"/"&amp;H2345</f>
        <v>/</v>
      </c>
      <c r="G2345" s="10"/>
      <c r="H2345" s="10"/>
      <c r="I2345" s="36" t="str">
        <f>J2345&amp;"."&amp;K2345</f>
        <v>.</v>
      </c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>
        <f>R2345-S2345-T2345</f>
        <v>0</v>
      </c>
      <c r="V2345" s="9" t="e">
        <f>IF(X2345&lt;&gt;"Liquidação Cancelada",VLOOKUP(B2345,'BASE DE DADOS OPS'!$B$4:$P$9650,10,FALSE),"Liquidação Cancelada")</f>
        <v>#N/A</v>
      </c>
      <c r="W2345" s="13" t="e">
        <f>IF(X2345&lt;&gt;"Liquidação Cancelada",IF(ISBLANK(V2345),"AGUARDANDO PAGAMENTO",NETWORKDAYS(P2345,V2345)-1),"Liquidação Cancelada")</f>
        <v>#N/A</v>
      </c>
      <c r="X2345" s="10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>IF(X2345&lt;&gt;"Liquidação Cancelada",Y2345-Z2345,"Liquidação Cancelada")</f>
        <v>#N/A</v>
      </c>
      <c r="AC2345" s="3" t="e">
        <f>IF(X2345&lt;&gt;"Liquidação Cancelada",(AA2345-AB2345)+(U2345-Z2345-AB2345),"Liquidação Cancelada")</f>
        <v>#N/A</v>
      </c>
      <c r="AD2345" s="29"/>
    </row>
    <row r="2346" spans="1:30" ht="24.95" customHeight="1" x14ac:dyDescent="0.2">
      <c r="A2346" s="23" t="str">
        <f>D2346&amp;"|"&amp;E2346&amp;"|"&amp;G2346&amp;"|"&amp;H2346&amp;"|"&amp;L2346&amp;"|"&amp;N2346&amp;"|"&amp;U2346</f>
        <v>||||||0</v>
      </c>
      <c r="B2346" s="23" t="str">
        <f>D2346&amp;"|"&amp;E2346&amp;"|"&amp;G2346&amp;"|"&amp;H2346&amp;"|"&amp;X2346</f>
        <v>||||0</v>
      </c>
      <c r="C2346" s="28" t="str">
        <f>E2346&amp;"|"&amp;X2346</f>
        <v>|0</v>
      </c>
      <c r="D2346" s="10"/>
      <c r="E2346" s="10"/>
      <c r="F2346" s="36" t="str">
        <f>G2346&amp;"/"&amp;H2346</f>
        <v>/</v>
      </c>
      <c r="G2346" s="10"/>
      <c r="H2346" s="10"/>
      <c r="I2346" s="36" t="str">
        <f>J2346&amp;"."&amp;K2346</f>
        <v>.</v>
      </c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>
        <f>R2346-S2346-T2346</f>
        <v>0</v>
      </c>
      <c r="V2346" s="9" t="e">
        <f>IF(X2346&lt;&gt;"Liquidação Cancelada",VLOOKUP(B2346,'BASE DE DADOS OPS'!$B$4:$P$9650,10,FALSE),"Liquidação Cancelada")</f>
        <v>#N/A</v>
      </c>
      <c r="W2346" s="13" t="e">
        <f>IF(X2346&lt;&gt;"Liquidação Cancelada",IF(ISBLANK(V2346),"AGUARDANDO PAGAMENTO",NETWORKDAYS(P2346,V2346)-1),"Liquidação Cancelada")</f>
        <v>#N/A</v>
      </c>
      <c r="X2346" s="10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>IF(X2346&lt;&gt;"Liquidação Cancelada",Y2346-Z2346,"Liquidação Cancelada")</f>
        <v>#N/A</v>
      </c>
      <c r="AC2346" s="3" t="e">
        <f>IF(X2346&lt;&gt;"Liquidação Cancelada",(AA2346-AB2346)+(U2346-Z2346-AB2346),"Liquidação Cancelada")</f>
        <v>#N/A</v>
      </c>
      <c r="AD2346" s="29"/>
    </row>
    <row r="2347" spans="1:30" ht="24.95" customHeight="1" x14ac:dyDescent="0.2">
      <c r="A2347" s="23" t="str">
        <f>D2347&amp;"|"&amp;E2347&amp;"|"&amp;G2347&amp;"|"&amp;H2347&amp;"|"&amp;L2347&amp;"|"&amp;N2347&amp;"|"&amp;U2347</f>
        <v>||||||0</v>
      </c>
      <c r="B2347" s="23" t="str">
        <f>D2347&amp;"|"&amp;E2347&amp;"|"&amp;G2347&amp;"|"&amp;H2347&amp;"|"&amp;X2347</f>
        <v>||||0</v>
      </c>
      <c r="C2347" s="28" t="str">
        <f>E2347&amp;"|"&amp;X2347</f>
        <v>|0</v>
      </c>
      <c r="D2347" s="10"/>
      <c r="E2347" s="10"/>
      <c r="F2347" s="36" t="str">
        <f>G2347&amp;"/"&amp;H2347</f>
        <v>/</v>
      </c>
      <c r="G2347" s="10"/>
      <c r="H2347" s="10"/>
      <c r="I2347" s="36" t="str">
        <f>J2347&amp;"."&amp;K2347</f>
        <v>.</v>
      </c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>
        <f>R2347-S2347-T2347</f>
        <v>0</v>
      </c>
      <c r="V2347" s="9" t="e">
        <f>IF(X2347&lt;&gt;"Liquidação Cancelada",VLOOKUP(B2347,'BASE DE DADOS OPS'!$B$4:$P$9650,10,FALSE),"Liquidação Cancelada")</f>
        <v>#N/A</v>
      </c>
      <c r="W2347" s="13" t="e">
        <f>IF(X2347&lt;&gt;"Liquidação Cancelada",IF(ISBLANK(V2347),"AGUARDANDO PAGAMENTO",NETWORKDAYS(P2347,V2347)-1),"Liquidação Cancelada")</f>
        <v>#N/A</v>
      </c>
      <c r="X2347" s="10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>IF(X2347&lt;&gt;"Liquidação Cancelada",Y2347-Z2347,"Liquidação Cancelada")</f>
        <v>#N/A</v>
      </c>
      <c r="AC2347" s="3" t="e">
        <f>IF(X2347&lt;&gt;"Liquidação Cancelada",(AA2347-AB2347)+(U2347-Z2347-AB2347),"Liquidação Cancelada")</f>
        <v>#N/A</v>
      </c>
      <c r="AD2347" s="29"/>
    </row>
    <row r="2348" spans="1:30" ht="24.95" customHeight="1" x14ac:dyDescent="0.2">
      <c r="A2348" s="23" t="str">
        <f>D2348&amp;"|"&amp;E2348&amp;"|"&amp;G2348&amp;"|"&amp;H2348&amp;"|"&amp;L2348&amp;"|"&amp;N2348&amp;"|"&amp;U2348</f>
        <v>||||||0</v>
      </c>
      <c r="B2348" s="23" t="str">
        <f>D2348&amp;"|"&amp;E2348&amp;"|"&amp;G2348&amp;"|"&amp;H2348&amp;"|"&amp;X2348</f>
        <v>||||0</v>
      </c>
      <c r="C2348" s="28" t="str">
        <f>E2348&amp;"|"&amp;X2348</f>
        <v>|0</v>
      </c>
      <c r="D2348" s="10"/>
      <c r="E2348" s="10"/>
      <c r="F2348" s="36" t="str">
        <f>G2348&amp;"/"&amp;H2348</f>
        <v>/</v>
      </c>
      <c r="G2348" s="10"/>
      <c r="H2348" s="10"/>
      <c r="I2348" s="36" t="str">
        <f>J2348&amp;"."&amp;K2348</f>
        <v>.</v>
      </c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>
        <f>R2348-S2348-T2348</f>
        <v>0</v>
      </c>
      <c r="V2348" s="9" t="e">
        <f>IF(X2348&lt;&gt;"Liquidação Cancelada",VLOOKUP(B2348,'BASE DE DADOS OPS'!$B$4:$P$9650,10,FALSE),"Liquidação Cancelada")</f>
        <v>#N/A</v>
      </c>
      <c r="W2348" s="13" t="e">
        <f>IF(X2348&lt;&gt;"Liquidação Cancelada",IF(ISBLANK(V2348),"AGUARDANDO PAGAMENTO",NETWORKDAYS(P2348,V2348)-1),"Liquidação Cancelada")</f>
        <v>#N/A</v>
      </c>
      <c r="X2348" s="10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>IF(X2348&lt;&gt;"Liquidação Cancelada",Y2348-Z2348,"Liquidação Cancelada")</f>
        <v>#N/A</v>
      </c>
      <c r="AC2348" s="3" t="e">
        <f>IF(X2348&lt;&gt;"Liquidação Cancelada",(AA2348-AB2348)+(U2348-Z2348-AB2348),"Liquidação Cancelada")</f>
        <v>#N/A</v>
      </c>
      <c r="AD2348" s="29"/>
    </row>
    <row r="2349" spans="1:30" ht="24.95" customHeight="1" x14ac:dyDescent="0.2">
      <c r="A2349" s="23" t="str">
        <f>D2349&amp;"|"&amp;E2349&amp;"|"&amp;G2349&amp;"|"&amp;H2349&amp;"|"&amp;L2349&amp;"|"&amp;N2349&amp;"|"&amp;U2349</f>
        <v>||||||0</v>
      </c>
      <c r="B2349" s="23" t="str">
        <f>D2349&amp;"|"&amp;E2349&amp;"|"&amp;G2349&amp;"|"&amp;H2349&amp;"|"&amp;X2349</f>
        <v>||||0</v>
      </c>
      <c r="C2349" s="28" t="str">
        <f>E2349&amp;"|"&amp;X2349</f>
        <v>|0</v>
      </c>
      <c r="D2349" s="10"/>
      <c r="E2349" s="10"/>
      <c r="F2349" s="36" t="str">
        <f>G2349&amp;"/"&amp;H2349</f>
        <v>/</v>
      </c>
      <c r="G2349" s="10"/>
      <c r="H2349" s="10"/>
      <c r="I2349" s="36" t="str">
        <f>J2349&amp;"."&amp;K2349</f>
        <v>.</v>
      </c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>
        <f>R2349-S2349-T2349</f>
        <v>0</v>
      </c>
      <c r="V2349" s="9" t="e">
        <f>IF(X2349&lt;&gt;"Liquidação Cancelada",VLOOKUP(B2349,'BASE DE DADOS OPS'!$B$4:$P$9650,10,FALSE),"Liquidação Cancelada")</f>
        <v>#N/A</v>
      </c>
      <c r="W2349" s="13" t="e">
        <f>IF(X2349&lt;&gt;"Liquidação Cancelada",IF(ISBLANK(V2349),"AGUARDANDO PAGAMENTO",NETWORKDAYS(P2349,V2349)-1),"Liquidação Cancelada")</f>
        <v>#N/A</v>
      </c>
      <c r="X2349" s="10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>IF(X2349&lt;&gt;"Liquidação Cancelada",Y2349-Z2349,"Liquidação Cancelada")</f>
        <v>#N/A</v>
      </c>
      <c r="AC2349" s="3" t="e">
        <f>IF(X2349&lt;&gt;"Liquidação Cancelada",(AA2349-AB2349)+(U2349-Z2349-AB2349),"Liquidação Cancelada")</f>
        <v>#N/A</v>
      </c>
      <c r="AD2349" s="29"/>
    </row>
    <row r="2350" spans="1:30" ht="24.95" customHeight="1" x14ac:dyDescent="0.2">
      <c r="A2350" s="23" t="str">
        <f>D2350&amp;"|"&amp;E2350&amp;"|"&amp;G2350&amp;"|"&amp;H2350&amp;"|"&amp;L2350&amp;"|"&amp;N2350&amp;"|"&amp;U2350</f>
        <v>||||||0</v>
      </c>
      <c r="B2350" s="23" t="str">
        <f>D2350&amp;"|"&amp;E2350&amp;"|"&amp;G2350&amp;"|"&amp;H2350&amp;"|"&amp;X2350</f>
        <v>||||0</v>
      </c>
      <c r="C2350" s="28" t="str">
        <f>E2350&amp;"|"&amp;X2350</f>
        <v>|0</v>
      </c>
      <c r="D2350" s="10"/>
      <c r="E2350" s="10"/>
      <c r="F2350" s="36" t="str">
        <f>G2350&amp;"/"&amp;H2350</f>
        <v>/</v>
      </c>
      <c r="G2350" s="10"/>
      <c r="H2350" s="10"/>
      <c r="I2350" s="36" t="str">
        <f>J2350&amp;"."&amp;K2350</f>
        <v>.</v>
      </c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>
        <f>R2350-S2350-T2350</f>
        <v>0</v>
      </c>
      <c r="V2350" s="9" t="e">
        <f>IF(X2350&lt;&gt;"Liquidação Cancelada",VLOOKUP(B2350,'BASE DE DADOS OPS'!$B$4:$P$9650,10,FALSE),"Liquidação Cancelada")</f>
        <v>#N/A</v>
      </c>
      <c r="W2350" s="13" t="e">
        <f>IF(X2350&lt;&gt;"Liquidação Cancelada",IF(ISBLANK(V2350),"AGUARDANDO PAGAMENTO",NETWORKDAYS(P2350,V2350)-1),"Liquidação Cancelada")</f>
        <v>#N/A</v>
      </c>
      <c r="X2350" s="10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>IF(X2350&lt;&gt;"Liquidação Cancelada",Y2350-Z2350,"Liquidação Cancelada")</f>
        <v>#N/A</v>
      </c>
      <c r="AC2350" s="3" t="e">
        <f>IF(X2350&lt;&gt;"Liquidação Cancelada",(AA2350-AB2350)+(U2350-Z2350-AB2350),"Liquidação Cancelada")</f>
        <v>#N/A</v>
      </c>
      <c r="AD2350" s="29"/>
    </row>
    <row r="2351" spans="1:30" ht="24.95" customHeight="1" x14ac:dyDescent="0.2">
      <c r="A2351" s="23" t="str">
        <f>D2351&amp;"|"&amp;E2351&amp;"|"&amp;G2351&amp;"|"&amp;H2351&amp;"|"&amp;L2351&amp;"|"&amp;N2351&amp;"|"&amp;U2351</f>
        <v>||||||0</v>
      </c>
      <c r="B2351" s="23" t="str">
        <f>D2351&amp;"|"&amp;E2351&amp;"|"&amp;G2351&amp;"|"&amp;H2351&amp;"|"&amp;X2351</f>
        <v>||||0</v>
      </c>
      <c r="C2351" s="28" t="str">
        <f>E2351&amp;"|"&amp;X2351</f>
        <v>|0</v>
      </c>
      <c r="D2351" s="10"/>
      <c r="E2351" s="10"/>
      <c r="F2351" s="36" t="str">
        <f>G2351&amp;"/"&amp;H2351</f>
        <v>/</v>
      </c>
      <c r="G2351" s="10"/>
      <c r="H2351" s="10"/>
      <c r="I2351" s="36" t="str">
        <f>J2351&amp;"."&amp;K2351</f>
        <v>.</v>
      </c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>
        <f>R2351-S2351-T2351</f>
        <v>0</v>
      </c>
      <c r="V2351" s="9" t="e">
        <f>IF(X2351&lt;&gt;"Liquidação Cancelada",VLOOKUP(B2351,'BASE DE DADOS OPS'!$B$4:$P$9650,10,FALSE),"Liquidação Cancelada")</f>
        <v>#N/A</v>
      </c>
      <c r="W2351" s="13" t="e">
        <f>IF(X2351&lt;&gt;"Liquidação Cancelada",IF(ISBLANK(V2351),"AGUARDANDO PAGAMENTO",NETWORKDAYS(P2351,V2351)-1),"Liquidação Cancelada")</f>
        <v>#N/A</v>
      </c>
      <c r="X2351" s="10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>IF(X2351&lt;&gt;"Liquidação Cancelada",Y2351-Z2351,"Liquidação Cancelada")</f>
        <v>#N/A</v>
      </c>
      <c r="AC2351" s="3" t="e">
        <f>IF(X2351&lt;&gt;"Liquidação Cancelada",(AA2351-AB2351)+(U2351-Z2351-AB2351),"Liquidação Cancelada")</f>
        <v>#N/A</v>
      </c>
      <c r="AD2351" s="29"/>
    </row>
    <row r="2352" spans="1:30" ht="24.95" customHeight="1" x14ac:dyDescent="0.2">
      <c r="A2352" s="23" t="str">
        <f>D2352&amp;"|"&amp;E2352&amp;"|"&amp;G2352&amp;"|"&amp;H2352&amp;"|"&amp;L2352&amp;"|"&amp;N2352&amp;"|"&amp;U2352</f>
        <v>||||||0</v>
      </c>
      <c r="B2352" s="23" t="str">
        <f>D2352&amp;"|"&amp;E2352&amp;"|"&amp;G2352&amp;"|"&amp;H2352&amp;"|"&amp;X2352</f>
        <v>||||0</v>
      </c>
      <c r="C2352" s="28" t="str">
        <f>E2352&amp;"|"&amp;X2352</f>
        <v>|0</v>
      </c>
      <c r="D2352" s="10"/>
      <c r="E2352" s="10"/>
      <c r="F2352" s="36" t="str">
        <f>G2352&amp;"/"&amp;H2352</f>
        <v>/</v>
      </c>
      <c r="G2352" s="10"/>
      <c r="H2352" s="10"/>
      <c r="I2352" s="36" t="str">
        <f>J2352&amp;"."&amp;K2352</f>
        <v>.</v>
      </c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>
        <f>R2352-S2352-T2352</f>
        <v>0</v>
      </c>
      <c r="V2352" s="9" t="e">
        <f>IF(X2352&lt;&gt;"Liquidação Cancelada",VLOOKUP(B2352,'BASE DE DADOS OPS'!$B$4:$P$9650,10,FALSE),"Liquidação Cancelada")</f>
        <v>#N/A</v>
      </c>
      <c r="W2352" s="13" t="e">
        <f>IF(X2352&lt;&gt;"Liquidação Cancelada",IF(ISBLANK(V2352),"AGUARDANDO PAGAMENTO",NETWORKDAYS(P2352,V2352)-1),"Liquidação Cancelada")</f>
        <v>#N/A</v>
      </c>
      <c r="X2352" s="10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>IF(X2352&lt;&gt;"Liquidação Cancelada",Y2352-Z2352,"Liquidação Cancelada")</f>
        <v>#N/A</v>
      </c>
      <c r="AC2352" s="3" t="e">
        <f>IF(X2352&lt;&gt;"Liquidação Cancelada",(AA2352-AB2352)+(U2352-Z2352-AB2352),"Liquidação Cancelada")</f>
        <v>#N/A</v>
      </c>
      <c r="AD2352" s="29"/>
    </row>
    <row r="2353" spans="1:30" ht="24.95" customHeight="1" x14ac:dyDescent="0.2">
      <c r="A2353" s="23" t="str">
        <f>D2353&amp;"|"&amp;E2353&amp;"|"&amp;G2353&amp;"|"&amp;H2353&amp;"|"&amp;L2353&amp;"|"&amp;N2353&amp;"|"&amp;U2353</f>
        <v>||||||0</v>
      </c>
      <c r="B2353" s="23" t="str">
        <f>D2353&amp;"|"&amp;E2353&amp;"|"&amp;G2353&amp;"|"&amp;H2353&amp;"|"&amp;X2353</f>
        <v>||||0</v>
      </c>
      <c r="C2353" s="28" t="str">
        <f>E2353&amp;"|"&amp;X2353</f>
        <v>|0</v>
      </c>
      <c r="D2353" s="10"/>
      <c r="E2353" s="10"/>
      <c r="F2353" s="36" t="str">
        <f>G2353&amp;"/"&amp;H2353</f>
        <v>/</v>
      </c>
      <c r="G2353" s="10"/>
      <c r="H2353" s="10"/>
      <c r="I2353" s="36" t="str">
        <f>J2353&amp;"."&amp;K2353</f>
        <v>.</v>
      </c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>
        <f>R2353-S2353-T2353</f>
        <v>0</v>
      </c>
      <c r="V2353" s="9" t="e">
        <f>IF(X2353&lt;&gt;"Liquidação Cancelada",VLOOKUP(B2353,'BASE DE DADOS OPS'!$B$4:$P$9650,10,FALSE),"Liquidação Cancelada")</f>
        <v>#N/A</v>
      </c>
      <c r="W2353" s="13" t="e">
        <f>IF(X2353&lt;&gt;"Liquidação Cancelada",IF(ISBLANK(V2353),"AGUARDANDO PAGAMENTO",NETWORKDAYS(P2353,V2353)-1),"Liquidação Cancelada")</f>
        <v>#N/A</v>
      </c>
      <c r="X2353" s="10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>IF(X2353&lt;&gt;"Liquidação Cancelada",Y2353-Z2353,"Liquidação Cancelada")</f>
        <v>#N/A</v>
      </c>
      <c r="AC2353" s="3" t="e">
        <f>IF(X2353&lt;&gt;"Liquidação Cancelada",(AA2353-AB2353)+(U2353-Z2353-AB2353),"Liquidação Cancelada")</f>
        <v>#N/A</v>
      </c>
      <c r="AD2353" s="29"/>
    </row>
    <row r="2354" spans="1:30" ht="24.95" customHeight="1" x14ac:dyDescent="0.2">
      <c r="A2354" s="23" t="str">
        <f>D2354&amp;"|"&amp;E2354&amp;"|"&amp;G2354&amp;"|"&amp;H2354&amp;"|"&amp;L2354&amp;"|"&amp;N2354&amp;"|"&amp;U2354</f>
        <v>||||||0</v>
      </c>
      <c r="B2354" s="23" t="str">
        <f>D2354&amp;"|"&amp;E2354&amp;"|"&amp;G2354&amp;"|"&amp;H2354&amp;"|"&amp;X2354</f>
        <v>||||0</v>
      </c>
      <c r="C2354" s="28" t="str">
        <f>E2354&amp;"|"&amp;X2354</f>
        <v>|0</v>
      </c>
      <c r="D2354" s="10"/>
      <c r="E2354" s="10"/>
      <c r="F2354" s="36" t="str">
        <f>G2354&amp;"/"&amp;H2354</f>
        <v>/</v>
      </c>
      <c r="G2354" s="10"/>
      <c r="H2354" s="10"/>
      <c r="I2354" s="36" t="str">
        <f>J2354&amp;"."&amp;K2354</f>
        <v>.</v>
      </c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>
        <f>R2354-S2354-T2354</f>
        <v>0</v>
      </c>
      <c r="V2354" s="9" t="e">
        <f>IF(X2354&lt;&gt;"Liquidação Cancelada",VLOOKUP(B2354,'BASE DE DADOS OPS'!$B$4:$P$9650,10,FALSE),"Liquidação Cancelada")</f>
        <v>#N/A</v>
      </c>
      <c r="W2354" s="13" t="e">
        <f>IF(X2354&lt;&gt;"Liquidação Cancelada",IF(ISBLANK(V2354),"AGUARDANDO PAGAMENTO",NETWORKDAYS(P2354,V2354)-1),"Liquidação Cancelada")</f>
        <v>#N/A</v>
      </c>
      <c r="X2354" s="10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>IF(X2354&lt;&gt;"Liquidação Cancelada",Y2354-Z2354,"Liquidação Cancelada")</f>
        <v>#N/A</v>
      </c>
      <c r="AC2354" s="3" t="e">
        <f>IF(X2354&lt;&gt;"Liquidação Cancelada",(AA2354-AB2354)+(U2354-Z2354-AB2354),"Liquidação Cancelada")</f>
        <v>#N/A</v>
      </c>
      <c r="AD2354" s="29"/>
    </row>
    <row r="2355" spans="1:30" ht="24.95" customHeight="1" x14ac:dyDescent="0.2">
      <c r="A2355" s="23" t="str">
        <f>D2355&amp;"|"&amp;E2355&amp;"|"&amp;G2355&amp;"|"&amp;H2355&amp;"|"&amp;L2355&amp;"|"&amp;N2355&amp;"|"&amp;U2355</f>
        <v>||||||0</v>
      </c>
      <c r="B2355" s="23" t="str">
        <f>D2355&amp;"|"&amp;E2355&amp;"|"&amp;G2355&amp;"|"&amp;H2355&amp;"|"&amp;X2355</f>
        <v>||||0</v>
      </c>
      <c r="C2355" s="28" t="str">
        <f>E2355&amp;"|"&amp;X2355</f>
        <v>|0</v>
      </c>
      <c r="D2355" s="10"/>
      <c r="E2355" s="10"/>
      <c r="F2355" s="36" t="str">
        <f>G2355&amp;"/"&amp;H2355</f>
        <v>/</v>
      </c>
      <c r="G2355" s="10"/>
      <c r="H2355" s="10"/>
      <c r="I2355" s="36" t="str">
        <f>J2355&amp;"."&amp;K2355</f>
        <v>.</v>
      </c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>
        <f>R2355-S2355-T2355</f>
        <v>0</v>
      </c>
      <c r="V2355" s="9" t="e">
        <f>IF(X2355&lt;&gt;"Liquidação Cancelada",VLOOKUP(B2355,'BASE DE DADOS OPS'!$B$4:$P$9650,10,FALSE),"Liquidação Cancelada")</f>
        <v>#N/A</v>
      </c>
      <c r="W2355" s="13" t="e">
        <f>IF(X2355&lt;&gt;"Liquidação Cancelada",IF(ISBLANK(V2355),"AGUARDANDO PAGAMENTO",NETWORKDAYS(P2355,V2355)-1),"Liquidação Cancelada")</f>
        <v>#N/A</v>
      </c>
      <c r="X2355" s="10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>IF(X2355&lt;&gt;"Liquidação Cancelada",Y2355-Z2355,"Liquidação Cancelada")</f>
        <v>#N/A</v>
      </c>
      <c r="AC2355" s="3" t="e">
        <f>IF(X2355&lt;&gt;"Liquidação Cancelada",(AA2355-AB2355)+(U2355-Z2355-AB2355),"Liquidação Cancelada")</f>
        <v>#N/A</v>
      </c>
      <c r="AD2355" s="29"/>
    </row>
    <row r="2356" spans="1:30" ht="24.95" customHeight="1" x14ac:dyDescent="0.2">
      <c r="A2356" s="23" t="str">
        <f>D2356&amp;"|"&amp;E2356&amp;"|"&amp;G2356&amp;"|"&amp;H2356&amp;"|"&amp;L2356&amp;"|"&amp;N2356&amp;"|"&amp;U2356</f>
        <v>||||||0</v>
      </c>
      <c r="B2356" s="23" t="str">
        <f>D2356&amp;"|"&amp;E2356&amp;"|"&amp;G2356&amp;"|"&amp;H2356&amp;"|"&amp;X2356</f>
        <v>||||0</v>
      </c>
      <c r="C2356" s="28" t="str">
        <f>E2356&amp;"|"&amp;X2356</f>
        <v>|0</v>
      </c>
      <c r="D2356" s="10"/>
      <c r="E2356" s="10"/>
      <c r="F2356" s="36" t="str">
        <f>G2356&amp;"/"&amp;H2356</f>
        <v>/</v>
      </c>
      <c r="G2356" s="10"/>
      <c r="H2356" s="10"/>
      <c r="I2356" s="36" t="str">
        <f>J2356&amp;"."&amp;K2356</f>
        <v>.</v>
      </c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>
        <f>R2356-S2356-T2356</f>
        <v>0</v>
      </c>
      <c r="V2356" s="9" t="e">
        <f>IF(X2356&lt;&gt;"Liquidação Cancelada",VLOOKUP(B2356,'BASE DE DADOS OPS'!$B$4:$P$9650,10,FALSE),"Liquidação Cancelada")</f>
        <v>#N/A</v>
      </c>
      <c r="W2356" s="13" t="e">
        <f>IF(X2356&lt;&gt;"Liquidação Cancelada",IF(ISBLANK(V2356),"AGUARDANDO PAGAMENTO",NETWORKDAYS(P2356,V2356)-1),"Liquidação Cancelada")</f>
        <v>#N/A</v>
      </c>
      <c r="X2356" s="10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>IF(X2356&lt;&gt;"Liquidação Cancelada",Y2356-Z2356,"Liquidação Cancelada")</f>
        <v>#N/A</v>
      </c>
      <c r="AC2356" s="3" t="e">
        <f>IF(X2356&lt;&gt;"Liquidação Cancelada",(AA2356-AB2356)+(U2356-Z2356-AB2356),"Liquidação Cancelada")</f>
        <v>#N/A</v>
      </c>
      <c r="AD2356" s="29"/>
    </row>
    <row r="2357" spans="1:30" ht="24.95" customHeight="1" x14ac:dyDescent="0.2">
      <c r="A2357" s="23" t="str">
        <f>D2357&amp;"|"&amp;E2357&amp;"|"&amp;G2357&amp;"|"&amp;H2357&amp;"|"&amp;L2357&amp;"|"&amp;N2357&amp;"|"&amp;U2357</f>
        <v>||||||0</v>
      </c>
      <c r="B2357" s="23" t="str">
        <f>D2357&amp;"|"&amp;E2357&amp;"|"&amp;G2357&amp;"|"&amp;H2357&amp;"|"&amp;X2357</f>
        <v>||||0</v>
      </c>
      <c r="C2357" s="28" t="str">
        <f>E2357&amp;"|"&amp;X2357</f>
        <v>|0</v>
      </c>
      <c r="D2357" s="10"/>
      <c r="E2357" s="10"/>
      <c r="F2357" s="36" t="str">
        <f>G2357&amp;"/"&amp;H2357</f>
        <v>/</v>
      </c>
      <c r="G2357" s="10"/>
      <c r="H2357" s="10"/>
      <c r="I2357" s="36" t="str">
        <f>J2357&amp;"."&amp;K2357</f>
        <v>.</v>
      </c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>
        <f>R2357-S2357-T2357</f>
        <v>0</v>
      </c>
      <c r="V2357" s="9" t="e">
        <f>IF(X2357&lt;&gt;"Liquidação Cancelada",VLOOKUP(B2357,'BASE DE DADOS OPS'!$B$4:$P$9650,10,FALSE),"Liquidação Cancelada")</f>
        <v>#N/A</v>
      </c>
      <c r="W2357" s="13" t="e">
        <f>IF(X2357&lt;&gt;"Liquidação Cancelada",IF(ISBLANK(V2357),"AGUARDANDO PAGAMENTO",NETWORKDAYS(P2357,V2357)-1),"Liquidação Cancelada")</f>
        <v>#N/A</v>
      </c>
      <c r="X2357" s="10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>IF(X2357&lt;&gt;"Liquidação Cancelada",Y2357-Z2357,"Liquidação Cancelada")</f>
        <v>#N/A</v>
      </c>
      <c r="AC2357" s="3" t="e">
        <f>IF(X2357&lt;&gt;"Liquidação Cancelada",(AA2357-AB2357)+(U2357-Z2357-AB2357),"Liquidação Cancelada")</f>
        <v>#N/A</v>
      </c>
      <c r="AD2357" s="29"/>
    </row>
    <row r="2358" spans="1:30" ht="24.95" customHeight="1" x14ac:dyDescent="0.2">
      <c r="A2358" s="23" t="str">
        <f>D2358&amp;"|"&amp;E2358&amp;"|"&amp;G2358&amp;"|"&amp;H2358&amp;"|"&amp;L2358&amp;"|"&amp;N2358&amp;"|"&amp;U2358</f>
        <v>||||||0</v>
      </c>
      <c r="B2358" s="23" t="str">
        <f>D2358&amp;"|"&amp;E2358&amp;"|"&amp;G2358&amp;"|"&amp;H2358&amp;"|"&amp;X2358</f>
        <v>||||0</v>
      </c>
      <c r="C2358" s="28" t="str">
        <f>E2358&amp;"|"&amp;X2358</f>
        <v>|0</v>
      </c>
      <c r="D2358" s="10"/>
      <c r="E2358" s="10"/>
      <c r="F2358" s="36" t="str">
        <f>G2358&amp;"/"&amp;H2358</f>
        <v>/</v>
      </c>
      <c r="G2358" s="10"/>
      <c r="H2358" s="10"/>
      <c r="I2358" s="36" t="str">
        <f>J2358&amp;"."&amp;K2358</f>
        <v>.</v>
      </c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>
        <f>R2358-S2358-T2358</f>
        <v>0</v>
      </c>
      <c r="V2358" s="9" t="e">
        <f>IF(X2358&lt;&gt;"Liquidação Cancelada",VLOOKUP(B2358,'BASE DE DADOS OPS'!$B$4:$P$9650,10,FALSE),"Liquidação Cancelada")</f>
        <v>#N/A</v>
      </c>
      <c r="W2358" s="13" t="e">
        <f>IF(X2358&lt;&gt;"Liquidação Cancelada",IF(ISBLANK(V2358),"AGUARDANDO PAGAMENTO",NETWORKDAYS(P2358,V2358)-1),"Liquidação Cancelada")</f>
        <v>#N/A</v>
      </c>
      <c r="X2358" s="10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>IF(X2358&lt;&gt;"Liquidação Cancelada",Y2358-Z2358,"Liquidação Cancelada")</f>
        <v>#N/A</v>
      </c>
      <c r="AC2358" s="3" t="e">
        <f>IF(X2358&lt;&gt;"Liquidação Cancelada",(AA2358-AB2358)+(U2358-Z2358-AB2358),"Liquidação Cancelada")</f>
        <v>#N/A</v>
      </c>
      <c r="AD2358" s="29"/>
    </row>
    <row r="2359" spans="1:30" ht="24.95" customHeight="1" x14ac:dyDescent="0.2">
      <c r="A2359" s="23" t="str">
        <f>D2359&amp;"|"&amp;E2359&amp;"|"&amp;G2359&amp;"|"&amp;H2359&amp;"|"&amp;L2359&amp;"|"&amp;N2359&amp;"|"&amp;U2359</f>
        <v>||||||0</v>
      </c>
      <c r="B2359" s="23" t="str">
        <f>D2359&amp;"|"&amp;E2359&amp;"|"&amp;G2359&amp;"|"&amp;H2359&amp;"|"&amp;X2359</f>
        <v>||||0</v>
      </c>
      <c r="C2359" s="28" t="str">
        <f>E2359&amp;"|"&amp;X2359</f>
        <v>|0</v>
      </c>
      <c r="D2359" s="10"/>
      <c r="E2359" s="10"/>
      <c r="F2359" s="36" t="str">
        <f>G2359&amp;"/"&amp;H2359</f>
        <v>/</v>
      </c>
      <c r="G2359" s="10"/>
      <c r="H2359" s="10"/>
      <c r="I2359" s="36" t="str">
        <f>J2359&amp;"."&amp;K2359</f>
        <v>.</v>
      </c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>
        <f>R2359-S2359-T2359</f>
        <v>0</v>
      </c>
      <c r="V2359" s="9" t="e">
        <f>IF(X2359&lt;&gt;"Liquidação Cancelada",VLOOKUP(B2359,'BASE DE DADOS OPS'!$B$4:$P$9650,10,FALSE),"Liquidação Cancelada")</f>
        <v>#N/A</v>
      </c>
      <c r="W2359" s="13" t="e">
        <f>IF(X2359&lt;&gt;"Liquidação Cancelada",IF(ISBLANK(V2359),"AGUARDANDO PAGAMENTO",NETWORKDAYS(P2359,V2359)-1),"Liquidação Cancelada")</f>
        <v>#N/A</v>
      </c>
      <c r="X2359" s="10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>IF(X2359&lt;&gt;"Liquidação Cancelada",Y2359-Z2359,"Liquidação Cancelada")</f>
        <v>#N/A</v>
      </c>
      <c r="AC2359" s="3" t="e">
        <f>IF(X2359&lt;&gt;"Liquidação Cancelada",(AA2359-AB2359)+(U2359-Z2359-AB2359),"Liquidação Cancelada")</f>
        <v>#N/A</v>
      </c>
      <c r="AD2359" s="29"/>
    </row>
    <row r="2360" spans="1:30" ht="24.95" customHeight="1" x14ac:dyDescent="0.2">
      <c r="A2360" s="23" t="str">
        <f>D2360&amp;"|"&amp;E2360&amp;"|"&amp;G2360&amp;"|"&amp;H2360&amp;"|"&amp;L2360&amp;"|"&amp;N2360&amp;"|"&amp;U2360</f>
        <v>||||||0</v>
      </c>
      <c r="B2360" s="23" t="str">
        <f>D2360&amp;"|"&amp;E2360&amp;"|"&amp;G2360&amp;"|"&amp;H2360&amp;"|"&amp;X2360</f>
        <v>||||0</v>
      </c>
      <c r="C2360" s="28" t="str">
        <f>E2360&amp;"|"&amp;X2360</f>
        <v>|0</v>
      </c>
      <c r="D2360" s="10"/>
      <c r="E2360" s="10"/>
      <c r="F2360" s="36" t="str">
        <f>G2360&amp;"/"&amp;H2360</f>
        <v>/</v>
      </c>
      <c r="G2360" s="10"/>
      <c r="H2360" s="10"/>
      <c r="I2360" s="36" t="str">
        <f>J2360&amp;"."&amp;K2360</f>
        <v>.</v>
      </c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>
        <f>R2360-S2360-T2360</f>
        <v>0</v>
      </c>
      <c r="V2360" s="9" t="e">
        <f>IF(X2360&lt;&gt;"Liquidação Cancelada",VLOOKUP(B2360,'BASE DE DADOS OPS'!$B$4:$P$9650,10,FALSE),"Liquidação Cancelada")</f>
        <v>#N/A</v>
      </c>
      <c r="W2360" s="13" t="e">
        <f>IF(X2360&lt;&gt;"Liquidação Cancelada",IF(ISBLANK(V2360),"AGUARDANDO PAGAMENTO",NETWORKDAYS(P2360,V2360)-1),"Liquidação Cancelada")</f>
        <v>#N/A</v>
      </c>
      <c r="X2360" s="10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>IF(X2360&lt;&gt;"Liquidação Cancelada",Y2360-Z2360,"Liquidação Cancelada")</f>
        <v>#N/A</v>
      </c>
      <c r="AC2360" s="3" t="e">
        <f>IF(X2360&lt;&gt;"Liquidação Cancelada",(AA2360-AB2360)+(U2360-Z2360-AB2360),"Liquidação Cancelada")</f>
        <v>#N/A</v>
      </c>
      <c r="AD2360" s="29"/>
    </row>
    <row r="2361" spans="1:30" ht="24.95" customHeight="1" x14ac:dyDescent="0.2">
      <c r="A2361" s="23" t="str">
        <f>D2361&amp;"|"&amp;E2361&amp;"|"&amp;G2361&amp;"|"&amp;H2361&amp;"|"&amp;L2361&amp;"|"&amp;N2361&amp;"|"&amp;U2361</f>
        <v>||||||0</v>
      </c>
      <c r="B2361" s="23" t="str">
        <f>D2361&amp;"|"&amp;E2361&amp;"|"&amp;G2361&amp;"|"&amp;H2361&amp;"|"&amp;X2361</f>
        <v>||||0</v>
      </c>
      <c r="C2361" s="28" t="str">
        <f>E2361&amp;"|"&amp;X2361</f>
        <v>|0</v>
      </c>
      <c r="D2361" s="10"/>
      <c r="E2361" s="10"/>
      <c r="F2361" s="36" t="str">
        <f>G2361&amp;"/"&amp;H2361</f>
        <v>/</v>
      </c>
      <c r="G2361" s="10"/>
      <c r="H2361" s="10"/>
      <c r="I2361" s="36" t="str">
        <f>J2361&amp;"."&amp;K2361</f>
        <v>.</v>
      </c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>
        <f>R2361-S2361-T2361</f>
        <v>0</v>
      </c>
      <c r="V2361" s="9" t="e">
        <f>IF(X2361&lt;&gt;"Liquidação Cancelada",VLOOKUP(B2361,'BASE DE DADOS OPS'!$B$4:$P$9650,10,FALSE),"Liquidação Cancelada")</f>
        <v>#N/A</v>
      </c>
      <c r="W2361" s="13" t="e">
        <f>IF(X2361&lt;&gt;"Liquidação Cancelada",IF(ISBLANK(V2361),"AGUARDANDO PAGAMENTO",NETWORKDAYS(P2361,V2361)-1),"Liquidação Cancelada")</f>
        <v>#N/A</v>
      </c>
      <c r="X2361" s="10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>IF(X2361&lt;&gt;"Liquidação Cancelada",Y2361-Z2361,"Liquidação Cancelada")</f>
        <v>#N/A</v>
      </c>
      <c r="AC2361" s="3" t="e">
        <f>IF(X2361&lt;&gt;"Liquidação Cancelada",(AA2361-AB2361)+(U2361-Z2361-AB2361),"Liquidação Cancelada")</f>
        <v>#N/A</v>
      </c>
      <c r="AD2361" s="29"/>
    </row>
    <row r="2362" spans="1:30" ht="24.95" customHeight="1" x14ac:dyDescent="0.2">
      <c r="A2362" s="23" t="str">
        <f>D2362&amp;"|"&amp;E2362&amp;"|"&amp;G2362&amp;"|"&amp;H2362&amp;"|"&amp;L2362&amp;"|"&amp;N2362&amp;"|"&amp;U2362</f>
        <v>||||||0</v>
      </c>
      <c r="B2362" s="23" t="str">
        <f>D2362&amp;"|"&amp;E2362&amp;"|"&amp;G2362&amp;"|"&amp;H2362&amp;"|"&amp;X2362</f>
        <v>||||0</v>
      </c>
      <c r="C2362" s="28" t="str">
        <f>E2362&amp;"|"&amp;X2362</f>
        <v>|0</v>
      </c>
      <c r="D2362" s="10"/>
      <c r="E2362" s="10"/>
      <c r="F2362" s="36" t="str">
        <f>G2362&amp;"/"&amp;H2362</f>
        <v>/</v>
      </c>
      <c r="G2362" s="10"/>
      <c r="H2362" s="10"/>
      <c r="I2362" s="36" t="str">
        <f>J2362&amp;"."&amp;K2362</f>
        <v>.</v>
      </c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>
        <f>R2362-S2362-T2362</f>
        <v>0</v>
      </c>
      <c r="V2362" s="9" t="e">
        <f>IF(X2362&lt;&gt;"Liquidação Cancelada",VLOOKUP(B2362,'BASE DE DADOS OPS'!$B$4:$P$9650,10,FALSE),"Liquidação Cancelada")</f>
        <v>#N/A</v>
      </c>
      <c r="W2362" s="13" t="e">
        <f>IF(X2362&lt;&gt;"Liquidação Cancelada",IF(ISBLANK(V2362),"AGUARDANDO PAGAMENTO",NETWORKDAYS(P2362,V2362)-1),"Liquidação Cancelada")</f>
        <v>#N/A</v>
      </c>
      <c r="X2362" s="10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>IF(X2362&lt;&gt;"Liquidação Cancelada",Y2362-Z2362,"Liquidação Cancelada")</f>
        <v>#N/A</v>
      </c>
      <c r="AC2362" s="3" t="e">
        <f>IF(X2362&lt;&gt;"Liquidação Cancelada",(AA2362-AB2362)+(U2362-Z2362-AB2362),"Liquidação Cancelada")</f>
        <v>#N/A</v>
      </c>
      <c r="AD2362" s="29"/>
    </row>
    <row r="2363" spans="1:30" ht="24.95" customHeight="1" x14ac:dyDescent="0.2">
      <c r="A2363" s="23" t="str">
        <f>D2363&amp;"|"&amp;E2363&amp;"|"&amp;G2363&amp;"|"&amp;H2363&amp;"|"&amp;L2363&amp;"|"&amp;N2363&amp;"|"&amp;U2363</f>
        <v>||||||0</v>
      </c>
      <c r="B2363" s="23" t="str">
        <f>D2363&amp;"|"&amp;E2363&amp;"|"&amp;G2363&amp;"|"&amp;H2363&amp;"|"&amp;X2363</f>
        <v>||||0</v>
      </c>
      <c r="C2363" s="28" t="str">
        <f>E2363&amp;"|"&amp;X2363</f>
        <v>|0</v>
      </c>
      <c r="D2363" s="10"/>
      <c r="E2363" s="10"/>
      <c r="F2363" s="36" t="str">
        <f>G2363&amp;"/"&amp;H2363</f>
        <v>/</v>
      </c>
      <c r="G2363" s="10"/>
      <c r="H2363" s="10"/>
      <c r="I2363" s="36" t="str">
        <f>J2363&amp;"."&amp;K2363</f>
        <v>.</v>
      </c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>
        <f>R2363-S2363-T2363</f>
        <v>0</v>
      </c>
      <c r="V2363" s="9" t="e">
        <f>IF(X2363&lt;&gt;"Liquidação Cancelada",VLOOKUP(B2363,'BASE DE DADOS OPS'!$B$4:$P$9650,10,FALSE),"Liquidação Cancelada")</f>
        <v>#N/A</v>
      </c>
      <c r="W2363" s="13" t="e">
        <f>IF(X2363&lt;&gt;"Liquidação Cancelada",IF(ISBLANK(V2363),"AGUARDANDO PAGAMENTO",NETWORKDAYS(P2363,V2363)-1),"Liquidação Cancelada")</f>
        <v>#N/A</v>
      </c>
      <c r="X2363" s="10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>IF(X2363&lt;&gt;"Liquidação Cancelada",Y2363-Z2363,"Liquidação Cancelada")</f>
        <v>#N/A</v>
      </c>
      <c r="AC2363" s="3" t="e">
        <f>IF(X2363&lt;&gt;"Liquidação Cancelada",(AA2363-AB2363)+(U2363-Z2363-AB2363),"Liquidação Cancelada")</f>
        <v>#N/A</v>
      </c>
      <c r="AD2363" s="29"/>
    </row>
    <row r="2364" spans="1:30" ht="24.95" customHeight="1" x14ac:dyDescent="0.2">
      <c r="A2364" s="23" t="str">
        <f>D2364&amp;"|"&amp;E2364&amp;"|"&amp;G2364&amp;"|"&amp;H2364&amp;"|"&amp;L2364&amp;"|"&amp;N2364&amp;"|"&amp;U2364</f>
        <v>||||||0</v>
      </c>
      <c r="B2364" s="23" t="str">
        <f>D2364&amp;"|"&amp;E2364&amp;"|"&amp;G2364&amp;"|"&amp;H2364&amp;"|"&amp;X2364</f>
        <v>||||0</v>
      </c>
      <c r="C2364" s="28" t="str">
        <f>E2364&amp;"|"&amp;X2364</f>
        <v>|0</v>
      </c>
      <c r="D2364" s="10"/>
      <c r="E2364" s="10"/>
      <c r="F2364" s="36" t="str">
        <f>G2364&amp;"/"&amp;H2364</f>
        <v>/</v>
      </c>
      <c r="G2364" s="10"/>
      <c r="H2364" s="10"/>
      <c r="I2364" s="36" t="str">
        <f>J2364&amp;"."&amp;K2364</f>
        <v>.</v>
      </c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>
        <f>R2364-S2364-T2364</f>
        <v>0</v>
      </c>
      <c r="V2364" s="9" t="e">
        <f>IF(X2364&lt;&gt;"Liquidação Cancelada",VLOOKUP(B2364,'BASE DE DADOS OPS'!$B$4:$P$9650,10,FALSE),"Liquidação Cancelada")</f>
        <v>#N/A</v>
      </c>
      <c r="W2364" s="13" t="e">
        <f>IF(X2364&lt;&gt;"Liquidação Cancelada",IF(ISBLANK(V2364),"AGUARDANDO PAGAMENTO",NETWORKDAYS(P2364,V2364)-1),"Liquidação Cancelada")</f>
        <v>#N/A</v>
      </c>
      <c r="X2364" s="10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>IF(X2364&lt;&gt;"Liquidação Cancelada",Y2364-Z2364,"Liquidação Cancelada")</f>
        <v>#N/A</v>
      </c>
      <c r="AC2364" s="3" t="e">
        <f>IF(X2364&lt;&gt;"Liquidação Cancelada",(AA2364-AB2364)+(U2364-Z2364-AB2364),"Liquidação Cancelada")</f>
        <v>#N/A</v>
      </c>
      <c r="AD2364" s="29"/>
    </row>
    <row r="2365" spans="1:30" ht="24.95" customHeight="1" x14ac:dyDescent="0.2">
      <c r="A2365" s="23" t="str">
        <f>D2365&amp;"|"&amp;E2365&amp;"|"&amp;G2365&amp;"|"&amp;H2365&amp;"|"&amp;L2365&amp;"|"&amp;N2365&amp;"|"&amp;U2365</f>
        <v>||||||0</v>
      </c>
      <c r="B2365" s="23" t="str">
        <f>D2365&amp;"|"&amp;E2365&amp;"|"&amp;G2365&amp;"|"&amp;H2365&amp;"|"&amp;X2365</f>
        <v>||||0</v>
      </c>
      <c r="C2365" s="28" t="str">
        <f>E2365&amp;"|"&amp;X2365</f>
        <v>|0</v>
      </c>
      <c r="D2365" s="10"/>
      <c r="E2365" s="10"/>
      <c r="F2365" s="36" t="str">
        <f>G2365&amp;"/"&amp;H2365</f>
        <v>/</v>
      </c>
      <c r="G2365" s="10"/>
      <c r="H2365" s="10"/>
      <c r="I2365" s="36" t="str">
        <f>J2365&amp;"."&amp;K2365</f>
        <v>.</v>
      </c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>
        <f>R2365-S2365-T2365</f>
        <v>0</v>
      </c>
      <c r="V2365" s="9" t="e">
        <f>IF(X2365&lt;&gt;"Liquidação Cancelada",VLOOKUP(B2365,'BASE DE DADOS OPS'!$B$4:$P$9650,10,FALSE),"Liquidação Cancelada")</f>
        <v>#N/A</v>
      </c>
      <c r="W2365" s="13" t="e">
        <f>IF(X2365&lt;&gt;"Liquidação Cancelada",IF(ISBLANK(V2365),"AGUARDANDO PAGAMENTO",NETWORKDAYS(P2365,V2365)-1),"Liquidação Cancelada")</f>
        <v>#N/A</v>
      </c>
      <c r="X2365" s="10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>IF(X2365&lt;&gt;"Liquidação Cancelada",Y2365-Z2365,"Liquidação Cancelada")</f>
        <v>#N/A</v>
      </c>
      <c r="AC2365" s="3" t="e">
        <f>IF(X2365&lt;&gt;"Liquidação Cancelada",(AA2365-AB2365)+(U2365-Z2365-AB2365),"Liquidação Cancelada")</f>
        <v>#N/A</v>
      </c>
      <c r="AD2365" s="29"/>
    </row>
    <row r="2366" spans="1:30" ht="24.95" customHeight="1" x14ac:dyDescent="0.2">
      <c r="A2366" s="23" t="str">
        <f>D2366&amp;"|"&amp;E2366&amp;"|"&amp;G2366&amp;"|"&amp;H2366&amp;"|"&amp;L2366&amp;"|"&amp;N2366&amp;"|"&amp;U2366</f>
        <v>||||||0</v>
      </c>
      <c r="B2366" s="23" t="str">
        <f>D2366&amp;"|"&amp;E2366&amp;"|"&amp;G2366&amp;"|"&amp;H2366&amp;"|"&amp;X2366</f>
        <v>||||0</v>
      </c>
      <c r="C2366" s="28" t="str">
        <f>E2366&amp;"|"&amp;X2366</f>
        <v>|0</v>
      </c>
      <c r="D2366" s="10"/>
      <c r="E2366" s="10"/>
      <c r="F2366" s="36" t="str">
        <f>G2366&amp;"/"&amp;H2366</f>
        <v>/</v>
      </c>
      <c r="G2366" s="10"/>
      <c r="H2366" s="10"/>
      <c r="I2366" s="36" t="str">
        <f>J2366&amp;"."&amp;K2366</f>
        <v>.</v>
      </c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>
        <f>R2366-S2366-T2366</f>
        <v>0</v>
      </c>
      <c r="V2366" s="9" t="e">
        <f>IF(X2366&lt;&gt;"Liquidação Cancelada",VLOOKUP(B2366,'BASE DE DADOS OPS'!$B$4:$P$9650,10,FALSE),"Liquidação Cancelada")</f>
        <v>#N/A</v>
      </c>
      <c r="W2366" s="13" t="e">
        <f>IF(X2366&lt;&gt;"Liquidação Cancelada",IF(ISBLANK(V2366),"AGUARDANDO PAGAMENTO",NETWORKDAYS(P2366,V2366)-1),"Liquidação Cancelada")</f>
        <v>#N/A</v>
      </c>
      <c r="X2366" s="10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>IF(X2366&lt;&gt;"Liquidação Cancelada",Y2366-Z2366,"Liquidação Cancelada")</f>
        <v>#N/A</v>
      </c>
      <c r="AC2366" s="3" t="e">
        <f>IF(X2366&lt;&gt;"Liquidação Cancelada",(AA2366-AB2366)+(U2366-Z2366-AB2366),"Liquidação Cancelada")</f>
        <v>#N/A</v>
      </c>
      <c r="AD2366" s="29"/>
    </row>
    <row r="2367" spans="1:30" ht="24.95" customHeight="1" x14ac:dyDescent="0.2">
      <c r="A2367" s="23" t="str">
        <f>D2367&amp;"|"&amp;E2367&amp;"|"&amp;G2367&amp;"|"&amp;H2367&amp;"|"&amp;L2367&amp;"|"&amp;N2367&amp;"|"&amp;U2367</f>
        <v>||||||0</v>
      </c>
      <c r="B2367" s="23" t="str">
        <f>D2367&amp;"|"&amp;E2367&amp;"|"&amp;G2367&amp;"|"&amp;H2367&amp;"|"&amp;X2367</f>
        <v>||||0</v>
      </c>
      <c r="C2367" s="28" t="str">
        <f>E2367&amp;"|"&amp;X2367</f>
        <v>|0</v>
      </c>
      <c r="D2367" s="10"/>
      <c r="E2367" s="10"/>
      <c r="F2367" s="36" t="str">
        <f>G2367&amp;"/"&amp;H2367</f>
        <v>/</v>
      </c>
      <c r="G2367" s="10"/>
      <c r="H2367" s="10"/>
      <c r="I2367" s="36" t="str">
        <f>J2367&amp;"."&amp;K2367</f>
        <v>.</v>
      </c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>
        <f>R2367-S2367-T2367</f>
        <v>0</v>
      </c>
      <c r="V2367" s="9" t="e">
        <f>IF(X2367&lt;&gt;"Liquidação Cancelada",VLOOKUP(B2367,'BASE DE DADOS OPS'!$B$4:$P$9650,10,FALSE),"Liquidação Cancelada")</f>
        <v>#N/A</v>
      </c>
      <c r="W2367" s="13" t="e">
        <f>IF(X2367&lt;&gt;"Liquidação Cancelada",IF(ISBLANK(V2367),"AGUARDANDO PAGAMENTO",NETWORKDAYS(P2367,V2367)-1),"Liquidação Cancelada")</f>
        <v>#N/A</v>
      </c>
      <c r="X2367" s="10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>IF(X2367&lt;&gt;"Liquidação Cancelada",Y2367-Z2367,"Liquidação Cancelada")</f>
        <v>#N/A</v>
      </c>
      <c r="AC2367" s="3" t="e">
        <f>IF(X2367&lt;&gt;"Liquidação Cancelada",(AA2367-AB2367)+(U2367-Z2367-AB2367),"Liquidação Cancelada")</f>
        <v>#N/A</v>
      </c>
      <c r="AD2367" s="29"/>
    </row>
    <row r="2368" spans="1:30" ht="24.95" customHeight="1" x14ac:dyDescent="0.2">
      <c r="A2368" s="23" t="str">
        <f>D2368&amp;"|"&amp;E2368&amp;"|"&amp;G2368&amp;"|"&amp;H2368&amp;"|"&amp;L2368&amp;"|"&amp;N2368&amp;"|"&amp;U2368</f>
        <v>||||||0</v>
      </c>
      <c r="B2368" s="23" t="str">
        <f>D2368&amp;"|"&amp;E2368&amp;"|"&amp;G2368&amp;"|"&amp;H2368&amp;"|"&amp;X2368</f>
        <v>||||0</v>
      </c>
      <c r="C2368" s="28" t="str">
        <f>E2368&amp;"|"&amp;X2368</f>
        <v>|0</v>
      </c>
      <c r="D2368" s="10"/>
      <c r="E2368" s="10"/>
      <c r="F2368" s="36" t="str">
        <f>G2368&amp;"/"&amp;H2368</f>
        <v>/</v>
      </c>
      <c r="G2368" s="10"/>
      <c r="H2368" s="10"/>
      <c r="I2368" s="36" t="str">
        <f>J2368&amp;"."&amp;K2368</f>
        <v>.</v>
      </c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>
        <f>R2368-S2368-T2368</f>
        <v>0</v>
      </c>
      <c r="V2368" s="9" t="e">
        <f>IF(X2368&lt;&gt;"Liquidação Cancelada",VLOOKUP(B2368,'BASE DE DADOS OPS'!$B$4:$P$9650,10,FALSE),"Liquidação Cancelada")</f>
        <v>#N/A</v>
      </c>
      <c r="W2368" s="13" t="e">
        <f>IF(X2368&lt;&gt;"Liquidação Cancelada",IF(ISBLANK(V2368),"AGUARDANDO PAGAMENTO",NETWORKDAYS(P2368,V2368)-1),"Liquidação Cancelada")</f>
        <v>#N/A</v>
      </c>
      <c r="X2368" s="10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>IF(X2368&lt;&gt;"Liquidação Cancelada",Y2368-Z2368,"Liquidação Cancelada")</f>
        <v>#N/A</v>
      </c>
      <c r="AC2368" s="3" t="e">
        <f>IF(X2368&lt;&gt;"Liquidação Cancelada",(AA2368-AB2368)+(U2368-Z2368-AB2368),"Liquidação Cancelada")</f>
        <v>#N/A</v>
      </c>
      <c r="AD2368" s="29"/>
    </row>
    <row r="2369" spans="1:30" ht="24.95" customHeight="1" x14ac:dyDescent="0.2">
      <c r="A2369" s="23" t="str">
        <f>D2369&amp;"|"&amp;E2369&amp;"|"&amp;G2369&amp;"|"&amp;H2369&amp;"|"&amp;L2369&amp;"|"&amp;N2369&amp;"|"&amp;U2369</f>
        <v>||||||0</v>
      </c>
      <c r="B2369" s="23" t="str">
        <f>D2369&amp;"|"&amp;E2369&amp;"|"&amp;G2369&amp;"|"&amp;H2369&amp;"|"&amp;X2369</f>
        <v>||||0</v>
      </c>
      <c r="C2369" s="28" t="str">
        <f>E2369&amp;"|"&amp;X2369</f>
        <v>|0</v>
      </c>
      <c r="D2369" s="10"/>
      <c r="E2369" s="10"/>
      <c r="F2369" s="36" t="str">
        <f>G2369&amp;"/"&amp;H2369</f>
        <v>/</v>
      </c>
      <c r="G2369" s="10"/>
      <c r="H2369" s="10"/>
      <c r="I2369" s="36" t="str">
        <f>J2369&amp;"."&amp;K2369</f>
        <v>.</v>
      </c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>
        <f>R2369-S2369-T2369</f>
        <v>0</v>
      </c>
      <c r="V2369" s="9" t="e">
        <f>IF(X2369&lt;&gt;"Liquidação Cancelada",VLOOKUP(B2369,'BASE DE DADOS OPS'!$B$4:$P$9650,10,FALSE),"Liquidação Cancelada")</f>
        <v>#N/A</v>
      </c>
      <c r="W2369" s="13" t="e">
        <f>IF(X2369&lt;&gt;"Liquidação Cancelada",IF(ISBLANK(V2369),"AGUARDANDO PAGAMENTO",NETWORKDAYS(P2369,V2369)-1),"Liquidação Cancelada")</f>
        <v>#N/A</v>
      </c>
      <c r="X2369" s="10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>IF(X2369&lt;&gt;"Liquidação Cancelada",Y2369-Z2369,"Liquidação Cancelada")</f>
        <v>#N/A</v>
      </c>
      <c r="AC2369" s="3" t="e">
        <f>IF(X2369&lt;&gt;"Liquidação Cancelada",(AA2369-AB2369)+(U2369-Z2369-AB2369),"Liquidação Cancelada")</f>
        <v>#N/A</v>
      </c>
      <c r="AD2369" s="29"/>
    </row>
    <row r="2370" spans="1:30" ht="24.95" customHeight="1" x14ac:dyDescent="0.2">
      <c r="A2370" s="23" t="str">
        <f>D2370&amp;"|"&amp;E2370&amp;"|"&amp;G2370&amp;"|"&amp;H2370&amp;"|"&amp;L2370&amp;"|"&amp;N2370&amp;"|"&amp;U2370</f>
        <v>||||||0</v>
      </c>
      <c r="B2370" s="23" t="str">
        <f>D2370&amp;"|"&amp;E2370&amp;"|"&amp;G2370&amp;"|"&amp;H2370&amp;"|"&amp;X2370</f>
        <v>||||0</v>
      </c>
      <c r="C2370" s="28" t="str">
        <f>E2370&amp;"|"&amp;X2370</f>
        <v>|0</v>
      </c>
      <c r="D2370" s="10"/>
      <c r="E2370" s="10"/>
      <c r="F2370" s="36" t="str">
        <f>G2370&amp;"/"&amp;H2370</f>
        <v>/</v>
      </c>
      <c r="G2370" s="10"/>
      <c r="H2370" s="10"/>
      <c r="I2370" s="36" t="str">
        <f>J2370&amp;"."&amp;K2370</f>
        <v>.</v>
      </c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>
        <f>R2370-S2370-T2370</f>
        <v>0</v>
      </c>
      <c r="V2370" s="9" t="e">
        <f>IF(X2370&lt;&gt;"Liquidação Cancelada",VLOOKUP(B2370,'BASE DE DADOS OPS'!$B$4:$P$9650,10,FALSE),"Liquidação Cancelada")</f>
        <v>#N/A</v>
      </c>
      <c r="W2370" s="13" t="e">
        <f>IF(X2370&lt;&gt;"Liquidação Cancelada",IF(ISBLANK(V2370),"AGUARDANDO PAGAMENTO",NETWORKDAYS(P2370,V2370)-1),"Liquidação Cancelada")</f>
        <v>#N/A</v>
      </c>
      <c r="X2370" s="10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>IF(X2370&lt;&gt;"Liquidação Cancelada",Y2370-Z2370,"Liquidação Cancelada")</f>
        <v>#N/A</v>
      </c>
      <c r="AC2370" s="3" t="e">
        <f>IF(X2370&lt;&gt;"Liquidação Cancelada",(AA2370-AB2370)+(U2370-Z2370-AB2370),"Liquidação Cancelada")</f>
        <v>#N/A</v>
      </c>
      <c r="AD2370" s="29"/>
    </row>
    <row r="2371" spans="1:30" ht="24.95" customHeight="1" x14ac:dyDescent="0.2">
      <c r="A2371" s="23" t="str">
        <f>D2371&amp;"|"&amp;E2371&amp;"|"&amp;G2371&amp;"|"&amp;H2371&amp;"|"&amp;L2371&amp;"|"&amp;N2371&amp;"|"&amp;U2371</f>
        <v>||||||0</v>
      </c>
      <c r="B2371" s="23" t="str">
        <f>D2371&amp;"|"&amp;E2371&amp;"|"&amp;G2371&amp;"|"&amp;H2371&amp;"|"&amp;X2371</f>
        <v>||||0</v>
      </c>
      <c r="C2371" s="28" t="str">
        <f>E2371&amp;"|"&amp;X2371</f>
        <v>|0</v>
      </c>
      <c r="D2371" s="10"/>
      <c r="E2371" s="10"/>
      <c r="F2371" s="36" t="str">
        <f>G2371&amp;"/"&amp;H2371</f>
        <v>/</v>
      </c>
      <c r="G2371" s="10"/>
      <c r="H2371" s="10"/>
      <c r="I2371" s="36" t="str">
        <f>J2371&amp;"."&amp;K2371</f>
        <v>.</v>
      </c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>
        <f>R2371-S2371-T2371</f>
        <v>0</v>
      </c>
      <c r="V2371" s="9" t="e">
        <f>IF(X2371&lt;&gt;"Liquidação Cancelada",VLOOKUP(B2371,'BASE DE DADOS OPS'!$B$4:$P$9650,10,FALSE),"Liquidação Cancelada")</f>
        <v>#N/A</v>
      </c>
      <c r="W2371" s="13" t="e">
        <f>IF(X2371&lt;&gt;"Liquidação Cancelada",IF(ISBLANK(V2371),"AGUARDANDO PAGAMENTO",NETWORKDAYS(P2371,V2371)-1),"Liquidação Cancelada")</f>
        <v>#N/A</v>
      </c>
      <c r="X2371" s="10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>IF(X2371&lt;&gt;"Liquidação Cancelada",Y2371-Z2371,"Liquidação Cancelada")</f>
        <v>#N/A</v>
      </c>
      <c r="AC2371" s="3" t="e">
        <f>IF(X2371&lt;&gt;"Liquidação Cancelada",(AA2371-AB2371)+(U2371-Z2371-AB2371),"Liquidação Cancelada")</f>
        <v>#N/A</v>
      </c>
      <c r="AD2371" s="29"/>
    </row>
    <row r="2372" spans="1:30" ht="24.95" customHeight="1" x14ac:dyDescent="0.2">
      <c r="A2372" s="23" t="str">
        <f>D2372&amp;"|"&amp;E2372&amp;"|"&amp;G2372&amp;"|"&amp;H2372&amp;"|"&amp;L2372&amp;"|"&amp;N2372&amp;"|"&amp;U2372</f>
        <v>||||||0</v>
      </c>
      <c r="B2372" s="23" t="str">
        <f>D2372&amp;"|"&amp;E2372&amp;"|"&amp;G2372&amp;"|"&amp;H2372&amp;"|"&amp;X2372</f>
        <v>||||0</v>
      </c>
      <c r="C2372" s="28" t="str">
        <f>E2372&amp;"|"&amp;X2372</f>
        <v>|0</v>
      </c>
      <c r="D2372" s="10"/>
      <c r="E2372" s="10"/>
      <c r="F2372" s="36" t="str">
        <f>G2372&amp;"/"&amp;H2372</f>
        <v>/</v>
      </c>
      <c r="G2372" s="10"/>
      <c r="H2372" s="10"/>
      <c r="I2372" s="36" t="str">
        <f>J2372&amp;"."&amp;K2372</f>
        <v>.</v>
      </c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>
        <f>R2372-S2372-T2372</f>
        <v>0</v>
      </c>
      <c r="V2372" s="9" t="e">
        <f>IF(X2372&lt;&gt;"Liquidação Cancelada",VLOOKUP(B2372,'BASE DE DADOS OPS'!$B$4:$P$9650,10,FALSE),"Liquidação Cancelada")</f>
        <v>#N/A</v>
      </c>
      <c r="W2372" s="13" t="e">
        <f>IF(X2372&lt;&gt;"Liquidação Cancelada",IF(ISBLANK(V2372),"AGUARDANDO PAGAMENTO",NETWORKDAYS(P2372,V2372)-1),"Liquidação Cancelada")</f>
        <v>#N/A</v>
      </c>
      <c r="X2372" s="10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>IF(X2372&lt;&gt;"Liquidação Cancelada",Y2372-Z2372,"Liquidação Cancelada")</f>
        <v>#N/A</v>
      </c>
      <c r="AC2372" s="3" t="e">
        <f>IF(X2372&lt;&gt;"Liquidação Cancelada",(AA2372-AB2372)+(U2372-Z2372-AB2372),"Liquidação Cancelada")</f>
        <v>#N/A</v>
      </c>
      <c r="AD2372" s="29"/>
    </row>
    <row r="2373" spans="1:30" ht="24.95" customHeight="1" x14ac:dyDescent="0.2">
      <c r="A2373" s="23" t="str">
        <f>D2373&amp;"|"&amp;E2373&amp;"|"&amp;G2373&amp;"|"&amp;H2373&amp;"|"&amp;L2373&amp;"|"&amp;N2373&amp;"|"&amp;U2373</f>
        <v>||||||0</v>
      </c>
      <c r="B2373" s="23" t="str">
        <f>D2373&amp;"|"&amp;E2373&amp;"|"&amp;G2373&amp;"|"&amp;H2373&amp;"|"&amp;X2373</f>
        <v>||||0</v>
      </c>
      <c r="C2373" s="28" t="str">
        <f>E2373&amp;"|"&amp;X2373</f>
        <v>|0</v>
      </c>
      <c r="D2373" s="10"/>
      <c r="E2373" s="10"/>
      <c r="F2373" s="36" t="str">
        <f>G2373&amp;"/"&amp;H2373</f>
        <v>/</v>
      </c>
      <c r="G2373" s="10"/>
      <c r="H2373" s="10"/>
      <c r="I2373" s="36" t="str">
        <f>J2373&amp;"."&amp;K2373</f>
        <v>.</v>
      </c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>
        <f>R2373-S2373-T2373</f>
        <v>0</v>
      </c>
      <c r="V2373" s="9" t="e">
        <f>IF(X2373&lt;&gt;"Liquidação Cancelada",VLOOKUP(B2373,'BASE DE DADOS OPS'!$B$4:$P$9650,10,FALSE),"Liquidação Cancelada")</f>
        <v>#N/A</v>
      </c>
      <c r="W2373" s="13" t="e">
        <f>IF(X2373&lt;&gt;"Liquidação Cancelada",IF(ISBLANK(V2373),"AGUARDANDO PAGAMENTO",NETWORKDAYS(P2373,V2373)-1),"Liquidação Cancelada")</f>
        <v>#N/A</v>
      </c>
      <c r="X2373" s="10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>IF(X2373&lt;&gt;"Liquidação Cancelada",Y2373-Z2373,"Liquidação Cancelada")</f>
        <v>#N/A</v>
      </c>
      <c r="AC2373" s="3" t="e">
        <f>IF(X2373&lt;&gt;"Liquidação Cancelada",(AA2373-AB2373)+(U2373-Z2373-AB2373),"Liquidação Cancelada")</f>
        <v>#N/A</v>
      </c>
      <c r="AD2373" s="29"/>
    </row>
    <row r="2374" spans="1:30" ht="24.95" customHeight="1" x14ac:dyDescent="0.2">
      <c r="A2374" s="23" t="str">
        <f>D2374&amp;"|"&amp;E2374&amp;"|"&amp;G2374&amp;"|"&amp;H2374&amp;"|"&amp;L2374&amp;"|"&amp;N2374&amp;"|"&amp;U2374</f>
        <v>||||||0</v>
      </c>
      <c r="B2374" s="23" t="str">
        <f>D2374&amp;"|"&amp;E2374&amp;"|"&amp;G2374&amp;"|"&amp;H2374&amp;"|"&amp;X2374</f>
        <v>||||0</v>
      </c>
      <c r="C2374" s="28" t="str">
        <f>E2374&amp;"|"&amp;X2374</f>
        <v>|0</v>
      </c>
      <c r="D2374" s="10"/>
      <c r="E2374" s="10"/>
      <c r="F2374" s="36" t="str">
        <f>G2374&amp;"/"&amp;H2374</f>
        <v>/</v>
      </c>
      <c r="G2374" s="10"/>
      <c r="H2374" s="10"/>
      <c r="I2374" s="36" t="str">
        <f>J2374&amp;"."&amp;K2374</f>
        <v>.</v>
      </c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>
        <f>R2374-S2374-T2374</f>
        <v>0</v>
      </c>
      <c r="V2374" s="9" t="e">
        <f>IF(X2374&lt;&gt;"Liquidação Cancelada",VLOOKUP(B2374,'BASE DE DADOS OPS'!$B$4:$P$9650,10,FALSE),"Liquidação Cancelada")</f>
        <v>#N/A</v>
      </c>
      <c r="W2374" s="13" t="e">
        <f>IF(X2374&lt;&gt;"Liquidação Cancelada",IF(ISBLANK(V2374),"AGUARDANDO PAGAMENTO",NETWORKDAYS(P2374,V2374)-1),"Liquidação Cancelada")</f>
        <v>#N/A</v>
      </c>
      <c r="X2374" s="10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>IF(X2374&lt;&gt;"Liquidação Cancelada",Y2374-Z2374,"Liquidação Cancelada")</f>
        <v>#N/A</v>
      </c>
      <c r="AC2374" s="3" t="e">
        <f>IF(X2374&lt;&gt;"Liquidação Cancelada",(AA2374-AB2374)+(U2374-Z2374-AB2374),"Liquidação Cancelada")</f>
        <v>#N/A</v>
      </c>
      <c r="AD2374" s="29"/>
    </row>
    <row r="2375" spans="1:30" ht="24.95" customHeight="1" x14ac:dyDescent="0.2">
      <c r="A2375" s="23" t="str">
        <f>D2375&amp;"|"&amp;E2375&amp;"|"&amp;G2375&amp;"|"&amp;H2375&amp;"|"&amp;L2375&amp;"|"&amp;N2375&amp;"|"&amp;U2375</f>
        <v>||||||0</v>
      </c>
      <c r="B2375" s="23" t="str">
        <f>D2375&amp;"|"&amp;E2375&amp;"|"&amp;G2375&amp;"|"&amp;H2375&amp;"|"&amp;X2375</f>
        <v>||||0</v>
      </c>
      <c r="C2375" s="28" t="str">
        <f>E2375&amp;"|"&amp;X2375</f>
        <v>|0</v>
      </c>
      <c r="D2375" s="10"/>
      <c r="E2375" s="10"/>
      <c r="F2375" s="36" t="str">
        <f>G2375&amp;"/"&amp;H2375</f>
        <v>/</v>
      </c>
      <c r="G2375" s="10"/>
      <c r="H2375" s="10"/>
      <c r="I2375" s="36" t="str">
        <f>J2375&amp;"."&amp;K2375</f>
        <v>.</v>
      </c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>
        <f>R2375-S2375-T2375</f>
        <v>0</v>
      </c>
      <c r="V2375" s="9" t="e">
        <f>IF(X2375&lt;&gt;"Liquidação Cancelada",VLOOKUP(B2375,'BASE DE DADOS OPS'!$B$4:$P$9650,10,FALSE),"Liquidação Cancelada")</f>
        <v>#N/A</v>
      </c>
      <c r="W2375" s="13" t="e">
        <f>IF(X2375&lt;&gt;"Liquidação Cancelada",IF(ISBLANK(V2375),"AGUARDANDO PAGAMENTO",NETWORKDAYS(P2375,V2375)-1),"Liquidação Cancelada")</f>
        <v>#N/A</v>
      </c>
      <c r="X2375" s="10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>IF(X2375&lt;&gt;"Liquidação Cancelada",Y2375-Z2375,"Liquidação Cancelada")</f>
        <v>#N/A</v>
      </c>
      <c r="AC2375" s="3" t="e">
        <f>IF(X2375&lt;&gt;"Liquidação Cancelada",(AA2375-AB2375)+(U2375-Z2375-AB2375),"Liquidação Cancelada")</f>
        <v>#N/A</v>
      </c>
      <c r="AD2375" s="29"/>
    </row>
    <row r="2376" spans="1:30" ht="24.95" customHeight="1" x14ac:dyDescent="0.2">
      <c r="A2376" s="23" t="str">
        <f>D2376&amp;"|"&amp;E2376&amp;"|"&amp;G2376&amp;"|"&amp;H2376&amp;"|"&amp;L2376&amp;"|"&amp;N2376&amp;"|"&amp;U2376</f>
        <v>||||||0</v>
      </c>
      <c r="B2376" s="23" t="str">
        <f>D2376&amp;"|"&amp;E2376&amp;"|"&amp;G2376&amp;"|"&amp;H2376&amp;"|"&amp;X2376</f>
        <v>||||0</v>
      </c>
      <c r="C2376" s="28" t="str">
        <f>E2376&amp;"|"&amp;X2376</f>
        <v>|0</v>
      </c>
      <c r="D2376" s="10"/>
      <c r="E2376" s="10"/>
      <c r="F2376" s="36" t="str">
        <f>G2376&amp;"/"&amp;H2376</f>
        <v>/</v>
      </c>
      <c r="G2376" s="10"/>
      <c r="H2376" s="10"/>
      <c r="I2376" s="36" t="str">
        <f>J2376&amp;"."&amp;K2376</f>
        <v>.</v>
      </c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>
        <f>R2376-S2376-T2376</f>
        <v>0</v>
      </c>
      <c r="V2376" s="9" t="e">
        <f>IF(X2376&lt;&gt;"Liquidação Cancelada",VLOOKUP(B2376,'BASE DE DADOS OPS'!$B$4:$P$9650,10,FALSE),"Liquidação Cancelada")</f>
        <v>#N/A</v>
      </c>
      <c r="W2376" s="13" t="e">
        <f>IF(X2376&lt;&gt;"Liquidação Cancelada",IF(ISBLANK(V2376),"AGUARDANDO PAGAMENTO",NETWORKDAYS(P2376,V2376)-1),"Liquidação Cancelada")</f>
        <v>#N/A</v>
      </c>
      <c r="X2376" s="10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>IF(X2376&lt;&gt;"Liquidação Cancelada",Y2376-Z2376,"Liquidação Cancelada")</f>
        <v>#N/A</v>
      </c>
      <c r="AC2376" s="3" t="e">
        <f>IF(X2376&lt;&gt;"Liquidação Cancelada",(AA2376-AB2376)+(U2376-Z2376-AB2376),"Liquidação Cancelada")</f>
        <v>#N/A</v>
      </c>
      <c r="AD2376" s="29"/>
    </row>
    <row r="2377" spans="1:30" ht="24.95" customHeight="1" x14ac:dyDescent="0.2">
      <c r="A2377" s="23" t="str">
        <f>D2377&amp;"|"&amp;E2377&amp;"|"&amp;G2377&amp;"|"&amp;H2377&amp;"|"&amp;L2377&amp;"|"&amp;N2377&amp;"|"&amp;U2377</f>
        <v>||||||0</v>
      </c>
      <c r="B2377" s="23" t="str">
        <f>D2377&amp;"|"&amp;E2377&amp;"|"&amp;G2377&amp;"|"&amp;H2377&amp;"|"&amp;X2377</f>
        <v>||||0</v>
      </c>
      <c r="C2377" s="28" t="str">
        <f>E2377&amp;"|"&amp;X2377</f>
        <v>|0</v>
      </c>
      <c r="D2377" s="10"/>
      <c r="E2377" s="10"/>
      <c r="F2377" s="36" t="str">
        <f>G2377&amp;"/"&amp;H2377</f>
        <v>/</v>
      </c>
      <c r="G2377" s="10"/>
      <c r="H2377" s="10"/>
      <c r="I2377" s="36" t="str">
        <f>J2377&amp;"."&amp;K2377</f>
        <v>.</v>
      </c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>
        <f>R2377-S2377-T2377</f>
        <v>0</v>
      </c>
      <c r="V2377" s="9" t="e">
        <f>IF(X2377&lt;&gt;"Liquidação Cancelada",VLOOKUP(B2377,'BASE DE DADOS OPS'!$B$4:$P$9650,10,FALSE),"Liquidação Cancelada")</f>
        <v>#N/A</v>
      </c>
      <c r="W2377" s="13" t="e">
        <f>IF(X2377&lt;&gt;"Liquidação Cancelada",IF(ISBLANK(V2377),"AGUARDANDO PAGAMENTO",NETWORKDAYS(P2377,V2377)-1),"Liquidação Cancelada")</f>
        <v>#N/A</v>
      </c>
      <c r="X2377" s="10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>IF(X2377&lt;&gt;"Liquidação Cancelada",Y2377-Z2377,"Liquidação Cancelada")</f>
        <v>#N/A</v>
      </c>
      <c r="AC2377" s="3" t="e">
        <f>IF(X2377&lt;&gt;"Liquidação Cancelada",(AA2377-AB2377)+(U2377-Z2377-AB2377),"Liquidação Cancelada")</f>
        <v>#N/A</v>
      </c>
      <c r="AD2377" s="29"/>
    </row>
    <row r="2378" spans="1:30" ht="24.95" customHeight="1" x14ac:dyDescent="0.2">
      <c r="A2378" s="23" t="str">
        <f>D2378&amp;"|"&amp;E2378&amp;"|"&amp;G2378&amp;"|"&amp;H2378&amp;"|"&amp;L2378&amp;"|"&amp;N2378&amp;"|"&amp;U2378</f>
        <v>||||||0</v>
      </c>
      <c r="B2378" s="23" t="str">
        <f>D2378&amp;"|"&amp;E2378&amp;"|"&amp;G2378&amp;"|"&amp;H2378&amp;"|"&amp;X2378</f>
        <v>||||0</v>
      </c>
      <c r="C2378" s="28" t="str">
        <f>E2378&amp;"|"&amp;X2378</f>
        <v>|0</v>
      </c>
      <c r="D2378" s="10"/>
      <c r="E2378" s="10"/>
      <c r="F2378" s="36" t="str">
        <f>G2378&amp;"/"&amp;H2378</f>
        <v>/</v>
      </c>
      <c r="G2378" s="10"/>
      <c r="H2378" s="10"/>
      <c r="I2378" s="36" t="str">
        <f>J2378&amp;"."&amp;K2378</f>
        <v>.</v>
      </c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>
        <f>R2378-S2378-T2378</f>
        <v>0</v>
      </c>
      <c r="V2378" s="9" t="e">
        <f>IF(X2378&lt;&gt;"Liquidação Cancelada",VLOOKUP(B2378,'BASE DE DADOS OPS'!$B$4:$P$9650,10,FALSE),"Liquidação Cancelada")</f>
        <v>#N/A</v>
      </c>
      <c r="W2378" s="13" t="e">
        <f>IF(X2378&lt;&gt;"Liquidação Cancelada",IF(ISBLANK(V2378),"AGUARDANDO PAGAMENTO",NETWORKDAYS(P2378,V2378)-1),"Liquidação Cancelada")</f>
        <v>#N/A</v>
      </c>
      <c r="X2378" s="10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>IF(X2378&lt;&gt;"Liquidação Cancelada",Y2378-Z2378,"Liquidação Cancelada")</f>
        <v>#N/A</v>
      </c>
      <c r="AC2378" s="3" t="e">
        <f>IF(X2378&lt;&gt;"Liquidação Cancelada",(AA2378-AB2378)+(U2378-Z2378-AB2378),"Liquidação Cancelada")</f>
        <v>#N/A</v>
      </c>
      <c r="AD2378" s="29"/>
    </row>
    <row r="2379" spans="1:30" ht="24.95" customHeight="1" x14ac:dyDescent="0.2">
      <c r="A2379" s="23" t="str">
        <f>D2379&amp;"|"&amp;E2379&amp;"|"&amp;G2379&amp;"|"&amp;H2379&amp;"|"&amp;L2379&amp;"|"&amp;N2379&amp;"|"&amp;U2379</f>
        <v>||||||0</v>
      </c>
      <c r="B2379" s="23" t="str">
        <f>D2379&amp;"|"&amp;E2379&amp;"|"&amp;G2379&amp;"|"&amp;H2379&amp;"|"&amp;X2379</f>
        <v>||||0</v>
      </c>
      <c r="C2379" s="28" t="str">
        <f>E2379&amp;"|"&amp;X2379</f>
        <v>|0</v>
      </c>
      <c r="D2379" s="10"/>
      <c r="E2379" s="10"/>
      <c r="F2379" s="36" t="str">
        <f>G2379&amp;"/"&amp;H2379</f>
        <v>/</v>
      </c>
      <c r="G2379" s="10"/>
      <c r="H2379" s="10"/>
      <c r="I2379" s="36" t="str">
        <f>J2379&amp;"."&amp;K2379</f>
        <v>.</v>
      </c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>
        <f>R2379-S2379-T2379</f>
        <v>0</v>
      </c>
      <c r="V2379" s="9" t="e">
        <f>IF(X2379&lt;&gt;"Liquidação Cancelada",VLOOKUP(B2379,'BASE DE DADOS OPS'!$B$4:$P$9650,10,FALSE),"Liquidação Cancelada")</f>
        <v>#N/A</v>
      </c>
      <c r="W2379" s="13" t="e">
        <f>IF(X2379&lt;&gt;"Liquidação Cancelada",IF(ISBLANK(V2379),"AGUARDANDO PAGAMENTO",NETWORKDAYS(P2379,V2379)-1),"Liquidação Cancelada")</f>
        <v>#N/A</v>
      </c>
      <c r="X2379" s="10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>IF(X2379&lt;&gt;"Liquidação Cancelada",Y2379-Z2379,"Liquidação Cancelada")</f>
        <v>#N/A</v>
      </c>
      <c r="AC2379" s="3" t="e">
        <f>IF(X2379&lt;&gt;"Liquidação Cancelada",(AA2379-AB2379)+(U2379-Z2379-AB2379),"Liquidação Cancelada")</f>
        <v>#N/A</v>
      </c>
      <c r="AD2379" s="29"/>
    </row>
    <row r="2380" spans="1:30" ht="24.95" customHeight="1" x14ac:dyDescent="0.2">
      <c r="A2380" s="23" t="str">
        <f>D2380&amp;"|"&amp;E2380&amp;"|"&amp;G2380&amp;"|"&amp;H2380&amp;"|"&amp;L2380&amp;"|"&amp;N2380&amp;"|"&amp;U2380</f>
        <v>||||||0</v>
      </c>
      <c r="B2380" s="23" t="str">
        <f>D2380&amp;"|"&amp;E2380&amp;"|"&amp;G2380&amp;"|"&amp;H2380&amp;"|"&amp;X2380</f>
        <v>||||0</v>
      </c>
      <c r="C2380" s="28" t="str">
        <f>E2380&amp;"|"&amp;X2380</f>
        <v>|0</v>
      </c>
      <c r="D2380" s="10"/>
      <c r="E2380" s="10"/>
      <c r="F2380" s="36" t="str">
        <f>G2380&amp;"/"&amp;H2380</f>
        <v>/</v>
      </c>
      <c r="G2380" s="10"/>
      <c r="H2380" s="10"/>
      <c r="I2380" s="36" t="str">
        <f>J2380&amp;"."&amp;K2380</f>
        <v>.</v>
      </c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>
        <f>R2380-S2380-T2380</f>
        <v>0</v>
      </c>
      <c r="V2380" s="9" t="e">
        <f>IF(X2380&lt;&gt;"Liquidação Cancelada",VLOOKUP(B2380,'BASE DE DADOS OPS'!$B$4:$P$9650,10,FALSE),"Liquidação Cancelada")</f>
        <v>#N/A</v>
      </c>
      <c r="W2380" s="13" t="e">
        <f>IF(X2380&lt;&gt;"Liquidação Cancelada",IF(ISBLANK(V2380),"AGUARDANDO PAGAMENTO",NETWORKDAYS(P2380,V2380)-1),"Liquidação Cancelada")</f>
        <v>#N/A</v>
      </c>
      <c r="X2380" s="10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>IF(X2380&lt;&gt;"Liquidação Cancelada",Y2380-Z2380,"Liquidação Cancelada")</f>
        <v>#N/A</v>
      </c>
      <c r="AC2380" s="3" t="e">
        <f>IF(X2380&lt;&gt;"Liquidação Cancelada",(AA2380-AB2380)+(U2380-Z2380-AB2380),"Liquidação Cancelada")</f>
        <v>#N/A</v>
      </c>
      <c r="AD2380" s="29"/>
    </row>
    <row r="2381" spans="1:30" ht="24.95" customHeight="1" x14ac:dyDescent="0.2">
      <c r="A2381" s="23" t="str">
        <f>D2381&amp;"|"&amp;E2381&amp;"|"&amp;G2381&amp;"|"&amp;H2381&amp;"|"&amp;L2381&amp;"|"&amp;N2381&amp;"|"&amp;U2381</f>
        <v>||||||0</v>
      </c>
      <c r="B2381" s="23" t="str">
        <f>D2381&amp;"|"&amp;E2381&amp;"|"&amp;G2381&amp;"|"&amp;H2381&amp;"|"&amp;X2381</f>
        <v>||||0</v>
      </c>
      <c r="C2381" s="28" t="str">
        <f>E2381&amp;"|"&amp;X2381</f>
        <v>|0</v>
      </c>
      <c r="D2381" s="10"/>
      <c r="E2381" s="10"/>
      <c r="F2381" s="36" t="str">
        <f>G2381&amp;"/"&amp;H2381</f>
        <v>/</v>
      </c>
      <c r="G2381" s="10"/>
      <c r="H2381" s="10"/>
      <c r="I2381" s="36" t="str">
        <f>J2381&amp;"."&amp;K2381</f>
        <v>.</v>
      </c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>
        <f>R2381-S2381-T2381</f>
        <v>0</v>
      </c>
      <c r="V2381" s="9" t="e">
        <f>IF(X2381&lt;&gt;"Liquidação Cancelada",VLOOKUP(B2381,'BASE DE DADOS OPS'!$B$4:$P$9650,10,FALSE),"Liquidação Cancelada")</f>
        <v>#N/A</v>
      </c>
      <c r="W2381" s="13" t="e">
        <f>IF(X2381&lt;&gt;"Liquidação Cancelada",IF(ISBLANK(V2381),"AGUARDANDO PAGAMENTO",NETWORKDAYS(P2381,V2381)-1),"Liquidação Cancelada")</f>
        <v>#N/A</v>
      </c>
      <c r="X2381" s="10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>IF(X2381&lt;&gt;"Liquidação Cancelada",Y2381-Z2381,"Liquidação Cancelada")</f>
        <v>#N/A</v>
      </c>
      <c r="AC2381" s="3" t="e">
        <f>IF(X2381&lt;&gt;"Liquidação Cancelada",(AA2381-AB2381)+(U2381-Z2381-AB2381),"Liquidação Cancelada")</f>
        <v>#N/A</v>
      </c>
      <c r="AD2381" s="29"/>
    </row>
    <row r="2382" spans="1:30" ht="24.95" customHeight="1" x14ac:dyDescent="0.2">
      <c r="A2382" s="23" t="str">
        <f>D2382&amp;"|"&amp;E2382&amp;"|"&amp;G2382&amp;"|"&amp;H2382&amp;"|"&amp;L2382&amp;"|"&amp;N2382&amp;"|"&amp;U2382</f>
        <v>||||||0</v>
      </c>
      <c r="B2382" s="23" t="str">
        <f>D2382&amp;"|"&amp;E2382&amp;"|"&amp;G2382&amp;"|"&amp;H2382&amp;"|"&amp;X2382</f>
        <v>||||0</v>
      </c>
      <c r="C2382" s="28" t="str">
        <f>E2382&amp;"|"&amp;X2382</f>
        <v>|0</v>
      </c>
      <c r="D2382" s="10"/>
      <c r="E2382" s="10"/>
      <c r="F2382" s="36" t="str">
        <f>G2382&amp;"/"&amp;H2382</f>
        <v>/</v>
      </c>
      <c r="G2382" s="10"/>
      <c r="H2382" s="10"/>
      <c r="I2382" s="36" t="str">
        <f>J2382&amp;"."&amp;K2382</f>
        <v>.</v>
      </c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>
        <f>R2382-S2382-T2382</f>
        <v>0</v>
      </c>
      <c r="V2382" s="9" t="e">
        <f>IF(X2382&lt;&gt;"Liquidação Cancelada",VLOOKUP(B2382,'BASE DE DADOS OPS'!$B$4:$P$9650,10,FALSE),"Liquidação Cancelada")</f>
        <v>#N/A</v>
      </c>
      <c r="W2382" s="13" t="e">
        <f>IF(X2382&lt;&gt;"Liquidação Cancelada",IF(ISBLANK(V2382),"AGUARDANDO PAGAMENTO",NETWORKDAYS(P2382,V2382)-1),"Liquidação Cancelada")</f>
        <v>#N/A</v>
      </c>
      <c r="X2382" s="10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>IF(X2382&lt;&gt;"Liquidação Cancelada",Y2382-Z2382,"Liquidação Cancelada")</f>
        <v>#N/A</v>
      </c>
      <c r="AC2382" s="3" t="e">
        <f>IF(X2382&lt;&gt;"Liquidação Cancelada",(AA2382-AB2382)+(U2382-Z2382-AB2382),"Liquidação Cancelada")</f>
        <v>#N/A</v>
      </c>
      <c r="AD2382" s="29"/>
    </row>
    <row r="2383" spans="1:30" ht="24.95" customHeight="1" x14ac:dyDescent="0.2">
      <c r="A2383" s="23" t="str">
        <f>D2383&amp;"|"&amp;E2383&amp;"|"&amp;G2383&amp;"|"&amp;H2383&amp;"|"&amp;L2383&amp;"|"&amp;N2383&amp;"|"&amp;U2383</f>
        <v>||||||0</v>
      </c>
      <c r="B2383" s="23" t="str">
        <f>D2383&amp;"|"&amp;E2383&amp;"|"&amp;G2383&amp;"|"&amp;H2383&amp;"|"&amp;X2383</f>
        <v>||||0</v>
      </c>
      <c r="C2383" s="28" t="str">
        <f>E2383&amp;"|"&amp;X2383</f>
        <v>|0</v>
      </c>
      <c r="D2383" s="10"/>
      <c r="E2383" s="10"/>
      <c r="F2383" s="36" t="str">
        <f>G2383&amp;"/"&amp;H2383</f>
        <v>/</v>
      </c>
      <c r="G2383" s="10"/>
      <c r="H2383" s="10"/>
      <c r="I2383" s="36" t="str">
        <f>J2383&amp;"."&amp;K2383</f>
        <v>.</v>
      </c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>
        <f>R2383-S2383-T2383</f>
        <v>0</v>
      </c>
      <c r="V2383" s="9" t="e">
        <f>IF(X2383&lt;&gt;"Liquidação Cancelada",VLOOKUP(B2383,'BASE DE DADOS OPS'!$B$4:$P$9650,10,FALSE),"Liquidação Cancelada")</f>
        <v>#N/A</v>
      </c>
      <c r="W2383" s="13" t="e">
        <f>IF(X2383&lt;&gt;"Liquidação Cancelada",IF(ISBLANK(V2383),"AGUARDANDO PAGAMENTO",NETWORKDAYS(P2383,V2383)-1),"Liquidação Cancelada")</f>
        <v>#N/A</v>
      </c>
      <c r="X2383" s="10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>IF(X2383&lt;&gt;"Liquidação Cancelada",Y2383-Z2383,"Liquidação Cancelada")</f>
        <v>#N/A</v>
      </c>
      <c r="AC2383" s="3" t="e">
        <f>IF(X2383&lt;&gt;"Liquidação Cancelada",(AA2383-AB2383)+(U2383-Z2383-AB2383),"Liquidação Cancelada")</f>
        <v>#N/A</v>
      </c>
      <c r="AD2383" s="29"/>
    </row>
    <row r="2384" spans="1:30" ht="24.95" customHeight="1" x14ac:dyDescent="0.2">
      <c r="A2384" s="23" t="str">
        <f>D2384&amp;"|"&amp;E2384&amp;"|"&amp;G2384&amp;"|"&amp;H2384&amp;"|"&amp;L2384&amp;"|"&amp;N2384&amp;"|"&amp;U2384</f>
        <v>||||||0</v>
      </c>
      <c r="B2384" s="23" t="str">
        <f>D2384&amp;"|"&amp;E2384&amp;"|"&amp;G2384&amp;"|"&amp;H2384&amp;"|"&amp;X2384</f>
        <v>||||0</v>
      </c>
      <c r="C2384" s="28" t="str">
        <f>E2384&amp;"|"&amp;X2384</f>
        <v>|0</v>
      </c>
      <c r="D2384" s="10"/>
      <c r="E2384" s="10"/>
      <c r="F2384" s="36" t="str">
        <f>G2384&amp;"/"&amp;H2384</f>
        <v>/</v>
      </c>
      <c r="G2384" s="10"/>
      <c r="H2384" s="10"/>
      <c r="I2384" s="36" t="str">
        <f>J2384&amp;"."&amp;K2384</f>
        <v>.</v>
      </c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>
        <f>R2384-S2384-T2384</f>
        <v>0</v>
      </c>
      <c r="V2384" s="9" t="e">
        <f>IF(X2384&lt;&gt;"Liquidação Cancelada",VLOOKUP(B2384,'BASE DE DADOS OPS'!$B$4:$P$9650,10,FALSE),"Liquidação Cancelada")</f>
        <v>#N/A</v>
      </c>
      <c r="W2384" s="13" t="e">
        <f>IF(X2384&lt;&gt;"Liquidação Cancelada",IF(ISBLANK(V2384),"AGUARDANDO PAGAMENTO",NETWORKDAYS(P2384,V2384)-1),"Liquidação Cancelada")</f>
        <v>#N/A</v>
      </c>
      <c r="X2384" s="10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>IF(X2384&lt;&gt;"Liquidação Cancelada",Y2384-Z2384,"Liquidação Cancelada")</f>
        <v>#N/A</v>
      </c>
      <c r="AC2384" s="3" t="e">
        <f>IF(X2384&lt;&gt;"Liquidação Cancelada",(AA2384-AB2384)+(U2384-Z2384-AB2384),"Liquidação Cancelada")</f>
        <v>#N/A</v>
      </c>
      <c r="AD2384" s="29"/>
    </row>
    <row r="2385" spans="1:30" ht="24.95" customHeight="1" x14ac:dyDescent="0.2">
      <c r="A2385" s="23" t="str">
        <f>D2385&amp;"|"&amp;E2385&amp;"|"&amp;G2385&amp;"|"&amp;H2385&amp;"|"&amp;L2385&amp;"|"&amp;N2385&amp;"|"&amp;U2385</f>
        <v>||||||0</v>
      </c>
      <c r="B2385" s="23" t="str">
        <f>D2385&amp;"|"&amp;E2385&amp;"|"&amp;G2385&amp;"|"&amp;H2385&amp;"|"&amp;X2385</f>
        <v>||||0</v>
      </c>
      <c r="C2385" s="28" t="str">
        <f>E2385&amp;"|"&amp;X2385</f>
        <v>|0</v>
      </c>
      <c r="D2385" s="10"/>
      <c r="E2385" s="10"/>
      <c r="F2385" s="36" t="str">
        <f>G2385&amp;"/"&amp;H2385</f>
        <v>/</v>
      </c>
      <c r="G2385" s="10"/>
      <c r="H2385" s="10"/>
      <c r="I2385" s="36" t="str">
        <f>J2385&amp;"."&amp;K2385</f>
        <v>.</v>
      </c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>
        <f>R2385-S2385-T2385</f>
        <v>0</v>
      </c>
      <c r="V2385" s="9" t="e">
        <f>IF(X2385&lt;&gt;"Liquidação Cancelada",VLOOKUP(B2385,'BASE DE DADOS OPS'!$B$4:$P$9650,10,FALSE),"Liquidação Cancelada")</f>
        <v>#N/A</v>
      </c>
      <c r="W2385" s="13" t="e">
        <f>IF(X2385&lt;&gt;"Liquidação Cancelada",IF(ISBLANK(V2385),"AGUARDANDO PAGAMENTO",NETWORKDAYS(P2385,V2385)-1),"Liquidação Cancelada")</f>
        <v>#N/A</v>
      </c>
      <c r="X2385" s="10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>IF(X2385&lt;&gt;"Liquidação Cancelada",Y2385-Z2385,"Liquidação Cancelada")</f>
        <v>#N/A</v>
      </c>
      <c r="AC2385" s="3" t="e">
        <f>IF(X2385&lt;&gt;"Liquidação Cancelada",(AA2385-AB2385)+(U2385-Z2385-AB2385),"Liquidação Cancelada")</f>
        <v>#N/A</v>
      </c>
      <c r="AD2385" s="29"/>
    </row>
    <row r="2386" spans="1:30" ht="24.95" customHeight="1" x14ac:dyDescent="0.2">
      <c r="A2386" s="23" t="str">
        <f>D2386&amp;"|"&amp;E2386&amp;"|"&amp;G2386&amp;"|"&amp;H2386&amp;"|"&amp;L2386&amp;"|"&amp;N2386&amp;"|"&amp;U2386</f>
        <v>||||||0</v>
      </c>
      <c r="B2386" s="23" t="str">
        <f>D2386&amp;"|"&amp;E2386&amp;"|"&amp;G2386&amp;"|"&amp;H2386&amp;"|"&amp;X2386</f>
        <v>||||0</v>
      </c>
      <c r="C2386" s="28" t="str">
        <f>E2386&amp;"|"&amp;X2386</f>
        <v>|0</v>
      </c>
      <c r="D2386" s="10"/>
      <c r="E2386" s="10"/>
      <c r="F2386" s="36" t="str">
        <f>G2386&amp;"/"&amp;H2386</f>
        <v>/</v>
      </c>
      <c r="G2386" s="10"/>
      <c r="H2386" s="10"/>
      <c r="I2386" s="36" t="str">
        <f>J2386&amp;"."&amp;K2386</f>
        <v>.</v>
      </c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>
        <f>R2386-S2386-T2386</f>
        <v>0</v>
      </c>
      <c r="V2386" s="9" t="e">
        <f>IF(X2386&lt;&gt;"Liquidação Cancelada",VLOOKUP(B2386,'BASE DE DADOS OPS'!$B$4:$P$9650,10,FALSE),"Liquidação Cancelada")</f>
        <v>#N/A</v>
      </c>
      <c r="W2386" s="13" t="e">
        <f>IF(X2386&lt;&gt;"Liquidação Cancelada",IF(ISBLANK(V2386),"AGUARDANDO PAGAMENTO",NETWORKDAYS(P2386,V2386)-1),"Liquidação Cancelada")</f>
        <v>#N/A</v>
      </c>
      <c r="X2386" s="10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>IF(X2386&lt;&gt;"Liquidação Cancelada",Y2386-Z2386,"Liquidação Cancelada")</f>
        <v>#N/A</v>
      </c>
      <c r="AC2386" s="3" t="e">
        <f>IF(X2386&lt;&gt;"Liquidação Cancelada",(AA2386-AB2386)+(U2386-Z2386-AB2386),"Liquidação Cancelada")</f>
        <v>#N/A</v>
      </c>
      <c r="AD2386" s="29"/>
    </row>
    <row r="2387" spans="1:30" ht="24.95" customHeight="1" x14ac:dyDescent="0.2">
      <c r="A2387" s="23" t="str">
        <f>D2387&amp;"|"&amp;E2387&amp;"|"&amp;G2387&amp;"|"&amp;H2387&amp;"|"&amp;L2387&amp;"|"&amp;N2387&amp;"|"&amp;U2387</f>
        <v>||||||0</v>
      </c>
      <c r="B2387" s="23" t="str">
        <f>D2387&amp;"|"&amp;E2387&amp;"|"&amp;G2387&amp;"|"&amp;H2387&amp;"|"&amp;X2387</f>
        <v>||||0</v>
      </c>
      <c r="C2387" s="28" t="str">
        <f>E2387&amp;"|"&amp;X2387</f>
        <v>|0</v>
      </c>
      <c r="D2387" s="10"/>
      <c r="E2387" s="10"/>
      <c r="F2387" s="36" t="str">
        <f>G2387&amp;"/"&amp;H2387</f>
        <v>/</v>
      </c>
      <c r="G2387" s="10"/>
      <c r="H2387" s="10"/>
      <c r="I2387" s="36" t="str">
        <f>J2387&amp;"."&amp;K2387</f>
        <v>.</v>
      </c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>
        <f>R2387-S2387-T2387</f>
        <v>0</v>
      </c>
      <c r="V2387" s="9" t="e">
        <f>IF(X2387&lt;&gt;"Liquidação Cancelada",VLOOKUP(B2387,'BASE DE DADOS OPS'!$B$4:$P$9650,10,FALSE),"Liquidação Cancelada")</f>
        <v>#N/A</v>
      </c>
      <c r="W2387" s="13" t="e">
        <f>IF(X2387&lt;&gt;"Liquidação Cancelada",IF(ISBLANK(V2387),"AGUARDANDO PAGAMENTO",NETWORKDAYS(P2387,V2387)-1),"Liquidação Cancelada")</f>
        <v>#N/A</v>
      </c>
      <c r="X2387" s="10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>IF(X2387&lt;&gt;"Liquidação Cancelada",Y2387-Z2387,"Liquidação Cancelada")</f>
        <v>#N/A</v>
      </c>
      <c r="AC2387" s="3" t="e">
        <f>IF(X2387&lt;&gt;"Liquidação Cancelada",(AA2387-AB2387)+(U2387-Z2387-AB2387),"Liquidação Cancelada")</f>
        <v>#N/A</v>
      </c>
      <c r="AD2387" s="29"/>
    </row>
    <row r="2388" spans="1:30" ht="24.95" customHeight="1" x14ac:dyDescent="0.2">
      <c r="A2388" s="23" t="str">
        <f>D2388&amp;"|"&amp;E2388&amp;"|"&amp;G2388&amp;"|"&amp;H2388&amp;"|"&amp;L2388&amp;"|"&amp;N2388&amp;"|"&amp;U2388</f>
        <v>||||||0</v>
      </c>
      <c r="B2388" s="23" t="str">
        <f>D2388&amp;"|"&amp;E2388&amp;"|"&amp;G2388&amp;"|"&amp;H2388&amp;"|"&amp;X2388</f>
        <v>||||0</v>
      </c>
      <c r="C2388" s="28" t="str">
        <f>E2388&amp;"|"&amp;X2388</f>
        <v>|0</v>
      </c>
      <c r="D2388" s="10"/>
      <c r="E2388" s="10"/>
      <c r="F2388" s="36" t="str">
        <f>G2388&amp;"/"&amp;H2388</f>
        <v>/</v>
      </c>
      <c r="G2388" s="10"/>
      <c r="H2388" s="10"/>
      <c r="I2388" s="36" t="str">
        <f>J2388&amp;"."&amp;K2388</f>
        <v>.</v>
      </c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>
        <f>R2388-S2388-T2388</f>
        <v>0</v>
      </c>
      <c r="V2388" s="9" t="e">
        <f>IF(X2388&lt;&gt;"Liquidação Cancelada",VLOOKUP(B2388,'BASE DE DADOS OPS'!$B$4:$P$9650,10,FALSE),"Liquidação Cancelada")</f>
        <v>#N/A</v>
      </c>
      <c r="W2388" s="13" t="e">
        <f>IF(X2388&lt;&gt;"Liquidação Cancelada",IF(ISBLANK(V2388),"AGUARDANDO PAGAMENTO",NETWORKDAYS(P2388,V2388)-1),"Liquidação Cancelada")</f>
        <v>#N/A</v>
      </c>
      <c r="X2388" s="10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>IF(X2388&lt;&gt;"Liquidação Cancelada",Y2388-Z2388,"Liquidação Cancelada")</f>
        <v>#N/A</v>
      </c>
      <c r="AC2388" s="3" t="e">
        <f>IF(X2388&lt;&gt;"Liquidação Cancelada",(AA2388-AB2388)+(U2388-Z2388-AB2388),"Liquidação Cancelada")</f>
        <v>#N/A</v>
      </c>
      <c r="AD2388" s="29"/>
    </row>
    <row r="2389" spans="1:30" ht="24.95" customHeight="1" x14ac:dyDescent="0.2">
      <c r="A2389" s="23" t="str">
        <f>D2389&amp;"|"&amp;E2389&amp;"|"&amp;G2389&amp;"|"&amp;H2389&amp;"|"&amp;L2389&amp;"|"&amp;N2389&amp;"|"&amp;U2389</f>
        <v>||||||0</v>
      </c>
      <c r="B2389" s="23" t="str">
        <f>D2389&amp;"|"&amp;E2389&amp;"|"&amp;G2389&amp;"|"&amp;H2389&amp;"|"&amp;X2389</f>
        <v>||||0</v>
      </c>
      <c r="C2389" s="28" t="str">
        <f>E2389&amp;"|"&amp;X2389</f>
        <v>|0</v>
      </c>
      <c r="D2389" s="10"/>
      <c r="E2389" s="10"/>
      <c r="F2389" s="36" t="str">
        <f>G2389&amp;"/"&amp;H2389</f>
        <v>/</v>
      </c>
      <c r="G2389" s="10"/>
      <c r="H2389" s="10"/>
      <c r="I2389" s="36" t="str">
        <f>J2389&amp;"."&amp;K2389</f>
        <v>.</v>
      </c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>
        <f>R2389-S2389-T2389</f>
        <v>0</v>
      </c>
      <c r="V2389" s="9" t="e">
        <f>IF(X2389&lt;&gt;"Liquidação Cancelada",VLOOKUP(B2389,'BASE DE DADOS OPS'!$B$4:$P$9650,10,FALSE),"Liquidação Cancelada")</f>
        <v>#N/A</v>
      </c>
      <c r="W2389" s="13" t="e">
        <f>IF(X2389&lt;&gt;"Liquidação Cancelada",IF(ISBLANK(V2389),"AGUARDANDO PAGAMENTO",NETWORKDAYS(P2389,V2389)-1),"Liquidação Cancelada")</f>
        <v>#N/A</v>
      </c>
      <c r="X2389" s="10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>IF(X2389&lt;&gt;"Liquidação Cancelada",Y2389-Z2389,"Liquidação Cancelada")</f>
        <v>#N/A</v>
      </c>
      <c r="AC2389" s="3" t="e">
        <f>IF(X2389&lt;&gt;"Liquidação Cancelada",(AA2389-AB2389)+(U2389-Z2389-AB2389),"Liquidação Cancelada")</f>
        <v>#N/A</v>
      </c>
      <c r="AD2389" s="29"/>
    </row>
    <row r="2390" spans="1:30" ht="24.95" customHeight="1" x14ac:dyDescent="0.2">
      <c r="A2390" s="23" t="str">
        <f>D2390&amp;"|"&amp;E2390&amp;"|"&amp;G2390&amp;"|"&amp;H2390&amp;"|"&amp;L2390&amp;"|"&amp;N2390&amp;"|"&amp;U2390</f>
        <v>||||||0</v>
      </c>
      <c r="B2390" s="23" t="str">
        <f>D2390&amp;"|"&amp;E2390&amp;"|"&amp;G2390&amp;"|"&amp;H2390&amp;"|"&amp;X2390</f>
        <v>||||0</v>
      </c>
      <c r="C2390" s="28" t="str">
        <f>E2390&amp;"|"&amp;X2390</f>
        <v>|0</v>
      </c>
      <c r="D2390" s="10"/>
      <c r="E2390" s="10"/>
      <c r="F2390" s="36" t="str">
        <f>G2390&amp;"/"&amp;H2390</f>
        <v>/</v>
      </c>
      <c r="G2390" s="10"/>
      <c r="H2390" s="10"/>
      <c r="I2390" s="36" t="str">
        <f>J2390&amp;"."&amp;K2390</f>
        <v>.</v>
      </c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>
        <f>R2390-S2390-T2390</f>
        <v>0</v>
      </c>
      <c r="V2390" s="9" t="e">
        <f>IF(X2390&lt;&gt;"Liquidação Cancelada",VLOOKUP(B2390,'BASE DE DADOS OPS'!$B$4:$P$9650,10,FALSE),"Liquidação Cancelada")</f>
        <v>#N/A</v>
      </c>
      <c r="W2390" s="13" t="e">
        <f>IF(X2390&lt;&gt;"Liquidação Cancelada",IF(ISBLANK(V2390),"AGUARDANDO PAGAMENTO",NETWORKDAYS(P2390,V2390)-1),"Liquidação Cancelada")</f>
        <v>#N/A</v>
      </c>
      <c r="X2390" s="10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>IF(X2390&lt;&gt;"Liquidação Cancelada",Y2390-Z2390,"Liquidação Cancelada")</f>
        <v>#N/A</v>
      </c>
      <c r="AC2390" s="3" t="e">
        <f>IF(X2390&lt;&gt;"Liquidação Cancelada",(AA2390-AB2390)+(U2390-Z2390-AB2390),"Liquidação Cancelada")</f>
        <v>#N/A</v>
      </c>
      <c r="AD2390" s="29"/>
    </row>
    <row r="2391" spans="1:30" ht="24.95" customHeight="1" x14ac:dyDescent="0.2">
      <c r="A2391" s="23" t="str">
        <f>D2391&amp;"|"&amp;E2391&amp;"|"&amp;G2391&amp;"|"&amp;H2391&amp;"|"&amp;L2391&amp;"|"&amp;N2391&amp;"|"&amp;U2391</f>
        <v>||||||0</v>
      </c>
      <c r="B2391" s="23" t="str">
        <f>D2391&amp;"|"&amp;E2391&amp;"|"&amp;G2391&amp;"|"&amp;H2391&amp;"|"&amp;X2391</f>
        <v>||||0</v>
      </c>
      <c r="C2391" s="28" t="str">
        <f>E2391&amp;"|"&amp;X2391</f>
        <v>|0</v>
      </c>
      <c r="D2391" s="10"/>
      <c r="E2391" s="10"/>
      <c r="F2391" s="36" t="str">
        <f>G2391&amp;"/"&amp;H2391</f>
        <v>/</v>
      </c>
      <c r="G2391" s="10"/>
      <c r="H2391" s="10"/>
      <c r="I2391" s="36" t="str">
        <f>J2391&amp;"."&amp;K2391</f>
        <v>.</v>
      </c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>
        <f>R2391-S2391-T2391</f>
        <v>0</v>
      </c>
      <c r="V2391" s="9" t="e">
        <f>IF(X2391&lt;&gt;"Liquidação Cancelada",VLOOKUP(B2391,'BASE DE DADOS OPS'!$B$4:$P$9650,10,FALSE),"Liquidação Cancelada")</f>
        <v>#N/A</v>
      </c>
      <c r="W2391" s="13" t="e">
        <f>IF(X2391&lt;&gt;"Liquidação Cancelada",IF(ISBLANK(V2391),"AGUARDANDO PAGAMENTO",NETWORKDAYS(P2391,V2391)-1),"Liquidação Cancelada")</f>
        <v>#N/A</v>
      </c>
      <c r="X2391" s="10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>IF(X2391&lt;&gt;"Liquidação Cancelada",Y2391-Z2391,"Liquidação Cancelada")</f>
        <v>#N/A</v>
      </c>
      <c r="AC2391" s="3" t="e">
        <f>IF(X2391&lt;&gt;"Liquidação Cancelada",(AA2391-AB2391)+(U2391-Z2391-AB2391),"Liquidação Cancelada")</f>
        <v>#N/A</v>
      </c>
      <c r="AD2391" s="29"/>
    </row>
    <row r="2392" spans="1:30" ht="24.95" customHeight="1" x14ac:dyDescent="0.2">
      <c r="A2392" s="23" t="str">
        <f>D2392&amp;"|"&amp;E2392&amp;"|"&amp;G2392&amp;"|"&amp;H2392&amp;"|"&amp;L2392&amp;"|"&amp;N2392&amp;"|"&amp;U2392</f>
        <v>||||||0</v>
      </c>
      <c r="B2392" s="23" t="str">
        <f>D2392&amp;"|"&amp;E2392&amp;"|"&amp;G2392&amp;"|"&amp;H2392&amp;"|"&amp;X2392</f>
        <v>||||0</v>
      </c>
      <c r="C2392" s="28" t="str">
        <f>E2392&amp;"|"&amp;X2392</f>
        <v>|0</v>
      </c>
      <c r="D2392" s="10"/>
      <c r="E2392" s="10"/>
      <c r="F2392" s="36" t="str">
        <f>G2392&amp;"/"&amp;H2392</f>
        <v>/</v>
      </c>
      <c r="G2392" s="10"/>
      <c r="H2392" s="10"/>
      <c r="I2392" s="36" t="str">
        <f>J2392&amp;"."&amp;K2392</f>
        <v>.</v>
      </c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>
        <f>R2392-S2392-T2392</f>
        <v>0</v>
      </c>
      <c r="V2392" s="9" t="e">
        <f>IF(X2392&lt;&gt;"Liquidação Cancelada",VLOOKUP(B2392,'BASE DE DADOS OPS'!$B$4:$P$9650,10,FALSE),"Liquidação Cancelada")</f>
        <v>#N/A</v>
      </c>
      <c r="W2392" s="13" t="e">
        <f>IF(X2392&lt;&gt;"Liquidação Cancelada",IF(ISBLANK(V2392),"AGUARDANDO PAGAMENTO",NETWORKDAYS(P2392,V2392)-1),"Liquidação Cancelada")</f>
        <v>#N/A</v>
      </c>
      <c r="X2392" s="10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>IF(X2392&lt;&gt;"Liquidação Cancelada",Y2392-Z2392,"Liquidação Cancelada")</f>
        <v>#N/A</v>
      </c>
      <c r="AC2392" s="3" t="e">
        <f>IF(X2392&lt;&gt;"Liquidação Cancelada",(AA2392-AB2392)+(U2392-Z2392-AB2392),"Liquidação Cancelada")</f>
        <v>#N/A</v>
      </c>
      <c r="AD2392" s="29"/>
    </row>
    <row r="2393" spans="1:30" ht="24.95" customHeight="1" x14ac:dyDescent="0.2">
      <c r="A2393" s="23" t="str">
        <f>D2393&amp;"|"&amp;E2393&amp;"|"&amp;G2393&amp;"|"&amp;H2393&amp;"|"&amp;L2393&amp;"|"&amp;N2393&amp;"|"&amp;U2393</f>
        <v>||||||0</v>
      </c>
      <c r="B2393" s="23" t="str">
        <f>D2393&amp;"|"&amp;E2393&amp;"|"&amp;G2393&amp;"|"&amp;H2393&amp;"|"&amp;X2393</f>
        <v>||||0</v>
      </c>
      <c r="C2393" s="28" t="str">
        <f>E2393&amp;"|"&amp;X2393</f>
        <v>|0</v>
      </c>
      <c r="D2393" s="10"/>
      <c r="E2393" s="10"/>
      <c r="F2393" s="36" t="str">
        <f>G2393&amp;"/"&amp;H2393</f>
        <v>/</v>
      </c>
      <c r="G2393" s="10"/>
      <c r="H2393" s="10"/>
      <c r="I2393" s="36" t="str">
        <f>J2393&amp;"."&amp;K2393</f>
        <v>.</v>
      </c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>
        <f>R2393-S2393-T2393</f>
        <v>0</v>
      </c>
      <c r="V2393" s="9" t="e">
        <f>IF(X2393&lt;&gt;"Liquidação Cancelada",VLOOKUP(B2393,'BASE DE DADOS OPS'!$B$4:$P$9650,10,FALSE),"Liquidação Cancelada")</f>
        <v>#N/A</v>
      </c>
      <c r="W2393" s="13" t="e">
        <f>IF(X2393&lt;&gt;"Liquidação Cancelada",IF(ISBLANK(V2393),"AGUARDANDO PAGAMENTO",NETWORKDAYS(P2393,V2393)-1),"Liquidação Cancelada")</f>
        <v>#N/A</v>
      </c>
      <c r="X2393" s="10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>IF(X2393&lt;&gt;"Liquidação Cancelada",Y2393-Z2393,"Liquidação Cancelada")</f>
        <v>#N/A</v>
      </c>
      <c r="AC2393" s="3" t="e">
        <f>IF(X2393&lt;&gt;"Liquidação Cancelada",(AA2393-AB2393)+(U2393-Z2393-AB2393),"Liquidação Cancelada")</f>
        <v>#N/A</v>
      </c>
      <c r="AD2393" s="29"/>
    </row>
    <row r="2394" spans="1:30" ht="24.95" customHeight="1" x14ac:dyDescent="0.2">
      <c r="A2394" s="23" t="str">
        <f>D2394&amp;"|"&amp;E2394&amp;"|"&amp;G2394&amp;"|"&amp;H2394&amp;"|"&amp;L2394&amp;"|"&amp;N2394&amp;"|"&amp;U2394</f>
        <v>||||||0</v>
      </c>
      <c r="B2394" s="23" t="str">
        <f>D2394&amp;"|"&amp;E2394&amp;"|"&amp;G2394&amp;"|"&amp;H2394&amp;"|"&amp;X2394</f>
        <v>||||0</v>
      </c>
      <c r="C2394" s="28" t="str">
        <f>E2394&amp;"|"&amp;X2394</f>
        <v>|0</v>
      </c>
      <c r="D2394" s="10"/>
      <c r="E2394" s="10"/>
      <c r="F2394" s="36" t="str">
        <f>G2394&amp;"/"&amp;H2394</f>
        <v>/</v>
      </c>
      <c r="G2394" s="10"/>
      <c r="H2394" s="10"/>
      <c r="I2394" s="36" t="str">
        <f>J2394&amp;"."&amp;K2394</f>
        <v>.</v>
      </c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>
        <f>R2394-S2394-T2394</f>
        <v>0</v>
      </c>
      <c r="V2394" s="9" t="e">
        <f>IF(X2394&lt;&gt;"Liquidação Cancelada",VLOOKUP(B2394,'BASE DE DADOS OPS'!$B$4:$P$9650,10,FALSE),"Liquidação Cancelada")</f>
        <v>#N/A</v>
      </c>
      <c r="W2394" s="13" t="e">
        <f>IF(X2394&lt;&gt;"Liquidação Cancelada",IF(ISBLANK(V2394),"AGUARDANDO PAGAMENTO",NETWORKDAYS(P2394,V2394)-1),"Liquidação Cancelada")</f>
        <v>#N/A</v>
      </c>
      <c r="X2394" s="10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>IF(X2394&lt;&gt;"Liquidação Cancelada",Y2394-Z2394,"Liquidação Cancelada")</f>
        <v>#N/A</v>
      </c>
      <c r="AC2394" s="3" t="e">
        <f>IF(X2394&lt;&gt;"Liquidação Cancelada",(AA2394-AB2394)+(U2394-Z2394-AB2394),"Liquidação Cancelada")</f>
        <v>#N/A</v>
      </c>
      <c r="AD2394" s="29"/>
    </row>
    <row r="2395" spans="1:30" ht="24.95" customHeight="1" x14ac:dyDescent="0.2">
      <c r="A2395" s="23" t="str">
        <f>D2395&amp;"|"&amp;E2395&amp;"|"&amp;G2395&amp;"|"&amp;H2395&amp;"|"&amp;L2395&amp;"|"&amp;N2395&amp;"|"&amp;U2395</f>
        <v>||||||0</v>
      </c>
      <c r="B2395" s="23" t="str">
        <f>D2395&amp;"|"&amp;E2395&amp;"|"&amp;G2395&amp;"|"&amp;H2395&amp;"|"&amp;X2395</f>
        <v>||||0</v>
      </c>
      <c r="C2395" s="28" t="str">
        <f>E2395&amp;"|"&amp;X2395</f>
        <v>|0</v>
      </c>
      <c r="D2395" s="10"/>
      <c r="E2395" s="10"/>
      <c r="F2395" s="36" t="str">
        <f>G2395&amp;"/"&amp;H2395</f>
        <v>/</v>
      </c>
      <c r="G2395" s="10"/>
      <c r="H2395" s="10"/>
      <c r="I2395" s="36" t="str">
        <f>J2395&amp;"."&amp;K2395</f>
        <v>.</v>
      </c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>
        <f>R2395-S2395-T2395</f>
        <v>0</v>
      </c>
      <c r="V2395" s="9" t="e">
        <f>IF(X2395&lt;&gt;"Liquidação Cancelada",VLOOKUP(B2395,'BASE DE DADOS OPS'!$B$4:$P$9650,10,FALSE),"Liquidação Cancelada")</f>
        <v>#N/A</v>
      </c>
      <c r="W2395" s="13" t="e">
        <f>IF(X2395&lt;&gt;"Liquidação Cancelada",IF(ISBLANK(V2395),"AGUARDANDO PAGAMENTO",NETWORKDAYS(P2395,V2395)-1),"Liquidação Cancelada")</f>
        <v>#N/A</v>
      </c>
      <c r="X2395" s="10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>IF(X2395&lt;&gt;"Liquidação Cancelada",Y2395-Z2395,"Liquidação Cancelada")</f>
        <v>#N/A</v>
      </c>
      <c r="AC2395" s="3" t="e">
        <f>IF(X2395&lt;&gt;"Liquidação Cancelada",(AA2395-AB2395)+(U2395-Z2395-AB2395),"Liquidação Cancelada")</f>
        <v>#N/A</v>
      </c>
      <c r="AD2395" s="29"/>
    </row>
    <row r="2396" spans="1:30" ht="24.95" customHeight="1" x14ac:dyDescent="0.2">
      <c r="A2396" s="23" t="str">
        <f>D2396&amp;"|"&amp;E2396&amp;"|"&amp;G2396&amp;"|"&amp;H2396&amp;"|"&amp;L2396&amp;"|"&amp;N2396&amp;"|"&amp;U2396</f>
        <v>||||||0</v>
      </c>
      <c r="B2396" s="23" t="str">
        <f>D2396&amp;"|"&amp;E2396&amp;"|"&amp;G2396&amp;"|"&amp;H2396&amp;"|"&amp;X2396</f>
        <v>||||0</v>
      </c>
      <c r="C2396" s="28" t="str">
        <f>E2396&amp;"|"&amp;X2396</f>
        <v>|0</v>
      </c>
      <c r="D2396" s="10"/>
      <c r="E2396" s="10"/>
      <c r="F2396" s="36" t="str">
        <f>G2396&amp;"/"&amp;H2396</f>
        <v>/</v>
      </c>
      <c r="G2396" s="10"/>
      <c r="H2396" s="10"/>
      <c r="I2396" s="36" t="str">
        <f>J2396&amp;"."&amp;K2396</f>
        <v>.</v>
      </c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>
        <f>R2396-S2396-T2396</f>
        <v>0</v>
      </c>
      <c r="V2396" s="9" t="e">
        <f>IF(X2396&lt;&gt;"Liquidação Cancelada",VLOOKUP(B2396,'BASE DE DADOS OPS'!$B$4:$P$9650,10,FALSE),"Liquidação Cancelada")</f>
        <v>#N/A</v>
      </c>
      <c r="W2396" s="13" t="e">
        <f>IF(X2396&lt;&gt;"Liquidação Cancelada",IF(ISBLANK(V2396),"AGUARDANDO PAGAMENTO",NETWORKDAYS(P2396,V2396)-1),"Liquidação Cancelada")</f>
        <v>#N/A</v>
      </c>
      <c r="X2396" s="10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>IF(X2396&lt;&gt;"Liquidação Cancelada",Y2396-Z2396,"Liquidação Cancelada")</f>
        <v>#N/A</v>
      </c>
      <c r="AC2396" s="3" t="e">
        <f>IF(X2396&lt;&gt;"Liquidação Cancelada",(AA2396-AB2396)+(U2396-Z2396-AB2396),"Liquidação Cancelada")</f>
        <v>#N/A</v>
      </c>
      <c r="AD2396" s="29"/>
    </row>
    <row r="2397" spans="1:30" ht="24.95" customHeight="1" x14ac:dyDescent="0.2">
      <c r="A2397" s="23" t="str">
        <f>D2397&amp;"|"&amp;E2397&amp;"|"&amp;G2397&amp;"|"&amp;H2397&amp;"|"&amp;L2397&amp;"|"&amp;N2397&amp;"|"&amp;U2397</f>
        <v>||||||0</v>
      </c>
      <c r="B2397" s="23" t="str">
        <f>D2397&amp;"|"&amp;E2397&amp;"|"&amp;G2397&amp;"|"&amp;H2397&amp;"|"&amp;X2397</f>
        <v>||||0</v>
      </c>
      <c r="C2397" s="28" t="str">
        <f>E2397&amp;"|"&amp;X2397</f>
        <v>|0</v>
      </c>
      <c r="D2397" s="10"/>
      <c r="E2397" s="10"/>
      <c r="F2397" s="36" t="str">
        <f>G2397&amp;"/"&amp;H2397</f>
        <v>/</v>
      </c>
      <c r="G2397" s="10"/>
      <c r="H2397" s="10"/>
      <c r="I2397" s="36" t="str">
        <f>J2397&amp;"."&amp;K2397</f>
        <v>.</v>
      </c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>
        <f>R2397-S2397-T2397</f>
        <v>0</v>
      </c>
      <c r="V2397" s="9" t="e">
        <f>IF(X2397&lt;&gt;"Liquidação Cancelada",VLOOKUP(B2397,'BASE DE DADOS OPS'!$B$4:$P$9650,10,FALSE),"Liquidação Cancelada")</f>
        <v>#N/A</v>
      </c>
      <c r="W2397" s="13" t="e">
        <f>IF(X2397&lt;&gt;"Liquidação Cancelada",IF(ISBLANK(V2397),"AGUARDANDO PAGAMENTO",NETWORKDAYS(P2397,V2397)-1),"Liquidação Cancelada")</f>
        <v>#N/A</v>
      </c>
      <c r="X2397" s="10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>IF(X2397&lt;&gt;"Liquidação Cancelada",Y2397-Z2397,"Liquidação Cancelada")</f>
        <v>#N/A</v>
      </c>
      <c r="AC2397" s="3" t="e">
        <f>IF(X2397&lt;&gt;"Liquidação Cancelada",(AA2397-AB2397)+(U2397-Z2397-AB2397),"Liquidação Cancelada")</f>
        <v>#N/A</v>
      </c>
      <c r="AD2397" s="29"/>
    </row>
    <row r="2398" spans="1:30" ht="24.95" customHeight="1" x14ac:dyDescent="0.2">
      <c r="A2398" s="23" t="str">
        <f>D2398&amp;"|"&amp;E2398&amp;"|"&amp;G2398&amp;"|"&amp;H2398&amp;"|"&amp;L2398&amp;"|"&amp;N2398&amp;"|"&amp;U2398</f>
        <v>||||||0</v>
      </c>
      <c r="B2398" s="23" t="str">
        <f>D2398&amp;"|"&amp;E2398&amp;"|"&amp;G2398&amp;"|"&amp;H2398&amp;"|"&amp;X2398</f>
        <v>||||0</v>
      </c>
      <c r="C2398" s="28" t="str">
        <f>E2398&amp;"|"&amp;X2398</f>
        <v>|0</v>
      </c>
      <c r="D2398" s="10"/>
      <c r="E2398" s="10"/>
      <c r="F2398" s="36" t="str">
        <f>G2398&amp;"/"&amp;H2398</f>
        <v>/</v>
      </c>
      <c r="G2398" s="10"/>
      <c r="H2398" s="10"/>
      <c r="I2398" s="36" t="str">
        <f>J2398&amp;"."&amp;K2398</f>
        <v>.</v>
      </c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>
        <f>R2398-S2398-T2398</f>
        <v>0</v>
      </c>
      <c r="V2398" s="9" t="e">
        <f>IF(X2398&lt;&gt;"Liquidação Cancelada",VLOOKUP(B2398,'BASE DE DADOS OPS'!$B$4:$P$9650,10,FALSE),"Liquidação Cancelada")</f>
        <v>#N/A</v>
      </c>
      <c r="W2398" s="13" t="e">
        <f>IF(X2398&lt;&gt;"Liquidação Cancelada",IF(ISBLANK(V2398),"AGUARDANDO PAGAMENTO",NETWORKDAYS(P2398,V2398)-1),"Liquidação Cancelada")</f>
        <v>#N/A</v>
      </c>
      <c r="X2398" s="10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>IF(X2398&lt;&gt;"Liquidação Cancelada",Y2398-Z2398,"Liquidação Cancelada")</f>
        <v>#N/A</v>
      </c>
      <c r="AC2398" s="3" t="e">
        <f>IF(X2398&lt;&gt;"Liquidação Cancelada",(AA2398-AB2398)+(U2398-Z2398-AB2398),"Liquidação Cancelada")</f>
        <v>#N/A</v>
      </c>
      <c r="AD2398" s="29"/>
    </row>
    <row r="2399" spans="1:30" ht="24.95" customHeight="1" x14ac:dyDescent="0.2">
      <c r="A2399" s="23" t="str">
        <f>D2399&amp;"|"&amp;E2399&amp;"|"&amp;G2399&amp;"|"&amp;H2399&amp;"|"&amp;L2399&amp;"|"&amp;N2399&amp;"|"&amp;U2399</f>
        <v>||||||0</v>
      </c>
      <c r="B2399" s="23" t="str">
        <f>D2399&amp;"|"&amp;E2399&amp;"|"&amp;G2399&amp;"|"&amp;H2399&amp;"|"&amp;X2399</f>
        <v>||||0</v>
      </c>
      <c r="C2399" s="28" t="str">
        <f>E2399&amp;"|"&amp;X2399</f>
        <v>|0</v>
      </c>
      <c r="D2399" s="10"/>
      <c r="E2399" s="10"/>
      <c r="F2399" s="36" t="str">
        <f>G2399&amp;"/"&amp;H2399</f>
        <v>/</v>
      </c>
      <c r="G2399" s="10"/>
      <c r="H2399" s="10"/>
      <c r="I2399" s="36" t="str">
        <f>J2399&amp;"."&amp;K2399</f>
        <v>.</v>
      </c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>
        <f>R2399-S2399-T2399</f>
        <v>0</v>
      </c>
      <c r="V2399" s="9" t="e">
        <f>IF(X2399&lt;&gt;"Liquidação Cancelada",VLOOKUP(B2399,'BASE DE DADOS OPS'!$B$4:$P$9650,10,FALSE),"Liquidação Cancelada")</f>
        <v>#N/A</v>
      </c>
      <c r="W2399" s="13" t="e">
        <f>IF(X2399&lt;&gt;"Liquidação Cancelada",IF(ISBLANK(V2399),"AGUARDANDO PAGAMENTO",NETWORKDAYS(P2399,V2399)-1),"Liquidação Cancelada")</f>
        <v>#N/A</v>
      </c>
      <c r="X2399" s="10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>IF(X2399&lt;&gt;"Liquidação Cancelada",Y2399-Z2399,"Liquidação Cancelada")</f>
        <v>#N/A</v>
      </c>
      <c r="AC2399" s="3" t="e">
        <f>IF(X2399&lt;&gt;"Liquidação Cancelada",(AA2399-AB2399)+(U2399-Z2399-AB2399),"Liquidação Cancelada")</f>
        <v>#N/A</v>
      </c>
      <c r="AD2399" s="29"/>
    </row>
    <row r="2400" spans="1:30" ht="24.95" customHeight="1" x14ac:dyDescent="0.2">
      <c r="A2400" s="23" t="str">
        <f>D2400&amp;"|"&amp;E2400&amp;"|"&amp;G2400&amp;"|"&amp;H2400&amp;"|"&amp;L2400&amp;"|"&amp;N2400&amp;"|"&amp;U2400</f>
        <v>||||||0</v>
      </c>
      <c r="B2400" s="23" t="str">
        <f>D2400&amp;"|"&amp;E2400&amp;"|"&amp;G2400&amp;"|"&amp;H2400&amp;"|"&amp;X2400</f>
        <v>||||0</v>
      </c>
      <c r="C2400" s="28" t="str">
        <f>E2400&amp;"|"&amp;X2400</f>
        <v>|0</v>
      </c>
      <c r="D2400" s="10"/>
      <c r="E2400" s="10"/>
      <c r="F2400" s="36" t="str">
        <f>G2400&amp;"/"&amp;H2400</f>
        <v>/</v>
      </c>
      <c r="G2400" s="10"/>
      <c r="H2400" s="10"/>
      <c r="I2400" s="36" t="str">
        <f>J2400&amp;"."&amp;K2400</f>
        <v>.</v>
      </c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>
        <f>R2400-S2400-T2400</f>
        <v>0</v>
      </c>
      <c r="V2400" s="9" t="e">
        <f>IF(X2400&lt;&gt;"Liquidação Cancelada",VLOOKUP(B2400,'BASE DE DADOS OPS'!$B$4:$P$9650,10,FALSE),"Liquidação Cancelada")</f>
        <v>#N/A</v>
      </c>
      <c r="W2400" s="13" t="e">
        <f>IF(X2400&lt;&gt;"Liquidação Cancelada",IF(ISBLANK(V2400),"AGUARDANDO PAGAMENTO",NETWORKDAYS(P2400,V2400)-1),"Liquidação Cancelada")</f>
        <v>#N/A</v>
      </c>
      <c r="X2400" s="10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>IF(X2400&lt;&gt;"Liquidação Cancelada",Y2400-Z2400,"Liquidação Cancelada")</f>
        <v>#N/A</v>
      </c>
      <c r="AC2400" s="3" t="e">
        <f>IF(X2400&lt;&gt;"Liquidação Cancelada",(AA2400-AB2400)+(U2400-Z2400-AB2400),"Liquidação Cancelada")</f>
        <v>#N/A</v>
      </c>
      <c r="AD2400" s="29"/>
    </row>
    <row r="2401" spans="1:30" ht="24.95" customHeight="1" x14ac:dyDescent="0.2">
      <c r="A2401" s="23" t="str">
        <f>D2401&amp;"|"&amp;E2401&amp;"|"&amp;G2401&amp;"|"&amp;H2401&amp;"|"&amp;L2401&amp;"|"&amp;N2401&amp;"|"&amp;U2401</f>
        <v>||||||0</v>
      </c>
      <c r="B2401" s="23" t="str">
        <f>D2401&amp;"|"&amp;E2401&amp;"|"&amp;G2401&amp;"|"&amp;H2401&amp;"|"&amp;X2401</f>
        <v>||||0</v>
      </c>
      <c r="C2401" s="28" t="str">
        <f>E2401&amp;"|"&amp;X2401</f>
        <v>|0</v>
      </c>
      <c r="D2401" s="10"/>
      <c r="E2401" s="10"/>
      <c r="F2401" s="36" t="str">
        <f>G2401&amp;"/"&amp;H2401</f>
        <v>/</v>
      </c>
      <c r="G2401" s="10"/>
      <c r="H2401" s="10"/>
      <c r="I2401" s="36" t="str">
        <f>J2401&amp;"."&amp;K2401</f>
        <v>.</v>
      </c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>
        <f>R2401-S2401-T2401</f>
        <v>0</v>
      </c>
      <c r="V2401" s="9" t="e">
        <f>IF(X2401&lt;&gt;"Liquidação Cancelada",VLOOKUP(B2401,'BASE DE DADOS OPS'!$B$4:$P$9650,10,FALSE),"Liquidação Cancelada")</f>
        <v>#N/A</v>
      </c>
      <c r="W2401" s="13" t="e">
        <f>IF(X2401&lt;&gt;"Liquidação Cancelada",IF(ISBLANK(V2401),"AGUARDANDO PAGAMENTO",NETWORKDAYS(P2401,V2401)-1),"Liquidação Cancelada")</f>
        <v>#N/A</v>
      </c>
      <c r="X2401" s="10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>IF(X2401&lt;&gt;"Liquidação Cancelada",Y2401-Z2401,"Liquidação Cancelada")</f>
        <v>#N/A</v>
      </c>
      <c r="AC2401" s="3" t="e">
        <f>IF(X2401&lt;&gt;"Liquidação Cancelada",(AA2401-AB2401)+(U2401-Z2401-AB2401),"Liquidação Cancelada")</f>
        <v>#N/A</v>
      </c>
      <c r="AD2401" s="29"/>
    </row>
    <row r="2402" spans="1:30" ht="24.95" customHeight="1" x14ac:dyDescent="0.2">
      <c r="A2402" s="23" t="str">
        <f>D2402&amp;"|"&amp;E2402&amp;"|"&amp;G2402&amp;"|"&amp;H2402&amp;"|"&amp;L2402&amp;"|"&amp;N2402&amp;"|"&amp;U2402</f>
        <v>||||||0</v>
      </c>
      <c r="B2402" s="23" t="str">
        <f>D2402&amp;"|"&amp;E2402&amp;"|"&amp;G2402&amp;"|"&amp;H2402&amp;"|"&amp;X2402</f>
        <v>||||0</v>
      </c>
      <c r="C2402" s="28" t="str">
        <f>E2402&amp;"|"&amp;X2402</f>
        <v>|0</v>
      </c>
      <c r="D2402" s="10"/>
      <c r="E2402" s="10"/>
      <c r="F2402" s="36" t="str">
        <f>G2402&amp;"/"&amp;H2402</f>
        <v>/</v>
      </c>
      <c r="G2402" s="10"/>
      <c r="H2402" s="10"/>
      <c r="I2402" s="36" t="str">
        <f>J2402&amp;"."&amp;K2402</f>
        <v>.</v>
      </c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>
        <f>R2402-S2402-T2402</f>
        <v>0</v>
      </c>
      <c r="V2402" s="9" t="e">
        <f>IF(X2402&lt;&gt;"Liquidação Cancelada",VLOOKUP(B2402,'BASE DE DADOS OPS'!$B$4:$P$9650,10,FALSE),"Liquidação Cancelada")</f>
        <v>#N/A</v>
      </c>
      <c r="W2402" s="13" t="e">
        <f>IF(X2402&lt;&gt;"Liquidação Cancelada",IF(ISBLANK(V2402),"AGUARDANDO PAGAMENTO",NETWORKDAYS(P2402,V2402)-1),"Liquidação Cancelada")</f>
        <v>#N/A</v>
      </c>
      <c r="X2402" s="10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>IF(X2402&lt;&gt;"Liquidação Cancelada",Y2402-Z2402,"Liquidação Cancelada")</f>
        <v>#N/A</v>
      </c>
      <c r="AC2402" s="3" t="e">
        <f>IF(X2402&lt;&gt;"Liquidação Cancelada",(AA2402-AB2402)+(U2402-Z2402-AB2402),"Liquidação Cancelada")</f>
        <v>#N/A</v>
      </c>
      <c r="AD2402" s="29"/>
    </row>
    <row r="2403" spans="1:30" ht="24.95" customHeight="1" x14ac:dyDescent="0.2">
      <c r="A2403" s="23" t="str">
        <f>D2403&amp;"|"&amp;E2403&amp;"|"&amp;G2403&amp;"|"&amp;H2403&amp;"|"&amp;L2403&amp;"|"&amp;N2403&amp;"|"&amp;U2403</f>
        <v>||||||0</v>
      </c>
      <c r="B2403" s="23" t="str">
        <f>D2403&amp;"|"&amp;E2403&amp;"|"&amp;G2403&amp;"|"&amp;H2403&amp;"|"&amp;X2403</f>
        <v>||||0</v>
      </c>
      <c r="C2403" s="28" t="str">
        <f>E2403&amp;"|"&amp;X2403</f>
        <v>|0</v>
      </c>
      <c r="D2403" s="10"/>
      <c r="E2403" s="10"/>
      <c r="F2403" s="36" t="str">
        <f>G2403&amp;"/"&amp;H2403</f>
        <v>/</v>
      </c>
      <c r="G2403" s="10"/>
      <c r="H2403" s="10"/>
      <c r="I2403" s="36" t="str">
        <f>J2403&amp;"."&amp;K2403</f>
        <v>.</v>
      </c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>
        <f>R2403-S2403-T2403</f>
        <v>0</v>
      </c>
      <c r="V2403" s="9" t="e">
        <f>IF(X2403&lt;&gt;"Liquidação Cancelada",VLOOKUP(B2403,'BASE DE DADOS OPS'!$B$4:$P$9650,10,FALSE),"Liquidação Cancelada")</f>
        <v>#N/A</v>
      </c>
      <c r="W2403" s="13" t="e">
        <f>IF(X2403&lt;&gt;"Liquidação Cancelada",IF(ISBLANK(V2403),"AGUARDANDO PAGAMENTO",NETWORKDAYS(P2403,V2403)-1),"Liquidação Cancelada")</f>
        <v>#N/A</v>
      </c>
      <c r="X2403" s="10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>IF(X2403&lt;&gt;"Liquidação Cancelada",Y2403-Z2403,"Liquidação Cancelada")</f>
        <v>#N/A</v>
      </c>
      <c r="AC2403" s="3" t="e">
        <f>IF(X2403&lt;&gt;"Liquidação Cancelada",(AA2403-AB2403)+(U2403-Z2403-AB2403),"Liquidação Cancelada")</f>
        <v>#N/A</v>
      </c>
      <c r="AD2403" s="29"/>
    </row>
    <row r="2404" spans="1:30" ht="24.95" customHeight="1" x14ac:dyDescent="0.2">
      <c r="A2404" s="23" t="str">
        <f>D2404&amp;"|"&amp;E2404&amp;"|"&amp;G2404&amp;"|"&amp;H2404&amp;"|"&amp;L2404&amp;"|"&amp;N2404&amp;"|"&amp;U2404</f>
        <v>||||||0</v>
      </c>
      <c r="B2404" s="23" t="str">
        <f>D2404&amp;"|"&amp;E2404&amp;"|"&amp;G2404&amp;"|"&amp;H2404&amp;"|"&amp;X2404</f>
        <v>||||0</v>
      </c>
      <c r="C2404" s="28" t="str">
        <f>E2404&amp;"|"&amp;X2404</f>
        <v>|0</v>
      </c>
      <c r="D2404" s="10"/>
      <c r="E2404" s="10"/>
      <c r="F2404" s="36" t="str">
        <f>G2404&amp;"/"&amp;H2404</f>
        <v>/</v>
      </c>
      <c r="G2404" s="10"/>
      <c r="H2404" s="10"/>
      <c r="I2404" s="36" t="str">
        <f>J2404&amp;"."&amp;K2404</f>
        <v>.</v>
      </c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>
        <f>R2404-S2404-T2404</f>
        <v>0</v>
      </c>
      <c r="V2404" s="9" t="e">
        <f>IF(X2404&lt;&gt;"Liquidação Cancelada",VLOOKUP(B2404,'BASE DE DADOS OPS'!$B$4:$P$9650,10,FALSE),"Liquidação Cancelada")</f>
        <v>#N/A</v>
      </c>
      <c r="W2404" s="13" t="e">
        <f>IF(X2404&lt;&gt;"Liquidação Cancelada",IF(ISBLANK(V2404),"AGUARDANDO PAGAMENTO",NETWORKDAYS(P2404,V2404)-1),"Liquidação Cancelada")</f>
        <v>#N/A</v>
      </c>
      <c r="X2404" s="10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>IF(X2404&lt;&gt;"Liquidação Cancelada",Y2404-Z2404,"Liquidação Cancelada")</f>
        <v>#N/A</v>
      </c>
      <c r="AC2404" s="3" t="e">
        <f>IF(X2404&lt;&gt;"Liquidação Cancelada",(AA2404-AB2404)+(U2404-Z2404-AB2404),"Liquidação Cancelada")</f>
        <v>#N/A</v>
      </c>
      <c r="AD2404" s="29"/>
    </row>
    <row r="2405" spans="1:30" ht="24.95" customHeight="1" x14ac:dyDescent="0.2">
      <c r="A2405" s="23" t="str">
        <f>D2405&amp;"|"&amp;E2405&amp;"|"&amp;G2405&amp;"|"&amp;H2405&amp;"|"&amp;L2405&amp;"|"&amp;N2405&amp;"|"&amp;U2405</f>
        <v>||||||0</v>
      </c>
      <c r="B2405" s="23" t="str">
        <f>D2405&amp;"|"&amp;E2405&amp;"|"&amp;G2405&amp;"|"&amp;H2405&amp;"|"&amp;X2405</f>
        <v>||||0</v>
      </c>
      <c r="C2405" s="28" t="str">
        <f>E2405&amp;"|"&amp;X2405</f>
        <v>|0</v>
      </c>
      <c r="D2405" s="10"/>
      <c r="E2405" s="10"/>
      <c r="F2405" s="36" t="str">
        <f>G2405&amp;"/"&amp;H2405</f>
        <v>/</v>
      </c>
      <c r="G2405" s="10"/>
      <c r="H2405" s="10"/>
      <c r="I2405" s="36" t="str">
        <f>J2405&amp;"."&amp;K2405</f>
        <v>.</v>
      </c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>
        <f>R2405-S2405-T2405</f>
        <v>0</v>
      </c>
      <c r="V2405" s="9" t="e">
        <f>IF(X2405&lt;&gt;"Liquidação Cancelada",VLOOKUP(B2405,'BASE DE DADOS OPS'!$B$4:$P$9650,10,FALSE),"Liquidação Cancelada")</f>
        <v>#N/A</v>
      </c>
      <c r="W2405" s="13" t="e">
        <f>IF(X2405&lt;&gt;"Liquidação Cancelada",IF(ISBLANK(V2405),"AGUARDANDO PAGAMENTO",NETWORKDAYS(P2405,V2405)-1),"Liquidação Cancelada")</f>
        <v>#N/A</v>
      </c>
      <c r="X2405" s="10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>IF(X2405&lt;&gt;"Liquidação Cancelada",Y2405-Z2405,"Liquidação Cancelada")</f>
        <v>#N/A</v>
      </c>
      <c r="AC2405" s="3" t="e">
        <f>IF(X2405&lt;&gt;"Liquidação Cancelada",(AA2405-AB2405)+(U2405-Z2405-AB2405),"Liquidação Cancelada")</f>
        <v>#N/A</v>
      </c>
      <c r="AD2405" s="29"/>
    </row>
    <row r="2406" spans="1:30" ht="24.95" customHeight="1" x14ac:dyDescent="0.2">
      <c r="A2406" s="23" t="str">
        <f>D2406&amp;"|"&amp;E2406&amp;"|"&amp;G2406&amp;"|"&amp;H2406&amp;"|"&amp;L2406&amp;"|"&amp;N2406&amp;"|"&amp;U2406</f>
        <v>||||||0</v>
      </c>
      <c r="B2406" s="23" t="str">
        <f>D2406&amp;"|"&amp;E2406&amp;"|"&amp;G2406&amp;"|"&amp;H2406&amp;"|"&amp;X2406</f>
        <v>||||0</v>
      </c>
      <c r="C2406" s="28" t="str">
        <f>E2406&amp;"|"&amp;X2406</f>
        <v>|0</v>
      </c>
      <c r="D2406" s="10"/>
      <c r="E2406" s="10"/>
      <c r="F2406" s="36" t="str">
        <f>G2406&amp;"/"&amp;H2406</f>
        <v>/</v>
      </c>
      <c r="G2406" s="10"/>
      <c r="H2406" s="10"/>
      <c r="I2406" s="36" t="str">
        <f>J2406&amp;"."&amp;K2406</f>
        <v>.</v>
      </c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>
        <f>R2406-S2406-T2406</f>
        <v>0</v>
      </c>
      <c r="V2406" s="9" t="e">
        <f>IF(X2406&lt;&gt;"Liquidação Cancelada",VLOOKUP(B2406,'BASE DE DADOS OPS'!$B$4:$P$9650,10,FALSE),"Liquidação Cancelada")</f>
        <v>#N/A</v>
      </c>
      <c r="W2406" s="13" t="e">
        <f>IF(X2406&lt;&gt;"Liquidação Cancelada",IF(ISBLANK(V2406),"AGUARDANDO PAGAMENTO",NETWORKDAYS(P2406,V2406)-1),"Liquidação Cancelada")</f>
        <v>#N/A</v>
      </c>
      <c r="X2406" s="10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>IF(X2406&lt;&gt;"Liquidação Cancelada",Y2406-Z2406,"Liquidação Cancelada")</f>
        <v>#N/A</v>
      </c>
      <c r="AC2406" s="3" t="e">
        <f>IF(X2406&lt;&gt;"Liquidação Cancelada",(AA2406-AB2406)+(U2406-Z2406-AB2406),"Liquidação Cancelada")</f>
        <v>#N/A</v>
      </c>
      <c r="AD2406" s="29"/>
    </row>
    <row r="2407" spans="1:30" ht="24.95" customHeight="1" x14ac:dyDescent="0.2">
      <c r="A2407" s="23" t="str">
        <f>D2407&amp;"|"&amp;E2407&amp;"|"&amp;G2407&amp;"|"&amp;H2407&amp;"|"&amp;L2407&amp;"|"&amp;N2407&amp;"|"&amp;U2407</f>
        <v>||||||0</v>
      </c>
      <c r="B2407" s="23" t="str">
        <f>D2407&amp;"|"&amp;E2407&amp;"|"&amp;G2407&amp;"|"&amp;H2407&amp;"|"&amp;X2407</f>
        <v>||||0</v>
      </c>
      <c r="C2407" s="28" t="str">
        <f>E2407&amp;"|"&amp;X2407</f>
        <v>|0</v>
      </c>
      <c r="D2407" s="10"/>
      <c r="E2407" s="10"/>
      <c r="F2407" s="36" t="str">
        <f>G2407&amp;"/"&amp;H2407</f>
        <v>/</v>
      </c>
      <c r="G2407" s="10"/>
      <c r="H2407" s="10"/>
      <c r="I2407" s="36" t="str">
        <f>J2407&amp;"."&amp;K2407</f>
        <v>.</v>
      </c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>
        <f>R2407-S2407-T2407</f>
        <v>0</v>
      </c>
      <c r="V2407" s="9" t="e">
        <f>IF(X2407&lt;&gt;"Liquidação Cancelada",VLOOKUP(B2407,'BASE DE DADOS OPS'!$B$4:$P$9650,10,FALSE),"Liquidação Cancelada")</f>
        <v>#N/A</v>
      </c>
      <c r="W2407" s="13" t="e">
        <f>IF(X2407&lt;&gt;"Liquidação Cancelada",IF(ISBLANK(V2407),"AGUARDANDO PAGAMENTO",NETWORKDAYS(P2407,V2407)-1),"Liquidação Cancelada")</f>
        <v>#N/A</v>
      </c>
      <c r="X2407" s="10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>IF(X2407&lt;&gt;"Liquidação Cancelada",Y2407-Z2407,"Liquidação Cancelada")</f>
        <v>#N/A</v>
      </c>
      <c r="AC2407" s="3" t="e">
        <f>IF(X2407&lt;&gt;"Liquidação Cancelada",(AA2407-AB2407)+(U2407-Z2407-AB2407),"Liquidação Cancelada")</f>
        <v>#N/A</v>
      </c>
      <c r="AD2407" s="29"/>
    </row>
    <row r="2408" spans="1:30" ht="24.95" customHeight="1" x14ac:dyDescent="0.2">
      <c r="A2408" s="23" t="str">
        <f>D2408&amp;"|"&amp;E2408&amp;"|"&amp;G2408&amp;"|"&amp;H2408&amp;"|"&amp;L2408&amp;"|"&amp;N2408&amp;"|"&amp;U2408</f>
        <v>||||||0</v>
      </c>
      <c r="B2408" s="23" t="str">
        <f>D2408&amp;"|"&amp;E2408&amp;"|"&amp;G2408&amp;"|"&amp;H2408&amp;"|"&amp;X2408</f>
        <v>||||0</v>
      </c>
      <c r="C2408" s="28" t="str">
        <f>E2408&amp;"|"&amp;X2408</f>
        <v>|0</v>
      </c>
      <c r="D2408" s="10"/>
      <c r="E2408" s="10"/>
      <c r="F2408" s="36" t="str">
        <f>G2408&amp;"/"&amp;H2408</f>
        <v>/</v>
      </c>
      <c r="G2408" s="10"/>
      <c r="H2408" s="10"/>
      <c r="I2408" s="36" t="str">
        <f>J2408&amp;"."&amp;K2408</f>
        <v>.</v>
      </c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>
        <f>R2408-S2408-T2408</f>
        <v>0</v>
      </c>
      <c r="V2408" s="9" t="e">
        <f>IF(X2408&lt;&gt;"Liquidação Cancelada",VLOOKUP(B2408,'BASE DE DADOS OPS'!$B$4:$P$9650,10,FALSE),"Liquidação Cancelada")</f>
        <v>#N/A</v>
      </c>
      <c r="W2408" s="13" t="e">
        <f>IF(X2408&lt;&gt;"Liquidação Cancelada",IF(ISBLANK(V2408),"AGUARDANDO PAGAMENTO",NETWORKDAYS(P2408,V2408)-1),"Liquidação Cancelada")</f>
        <v>#N/A</v>
      </c>
      <c r="X2408" s="10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>IF(X2408&lt;&gt;"Liquidação Cancelada",Y2408-Z2408,"Liquidação Cancelada")</f>
        <v>#N/A</v>
      </c>
      <c r="AC2408" s="3" t="e">
        <f>IF(X2408&lt;&gt;"Liquidação Cancelada",(AA2408-AB2408)+(U2408-Z2408-AB2408),"Liquidação Cancelada")</f>
        <v>#N/A</v>
      </c>
      <c r="AD2408" s="29"/>
    </row>
    <row r="2409" spans="1:30" ht="24.95" customHeight="1" x14ac:dyDescent="0.2">
      <c r="A2409" s="23" t="str">
        <f>D2409&amp;"|"&amp;E2409&amp;"|"&amp;G2409&amp;"|"&amp;H2409&amp;"|"&amp;L2409&amp;"|"&amp;N2409&amp;"|"&amp;U2409</f>
        <v>||||||0</v>
      </c>
      <c r="B2409" s="23" t="str">
        <f>D2409&amp;"|"&amp;E2409&amp;"|"&amp;G2409&amp;"|"&amp;H2409&amp;"|"&amp;X2409</f>
        <v>||||0</v>
      </c>
      <c r="C2409" s="28" t="str">
        <f>E2409&amp;"|"&amp;X2409</f>
        <v>|0</v>
      </c>
      <c r="D2409" s="10"/>
      <c r="E2409" s="10"/>
      <c r="F2409" s="36" t="str">
        <f>G2409&amp;"/"&amp;H2409</f>
        <v>/</v>
      </c>
      <c r="G2409" s="10"/>
      <c r="H2409" s="10"/>
      <c r="I2409" s="36" t="str">
        <f>J2409&amp;"."&amp;K2409</f>
        <v>.</v>
      </c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>
        <f>R2409-S2409-T2409</f>
        <v>0</v>
      </c>
      <c r="V2409" s="9" t="e">
        <f>IF(X2409&lt;&gt;"Liquidação Cancelada",VLOOKUP(B2409,'BASE DE DADOS OPS'!$B$4:$P$9650,10,FALSE),"Liquidação Cancelada")</f>
        <v>#N/A</v>
      </c>
      <c r="W2409" s="13" t="e">
        <f>IF(X2409&lt;&gt;"Liquidação Cancelada",IF(ISBLANK(V2409),"AGUARDANDO PAGAMENTO",NETWORKDAYS(P2409,V2409)-1),"Liquidação Cancelada")</f>
        <v>#N/A</v>
      </c>
      <c r="X2409" s="10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>IF(X2409&lt;&gt;"Liquidação Cancelada",Y2409-Z2409,"Liquidação Cancelada")</f>
        <v>#N/A</v>
      </c>
      <c r="AC2409" s="3" t="e">
        <f>IF(X2409&lt;&gt;"Liquidação Cancelada",(AA2409-AB2409)+(U2409-Z2409-AB2409),"Liquidação Cancelada")</f>
        <v>#N/A</v>
      </c>
      <c r="AD2409" s="29"/>
    </row>
    <row r="2410" spans="1:30" ht="24.95" customHeight="1" x14ac:dyDescent="0.2">
      <c r="A2410" s="23" t="str">
        <f>D2410&amp;"|"&amp;E2410&amp;"|"&amp;G2410&amp;"|"&amp;H2410&amp;"|"&amp;L2410&amp;"|"&amp;N2410&amp;"|"&amp;U2410</f>
        <v>||||||0</v>
      </c>
      <c r="B2410" s="23" t="str">
        <f>D2410&amp;"|"&amp;E2410&amp;"|"&amp;G2410&amp;"|"&amp;H2410&amp;"|"&amp;X2410</f>
        <v>||||0</v>
      </c>
      <c r="C2410" s="28" t="str">
        <f>E2410&amp;"|"&amp;X2410</f>
        <v>|0</v>
      </c>
      <c r="D2410" s="10"/>
      <c r="E2410" s="10"/>
      <c r="F2410" s="36" t="str">
        <f>G2410&amp;"/"&amp;H2410</f>
        <v>/</v>
      </c>
      <c r="G2410" s="10"/>
      <c r="H2410" s="10"/>
      <c r="I2410" s="36" t="str">
        <f>J2410&amp;"."&amp;K2410</f>
        <v>.</v>
      </c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>
        <f>R2410-S2410-T2410</f>
        <v>0</v>
      </c>
      <c r="V2410" s="9" t="e">
        <f>IF(X2410&lt;&gt;"Liquidação Cancelada",VLOOKUP(B2410,'BASE DE DADOS OPS'!$B$4:$P$9650,10,FALSE),"Liquidação Cancelada")</f>
        <v>#N/A</v>
      </c>
      <c r="W2410" s="13" t="e">
        <f>IF(X2410&lt;&gt;"Liquidação Cancelada",IF(ISBLANK(V2410),"AGUARDANDO PAGAMENTO",NETWORKDAYS(P2410,V2410)-1),"Liquidação Cancelada")</f>
        <v>#N/A</v>
      </c>
      <c r="X2410" s="10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>IF(X2410&lt;&gt;"Liquidação Cancelada",Y2410-Z2410,"Liquidação Cancelada")</f>
        <v>#N/A</v>
      </c>
      <c r="AC2410" s="3" t="e">
        <f>IF(X2410&lt;&gt;"Liquidação Cancelada",(AA2410-AB2410)+(U2410-Z2410-AB2410),"Liquidação Cancelada")</f>
        <v>#N/A</v>
      </c>
      <c r="AD2410" s="29"/>
    </row>
    <row r="2411" spans="1:30" ht="24.95" customHeight="1" x14ac:dyDescent="0.2">
      <c r="A2411" s="23" t="str">
        <f>D2411&amp;"|"&amp;E2411&amp;"|"&amp;G2411&amp;"|"&amp;H2411&amp;"|"&amp;L2411&amp;"|"&amp;N2411&amp;"|"&amp;U2411</f>
        <v>||||||0</v>
      </c>
      <c r="B2411" s="23" t="str">
        <f>D2411&amp;"|"&amp;E2411&amp;"|"&amp;G2411&amp;"|"&amp;H2411&amp;"|"&amp;X2411</f>
        <v>||||0</v>
      </c>
      <c r="C2411" s="28" t="str">
        <f>E2411&amp;"|"&amp;X2411</f>
        <v>|0</v>
      </c>
      <c r="D2411" s="10"/>
      <c r="E2411" s="10"/>
      <c r="F2411" s="36" t="str">
        <f>G2411&amp;"/"&amp;H2411</f>
        <v>/</v>
      </c>
      <c r="G2411" s="10"/>
      <c r="H2411" s="10"/>
      <c r="I2411" s="36" t="str">
        <f>J2411&amp;"."&amp;K2411</f>
        <v>.</v>
      </c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>
        <f>R2411-S2411-T2411</f>
        <v>0</v>
      </c>
      <c r="V2411" s="9" t="e">
        <f>IF(X2411&lt;&gt;"Liquidação Cancelada",VLOOKUP(B2411,'BASE DE DADOS OPS'!$B$4:$P$9650,10,FALSE),"Liquidação Cancelada")</f>
        <v>#N/A</v>
      </c>
      <c r="W2411" s="13" t="e">
        <f>IF(X2411&lt;&gt;"Liquidação Cancelada",IF(ISBLANK(V2411),"AGUARDANDO PAGAMENTO",NETWORKDAYS(P2411,V2411)-1),"Liquidação Cancelada")</f>
        <v>#N/A</v>
      </c>
      <c r="X2411" s="10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>IF(X2411&lt;&gt;"Liquidação Cancelada",Y2411-Z2411,"Liquidação Cancelada")</f>
        <v>#N/A</v>
      </c>
      <c r="AC2411" s="3" t="e">
        <f>IF(X2411&lt;&gt;"Liquidação Cancelada",(AA2411-AB2411)+(U2411-Z2411-AB2411),"Liquidação Cancelada")</f>
        <v>#N/A</v>
      </c>
      <c r="AD2411" s="29"/>
    </row>
    <row r="2412" spans="1:30" ht="24.95" customHeight="1" x14ac:dyDescent="0.2">
      <c r="A2412" s="23" t="str">
        <f>D2412&amp;"|"&amp;E2412&amp;"|"&amp;G2412&amp;"|"&amp;H2412&amp;"|"&amp;L2412&amp;"|"&amp;N2412&amp;"|"&amp;U2412</f>
        <v>||||||0</v>
      </c>
      <c r="B2412" s="23" t="str">
        <f>D2412&amp;"|"&amp;E2412&amp;"|"&amp;G2412&amp;"|"&amp;H2412&amp;"|"&amp;X2412</f>
        <v>||||0</v>
      </c>
      <c r="C2412" s="28" t="str">
        <f>E2412&amp;"|"&amp;X2412</f>
        <v>|0</v>
      </c>
      <c r="D2412" s="10"/>
      <c r="E2412" s="10"/>
      <c r="F2412" s="36" t="str">
        <f>G2412&amp;"/"&amp;H2412</f>
        <v>/</v>
      </c>
      <c r="G2412" s="10"/>
      <c r="H2412" s="10"/>
      <c r="I2412" s="36" t="str">
        <f>J2412&amp;"."&amp;K2412</f>
        <v>.</v>
      </c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>
        <f>R2412-S2412-T2412</f>
        <v>0</v>
      </c>
      <c r="V2412" s="9" t="e">
        <f>IF(X2412&lt;&gt;"Liquidação Cancelada",VLOOKUP(B2412,'BASE DE DADOS OPS'!$B$4:$P$9650,10,FALSE),"Liquidação Cancelada")</f>
        <v>#N/A</v>
      </c>
      <c r="W2412" s="13" t="e">
        <f>IF(X2412&lt;&gt;"Liquidação Cancelada",IF(ISBLANK(V2412),"AGUARDANDO PAGAMENTO",NETWORKDAYS(P2412,V2412)-1),"Liquidação Cancelada")</f>
        <v>#N/A</v>
      </c>
      <c r="X2412" s="10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>IF(X2412&lt;&gt;"Liquidação Cancelada",Y2412-Z2412,"Liquidação Cancelada")</f>
        <v>#N/A</v>
      </c>
      <c r="AC2412" s="3" t="e">
        <f>IF(X2412&lt;&gt;"Liquidação Cancelada",(AA2412-AB2412)+(U2412-Z2412-AB2412),"Liquidação Cancelada")</f>
        <v>#N/A</v>
      </c>
      <c r="AD2412" s="29"/>
    </row>
    <row r="2413" spans="1:30" ht="24.95" customHeight="1" x14ac:dyDescent="0.2">
      <c r="A2413" s="23" t="str">
        <f>D2413&amp;"|"&amp;E2413&amp;"|"&amp;G2413&amp;"|"&amp;H2413&amp;"|"&amp;L2413&amp;"|"&amp;N2413&amp;"|"&amp;U2413</f>
        <v>||||||0</v>
      </c>
      <c r="B2413" s="23" t="str">
        <f>D2413&amp;"|"&amp;E2413&amp;"|"&amp;G2413&amp;"|"&amp;H2413&amp;"|"&amp;X2413</f>
        <v>||||0</v>
      </c>
      <c r="C2413" s="28" t="str">
        <f>E2413&amp;"|"&amp;X2413</f>
        <v>|0</v>
      </c>
      <c r="D2413" s="10"/>
      <c r="E2413" s="10"/>
      <c r="F2413" s="36" t="str">
        <f>G2413&amp;"/"&amp;H2413</f>
        <v>/</v>
      </c>
      <c r="G2413" s="10"/>
      <c r="H2413" s="10"/>
      <c r="I2413" s="36" t="str">
        <f>J2413&amp;"."&amp;K2413</f>
        <v>.</v>
      </c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>
        <f>R2413-S2413-T2413</f>
        <v>0</v>
      </c>
      <c r="V2413" s="9" t="e">
        <f>IF(X2413&lt;&gt;"Liquidação Cancelada",VLOOKUP(B2413,'BASE DE DADOS OPS'!$B$4:$P$9650,10,FALSE),"Liquidação Cancelada")</f>
        <v>#N/A</v>
      </c>
      <c r="W2413" s="13" t="e">
        <f>IF(X2413&lt;&gt;"Liquidação Cancelada",IF(ISBLANK(V2413),"AGUARDANDO PAGAMENTO",NETWORKDAYS(P2413,V2413)-1),"Liquidação Cancelada")</f>
        <v>#N/A</v>
      </c>
      <c r="X2413" s="10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>IF(X2413&lt;&gt;"Liquidação Cancelada",Y2413-Z2413,"Liquidação Cancelada")</f>
        <v>#N/A</v>
      </c>
      <c r="AC2413" s="3" t="e">
        <f>IF(X2413&lt;&gt;"Liquidação Cancelada",(AA2413-AB2413)+(U2413-Z2413-AB2413),"Liquidação Cancelada")</f>
        <v>#N/A</v>
      </c>
      <c r="AD2413" s="29"/>
    </row>
    <row r="2414" spans="1:30" ht="24.95" customHeight="1" x14ac:dyDescent="0.2">
      <c r="A2414" s="23" t="str">
        <f>D2414&amp;"|"&amp;E2414&amp;"|"&amp;G2414&amp;"|"&amp;H2414&amp;"|"&amp;L2414&amp;"|"&amp;N2414&amp;"|"&amp;U2414</f>
        <v>||||||0</v>
      </c>
      <c r="B2414" s="23" t="str">
        <f>D2414&amp;"|"&amp;E2414&amp;"|"&amp;G2414&amp;"|"&amp;H2414&amp;"|"&amp;X2414</f>
        <v>||||0</v>
      </c>
      <c r="C2414" s="28" t="str">
        <f>E2414&amp;"|"&amp;X2414</f>
        <v>|0</v>
      </c>
      <c r="D2414" s="10"/>
      <c r="E2414" s="10"/>
      <c r="F2414" s="36" t="str">
        <f>G2414&amp;"/"&amp;H2414</f>
        <v>/</v>
      </c>
      <c r="G2414" s="10"/>
      <c r="H2414" s="10"/>
      <c r="I2414" s="36" t="str">
        <f>J2414&amp;"."&amp;K2414</f>
        <v>.</v>
      </c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>
        <f>R2414-S2414-T2414</f>
        <v>0</v>
      </c>
      <c r="V2414" s="9" t="e">
        <f>IF(X2414&lt;&gt;"Liquidação Cancelada",VLOOKUP(B2414,'BASE DE DADOS OPS'!$B$4:$P$9650,10,FALSE),"Liquidação Cancelada")</f>
        <v>#N/A</v>
      </c>
      <c r="W2414" s="13" t="e">
        <f>IF(X2414&lt;&gt;"Liquidação Cancelada",IF(ISBLANK(V2414),"AGUARDANDO PAGAMENTO",NETWORKDAYS(P2414,V2414)-1),"Liquidação Cancelada")</f>
        <v>#N/A</v>
      </c>
      <c r="X2414" s="10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>IF(X2414&lt;&gt;"Liquidação Cancelada",Y2414-Z2414,"Liquidação Cancelada")</f>
        <v>#N/A</v>
      </c>
      <c r="AC2414" s="3" t="e">
        <f>IF(X2414&lt;&gt;"Liquidação Cancelada",(AA2414-AB2414)+(U2414-Z2414-AB2414),"Liquidação Cancelada")</f>
        <v>#N/A</v>
      </c>
      <c r="AD2414" s="29"/>
    </row>
    <row r="2415" spans="1:30" ht="24.95" customHeight="1" x14ac:dyDescent="0.2">
      <c r="A2415" s="23" t="str">
        <f>D2415&amp;"|"&amp;E2415&amp;"|"&amp;G2415&amp;"|"&amp;H2415&amp;"|"&amp;L2415&amp;"|"&amp;N2415&amp;"|"&amp;U2415</f>
        <v>||||||0</v>
      </c>
      <c r="B2415" s="23" t="str">
        <f>D2415&amp;"|"&amp;E2415&amp;"|"&amp;G2415&amp;"|"&amp;H2415&amp;"|"&amp;X2415</f>
        <v>||||0</v>
      </c>
      <c r="C2415" s="28" t="str">
        <f>E2415&amp;"|"&amp;X2415</f>
        <v>|0</v>
      </c>
      <c r="D2415" s="10"/>
      <c r="E2415" s="10"/>
      <c r="F2415" s="36" t="str">
        <f>G2415&amp;"/"&amp;H2415</f>
        <v>/</v>
      </c>
      <c r="G2415" s="10"/>
      <c r="H2415" s="10"/>
      <c r="I2415" s="36" t="str">
        <f>J2415&amp;"."&amp;K2415</f>
        <v>.</v>
      </c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>
        <f>R2415-S2415-T2415</f>
        <v>0</v>
      </c>
      <c r="V2415" s="9" t="e">
        <f>IF(X2415&lt;&gt;"Liquidação Cancelada",VLOOKUP(B2415,'BASE DE DADOS OPS'!$B$4:$P$9650,10,FALSE),"Liquidação Cancelada")</f>
        <v>#N/A</v>
      </c>
      <c r="W2415" s="13" t="e">
        <f>IF(X2415&lt;&gt;"Liquidação Cancelada",IF(ISBLANK(V2415),"AGUARDANDO PAGAMENTO",NETWORKDAYS(P2415,V2415)-1),"Liquidação Cancelada")</f>
        <v>#N/A</v>
      </c>
      <c r="X2415" s="10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>IF(X2415&lt;&gt;"Liquidação Cancelada",Y2415-Z2415,"Liquidação Cancelada")</f>
        <v>#N/A</v>
      </c>
      <c r="AC2415" s="3" t="e">
        <f>IF(X2415&lt;&gt;"Liquidação Cancelada",(AA2415-AB2415)+(U2415-Z2415-AB2415),"Liquidação Cancelada")</f>
        <v>#N/A</v>
      </c>
      <c r="AD2415" s="29"/>
    </row>
    <row r="2416" spans="1:30" ht="24.95" customHeight="1" x14ac:dyDescent="0.2">
      <c r="A2416" s="23" t="str">
        <f>D2416&amp;"|"&amp;E2416&amp;"|"&amp;G2416&amp;"|"&amp;H2416&amp;"|"&amp;L2416&amp;"|"&amp;N2416&amp;"|"&amp;U2416</f>
        <v>||||||0</v>
      </c>
      <c r="B2416" s="23" t="str">
        <f>D2416&amp;"|"&amp;E2416&amp;"|"&amp;G2416&amp;"|"&amp;H2416&amp;"|"&amp;X2416</f>
        <v>||||0</v>
      </c>
      <c r="C2416" s="28" t="str">
        <f>E2416&amp;"|"&amp;X2416</f>
        <v>|0</v>
      </c>
      <c r="D2416" s="10"/>
      <c r="E2416" s="10"/>
      <c r="F2416" s="36" t="str">
        <f>G2416&amp;"/"&amp;H2416</f>
        <v>/</v>
      </c>
      <c r="G2416" s="10"/>
      <c r="H2416" s="10"/>
      <c r="I2416" s="36" t="str">
        <f>J2416&amp;"."&amp;K2416</f>
        <v>.</v>
      </c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>
        <f>R2416-S2416-T2416</f>
        <v>0</v>
      </c>
      <c r="V2416" s="9" t="e">
        <f>IF(X2416&lt;&gt;"Liquidação Cancelada",VLOOKUP(B2416,'BASE DE DADOS OPS'!$B$4:$P$9650,10,FALSE),"Liquidação Cancelada")</f>
        <v>#N/A</v>
      </c>
      <c r="W2416" s="13" t="e">
        <f>IF(X2416&lt;&gt;"Liquidação Cancelada",IF(ISBLANK(V2416),"AGUARDANDO PAGAMENTO",NETWORKDAYS(P2416,V2416)-1),"Liquidação Cancelada")</f>
        <v>#N/A</v>
      </c>
      <c r="X2416" s="10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>IF(X2416&lt;&gt;"Liquidação Cancelada",Y2416-Z2416,"Liquidação Cancelada")</f>
        <v>#N/A</v>
      </c>
      <c r="AC2416" s="3" t="e">
        <f>IF(X2416&lt;&gt;"Liquidação Cancelada",(AA2416-AB2416)+(U2416-Z2416-AB2416),"Liquidação Cancelada")</f>
        <v>#N/A</v>
      </c>
      <c r="AD2416" s="29"/>
    </row>
    <row r="2417" spans="1:30" ht="24.95" customHeight="1" x14ac:dyDescent="0.2">
      <c r="A2417" s="23" t="str">
        <f>D2417&amp;"|"&amp;E2417&amp;"|"&amp;G2417&amp;"|"&amp;H2417&amp;"|"&amp;L2417&amp;"|"&amp;N2417&amp;"|"&amp;U2417</f>
        <v>||||||0</v>
      </c>
      <c r="B2417" s="23" t="str">
        <f>D2417&amp;"|"&amp;E2417&amp;"|"&amp;G2417&amp;"|"&amp;H2417&amp;"|"&amp;X2417</f>
        <v>||||0</v>
      </c>
      <c r="C2417" s="28" t="str">
        <f>E2417&amp;"|"&amp;X2417</f>
        <v>|0</v>
      </c>
      <c r="D2417" s="10"/>
      <c r="E2417" s="10"/>
      <c r="F2417" s="36" t="str">
        <f>G2417&amp;"/"&amp;H2417</f>
        <v>/</v>
      </c>
      <c r="G2417" s="10"/>
      <c r="H2417" s="10"/>
      <c r="I2417" s="36" t="str">
        <f>J2417&amp;"."&amp;K2417</f>
        <v>.</v>
      </c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>
        <f>R2417-S2417-T2417</f>
        <v>0</v>
      </c>
      <c r="V2417" s="9" t="e">
        <f>IF(X2417&lt;&gt;"Liquidação Cancelada",VLOOKUP(B2417,'BASE DE DADOS OPS'!$B$4:$P$9650,10,FALSE),"Liquidação Cancelada")</f>
        <v>#N/A</v>
      </c>
      <c r="W2417" s="13" t="e">
        <f>IF(X2417&lt;&gt;"Liquidação Cancelada",IF(ISBLANK(V2417),"AGUARDANDO PAGAMENTO",NETWORKDAYS(P2417,V2417)-1),"Liquidação Cancelada")</f>
        <v>#N/A</v>
      </c>
      <c r="X2417" s="10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>IF(X2417&lt;&gt;"Liquidação Cancelada",Y2417-Z2417,"Liquidação Cancelada")</f>
        <v>#N/A</v>
      </c>
      <c r="AC2417" s="3" t="e">
        <f>IF(X2417&lt;&gt;"Liquidação Cancelada",(AA2417-AB2417)+(U2417-Z2417-AB2417),"Liquidação Cancelada")</f>
        <v>#N/A</v>
      </c>
      <c r="AD2417" s="29"/>
    </row>
    <row r="2418" spans="1:30" ht="24.95" customHeight="1" x14ac:dyDescent="0.2">
      <c r="A2418" s="23" t="str">
        <f>D2418&amp;"|"&amp;E2418&amp;"|"&amp;G2418&amp;"|"&amp;H2418&amp;"|"&amp;L2418&amp;"|"&amp;N2418&amp;"|"&amp;U2418</f>
        <v>||||||0</v>
      </c>
      <c r="B2418" s="23" t="str">
        <f>D2418&amp;"|"&amp;E2418&amp;"|"&amp;G2418&amp;"|"&amp;H2418&amp;"|"&amp;X2418</f>
        <v>||||0</v>
      </c>
      <c r="C2418" s="28" t="str">
        <f>E2418&amp;"|"&amp;X2418</f>
        <v>|0</v>
      </c>
      <c r="D2418" s="10"/>
      <c r="E2418" s="10"/>
      <c r="F2418" s="36" t="str">
        <f>G2418&amp;"/"&amp;H2418</f>
        <v>/</v>
      </c>
      <c r="G2418" s="10"/>
      <c r="H2418" s="10"/>
      <c r="I2418" s="36" t="str">
        <f>J2418&amp;"."&amp;K2418</f>
        <v>.</v>
      </c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>
        <f>R2418-S2418-T2418</f>
        <v>0</v>
      </c>
      <c r="V2418" s="9" t="e">
        <f>IF(X2418&lt;&gt;"Liquidação Cancelada",VLOOKUP(B2418,'BASE DE DADOS OPS'!$B$4:$P$9650,10,FALSE),"Liquidação Cancelada")</f>
        <v>#N/A</v>
      </c>
      <c r="W2418" s="13" t="e">
        <f>IF(X2418&lt;&gt;"Liquidação Cancelada",IF(ISBLANK(V2418),"AGUARDANDO PAGAMENTO",NETWORKDAYS(P2418,V2418)-1),"Liquidação Cancelada")</f>
        <v>#N/A</v>
      </c>
      <c r="X2418" s="10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>IF(X2418&lt;&gt;"Liquidação Cancelada",Y2418-Z2418,"Liquidação Cancelada")</f>
        <v>#N/A</v>
      </c>
      <c r="AC2418" s="3" t="e">
        <f>IF(X2418&lt;&gt;"Liquidação Cancelada",(AA2418-AB2418)+(U2418-Z2418-AB2418),"Liquidação Cancelada")</f>
        <v>#N/A</v>
      </c>
      <c r="AD2418" s="29"/>
    </row>
    <row r="2419" spans="1:30" ht="24.95" customHeight="1" x14ac:dyDescent="0.2">
      <c r="A2419" s="23" t="str">
        <f>D2419&amp;"|"&amp;E2419&amp;"|"&amp;G2419&amp;"|"&amp;H2419&amp;"|"&amp;L2419&amp;"|"&amp;N2419&amp;"|"&amp;U2419</f>
        <v>||||||0</v>
      </c>
      <c r="B2419" s="23" t="str">
        <f>D2419&amp;"|"&amp;E2419&amp;"|"&amp;G2419&amp;"|"&amp;H2419&amp;"|"&amp;X2419</f>
        <v>||||0</v>
      </c>
      <c r="C2419" s="28" t="str">
        <f>E2419&amp;"|"&amp;X2419</f>
        <v>|0</v>
      </c>
      <c r="D2419" s="10"/>
      <c r="E2419" s="10"/>
      <c r="F2419" s="36" t="str">
        <f>G2419&amp;"/"&amp;H2419</f>
        <v>/</v>
      </c>
      <c r="G2419" s="10"/>
      <c r="H2419" s="10"/>
      <c r="I2419" s="36" t="str">
        <f>J2419&amp;"."&amp;K2419</f>
        <v>.</v>
      </c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>
        <f>R2419-S2419-T2419</f>
        <v>0</v>
      </c>
      <c r="V2419" s="9" t="e">
        <f>IF(X2419&lt;&gt;"Liquidação Cancelada",VLOOKUP(B2419,'BASE DE DADOS OPS'!$B$4:$P$9650,10,FALSE),"Liquidação Cancelada")</f>
        <v>#N/A</v>
      </c>
      <c r="W2419" s="13" t="e">
        <f>IF(X2419&lt;&gt;"Liquidação Cancelada",IF(ISBLANK(V2419),"AGUARDANDO PAGAMENTO",NETWORKDAYS(P2419,V2419)-1),"Liquidação Cancelada")</f>
        <v>#N/A</v>
      </c>
      <c r="X2419" s="10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>IF(X2419&lt;&gt;"Liquidação Cancelada",Y2419-Z2419,"Liquidação Cancelada")</f>
        <v>#N/A</v>
      </c>
      <c r="AC2419" s="3" t="e">
        <f>IF(X2419&lt;&gt;"Liquidação Cancelada",(AA2419-AB2419)+(U2419-Z2419-AB2419),"Liquidação Cancelada")</f>
        <v>#N/A</v>
      </c>
      <c r="AD2419" s="29"/>
    </row>
    <row r="2420" spans="1:30" ht="24.95" customHeight="1" x14ac:dyDescent="0.2">
      <c r="A2420" s="23" t="str">
        <f>D2420&amp;"|"&amp;E2420&amp;"|"&amp;G2420&amp;"|"&amp;H2420&amp;"|"&amp;L2420&amp;"|"&amp;N2420&amp;"|"&amp;U2420</f>
        <v>||||||0</v>
      </c>
      <c r="B2420" s="23" t="str">
        <f>D2420&amp;"|"&amp;E2420&amp;"|"&amp;G2420&amp;"|"&amp;H2420&amp;"|"&amp;X2420</f>
        <v>||||0</v>
      </c>
      <c r="C2420" s="28" t="str">
        <f>E2420&amp;"|"&amp;X2420</f>
        <v>|0</v>
      </c>
      <c r="D2420" s="10"/>
      <c r="E2420" s="10"/>
      <c r="F2420" s="36" t="str">
        <f>G2420&amp;"/"&amp;H2420</f>
        <v>/</v>
      </c>
      <c r="G2420" s="10"/>
      <c r="H2420" s="10"/>
      <c r="I2420" s="36" t="str">
        <f>J2420&amp;"."&amp;K2420</f>
        <v>.</v>
      </c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>
        <f>R2420-S2420-T2420</f>
        <v>0</v>
      </c>
      <c r="V2420" s="9" t="e">
        <f>IF(X2420&lt;&gt;"Liquidação Cancelada",VLOOKUP(B2420,'BASE DE DADOS OPS'!$B$4:$P$9650,10,FALSE),"Liquidação Cancelada")</f>
        <v>#N/A</v>
      </c>
      <c r="W2420" s="13" t="e">
        <f>IF(X2420&lt;&gt;"Liquidação Cancelada",IF(ISBLANK(V2420),"AGUARDANDO PAGAMENTO",NETWORKDAYS(P2420,V2420)-1),"Liquidação Cancelada")</f>
        <v>#N/A</v>
      </c>
      <c r="X2420" s="10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>IF(X2420&lt;&gt;"Liquidação Cancelada",Y2420-Z2420,"Liquidação Cancelada")</f>
        <v>#N/A</v>
      </c>
      <c r="AC2420" s="3" t="e">
        <f>IF(X2420&lt;&gt;"Liquidação Cancelada",(AA2420-AB2420)+(U2420-Z2420-AB2420),"Liquidação Cancelada")</f>
        <v>#N/A</v>
      </c>
      <c r="AD2420" s="29"/>
    </row>
    <row r="2421" spans="1:30" ht="24.95" customHeight="1" x14ac:dyDescent="0.2">
      <c r="A2421" s="23" t="str">
        <f>D2421&amp;"|"&amp;E2421&amp;"|"&amp;G2421&amp;"|"&amp;H2421&amp;"|"&amp;L2421&amp;"|"&amp;N2421&amp;"|"&amp;U2421</f>
        <v>||||||0</v>
      </c>
      <c r="B2421" s="23" t="str">
        <f>D2421&amp;"|"&amp;E2421&amp;"|"&amp;G2421&amp;"|"&amp;H2421&amp;"|"&amp;X2421</f>
        <v>||||0</v>
      </c>
      <c r="C2421" s="28" t="str">
        <f>E2421&amp;"|"&amp;X2421</f>
        <v>|0</v>
      </c>
      <c r="D2421" s="10"/>
      <c r="E2421" s="10"/>
      <c r="F2421" s="36" t="str">
        <f>G2421&amp;"/"&amp;H2421</f>
        <v>/</v>
      </c>
      <c r="G2421" s="10"/>
      <c r="H2421" s="10"/>
      <c r="I2421" s="36" t="str">
        <f>J2421&amp;"."&amp;K2421</f>
        <v>.</v>
      </c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>
        <f>R2421-S2421-T2421</f>
        <v>0</v>
      </c>
      <c r="V2421" s="9" t="e">
        <f>IF(X2421&lt;&gt;"Liquidação Cancelada",VLOOKUP(B2421,'BASE DE DADOS OPS'!$B$4:$P$9650,10,FALSE),"Liquidação Cancelada")</f>
        <v>#N/A</v>
      </c>
      <c r="W2421" s="13" t="e">
        <f>IF(X2421&lt;&gt;"Liquidação Cancelada",IF(ISBLANK(V2421),"AGUARDANDO PAGAMENTO",NETWORKDAYS(P2421,V2421)-1),"Liquidação Cancelada")</f>
        <v>#N/A</v>
      </c>
      <c r="X2421" s="10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>IF(X2421&lt;&gt;"Liquidação Cancelada",Y2421-Z2421,"Liquidação Cancelada")</f>
        <v>#N/A</v>
      </c>
      <c r="AC2421" s="3" t="e">
        <f>IF(X2421&lt;&gt;"Liquidação Cancelada",(AA2421-AB2421)+(U2421-Z2421-AB2421),"Liquidação Cancelada")</f>
        <v>#N/A</v>
      </c>
      <c r="AD2421" s="29"/>
    </row>
    <row r="2422" spans="1:30" ht="24.95" customHeight="1" x14ac:dyDescent="0.2">
      <c r="A2422" s="23" t="str">
        <f>D2422&amp;"|"&amp;E2422&amp;"|"&amp;G2422&amp;"|"&amp;H2422&amp;"|"&amp;L2422&amp;"|"&amp;N2422&amp;"|"&amp;U2422</f>
        <v>||||||0</v>
      </c>
      <c r="B2422" s="23" t="str">
        <f>D2422&amp;"|"&amp;E2422&amp;"|"&amp;G2422&amp;"|"&amp;H2422&amp;"|"&amp;X2422</f>
        <v>||||0</v>
      </c>
      <c r="C2422" s="28" t="str">
        <f>E2422&amp;"|"&amp;X2422</f>
        <v>|0</v>
      </c>
      <c r="D2422" s="10"/>
      <c r="E2422" s="10"/>
      <c r="F2422" s="36" t="str">
        <f>G2422&amp;"/"&amp;H2422</f>
        <v>/</v>
      </c>
      <c r="G2422" s="10"/>
      <c r="H2422" s="10"/>
      <c r="I2422" s="36" t="str">
        <f>J2422&amp;"."&amp;K2422</f>
        <v>.</v>
      </c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>
        <f>R2422-S2422-T2422</f>
        <v>0</v>
      </c>
      <c r="V2422" s="9" t="e">
        <f>IF(X2422&lt;&gt;"Liquidação Cancelada",VLOOKUP(B2422,'BASE DE DADOS OPS'!$B$4:$P$9650,10,FALSE),"Liquidação Cancelada")</f>
        <v>#N/A</v>
      </c>
      <c r="W2422" s="13" t="e">
        <f>IF(X2422&lt;&gt;"Liquidação Cancelada",IF(ISBLANK(V2422),"AGUARDANDO PAGAMENTO",NETWORKDAYS(P2422,V2422)-1),"Liquidação Cancelada")</f>
        <v>#N/A</v>
      </c>
      <c r="X2422" s="10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>IF(X2422&lt;&gt;"Liquidação Cancelada",Y2422-Z2422,"Liquidação Cancelada")</f>
        <v>#N/A</v>
      </c>
      <c r="AC2422" s="3" t="e">
        <f>IF(X2422&lt;&gt;"Liquidação Cancelada",(AA2422-AB2422)+(U2422-Z2422-AB2422),"Liquidação Cancelada")</f>
        <v>#N/A</v>
      </c>
      <c r="AD2422" s="29"/>
    </row>
    <row r="2423" spans="1:30" ht="24.95" customHeight="1" x14ac:dyDescent="0.2">
      <c r="A2423" s="23" t="str">
        <f>D2423&amp;"|"&amp;E2423&amp;"|"&amp;G2423&amp;"|"&amp;H2423&amp;"|"&amp;L2423&amp;"|"&amp;N2423&amp;"|"&amp;U2423</f>
        <v>||||||0</v>
      </c>
      <c r="B2423" s="23" t="str">
        <f>D2423&amp;"|"&amp;E2423&amp;"|"&amp;G2423&amp;"|"&amp;H2423&amp;"|"&amp;X2423</f>
        <v>||||0</v>
      </c>
      <c r="C2423" s="28" t="str">
        <f>E2423&amp;"|"&amp;X2423</f>
        <v>|0</v>
      </c>
      <c r="D2423" s="10"/>
      <c r="E2423" s="10"/>
      <c r="F2423" s="36" t="str">
        <f>G2423&amp;"/"&amp;H2423</f>
        <v>/</v>
      </c>
      <c r="G2423" s="10"/>
      <c r="H2423" s="10"/>
      <c r="I2423" s="36" t="str">
        <f>J2423&amp;"."&amp;K2423</f>
        <v>.</v>
      </c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>
        <f>R2423-S2423-T2423</f>
        <v>0</v>
      </c>
      <c r="V2423" s="9" t="e">
        <f>IF(X2423&lt;&gt;"Liquidação Cancelada",VLOOKUP(B2423,'BASE DE DADOS OPS'!$B$4:$P$9650,10,FALSE),"Liquidação Cancelada")</f>
        <v>#N/A</v>
      </c>
      <c r="W2423" s="13" t="e">
        <f>IF(X2423&lt;&gt;"Liquidação Cancelada",IF(ISBLANK(V2423),"AGUARDANDO PAGAMENTO",NETWORKDAYS(P2423,V2423)-1),"Liquidação Cancelada")</f>
        <v>#N/A</v>
      </c>
      <c r="X2423" s="10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>IF(X2423&lt;&gt;"Liquidação Cancelada",Y2423-Z2423,"Liquidação Cancelada")</f>
        <v>#N/A</v>
      </c>
      <c r="AC2423" s="3" t="e">
        <f>IF(X2423&lt;&gt;"Liquidação Cancelada",(AA2423-AB2423)+(U2423-Z2423-AB2423),"Liquidação Cancelada")</f>
        <v>#N/A</v>
      </c>
      <c r="AD2423" s="29"/>
    </row>
    <row r="2424" spans="1:30" ht="24.95" customHeight="1" x14ac:dyDescent="0.2">
      <c r="A2424" s="23" t="str">
        <f>D2424&amp;"|"&amp;E2424&amp;"|"&amp;G2424&amp;"|"&amp;H2424&amp;"|"&amp;L2424&amp;"|"&amp;N2424&amp;"|"&amp;U2424</f>
        <v>||||||0</v>
      </c>
      <c r="B2424" s="23" t="str">
        <f>D2424&amp;"|"&amp;E2424&amp;"|"&amp;G2424&amp;"|"&amp;H2424&amp;"|"&amp;X2424</f>
        <v>||||0</v>
      </c>
      <c r="C2424" s="28" t="str">
        <f>E2424&amp;"|"&amp;X2424</f>
        <v>|0</v>
      </c>
      <c r="D2424" s="10"/>
      <c r="E2424" s="10"/>
      <c r="F2424" s="36" t="str">
        <f>G2424&amp;"/"&amp;H2424</f>
        <v>/</v>
      </c>
      <c r="G2424" s="10"/>
      <c r="H2424" s="10"/>
      <c r="I2424" s="36" t="str">
        <f>J2424&amp;"."&amp;K2424</f>
        <v>.</v>
      </c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>
        <f>R2424-S2424-T2424</f>
        <v>0</v>
      </c>
      <c r="V2424" s="9" t="e">
        <f>IF(X2424&lt;&gt;"Liquidação Cancelada",VLOOKUP(B2424,'BASE DE DADOS OPS'!$B$4:$P$9650,10,FALSE),"Liquidação Cancelada")</f>
        <v>#N/A</v>
      </c>
      <c r="W2424" s="13" t="e">
        <f>IF(X2424&lt;&gt;"Liquidação Cancelada",IF(ISBLANK(V2424),"AGUARDANDO PAGAMENTO",NETWORKDAYS(P2424,V2424)-1),"Liquidação Cancelada")</f>
        <v>#N/A</v>
      </c>
      <c r="X2424" s="10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>IF(X2424&lt;&gt;"Liquidação Cancelada",Y2424-Z2424,"Liquidação Cancelada")</f>
        <v>#N/A</v>
      </c>
      <c r="AC2424" s="3" t="e">
        <f>IF(X2424&lt;&gt;"Liquidação Cancelada",(AA2424-AB2424)+(U2424-Z2424-AB2424),"Liquidação Cancelada")</f>
        <v>#N/A</v>
      </c>
      <c r="AD2424" s="29"/>
    </row>
    <row r="2425" spans="1:30" ht="24.95" customHeight="1" x14ac:dyDescent="0.2">
      <c r="A2425" s="23" t="str">
        <f>D2425&amp;"|"&amp;E2425&amp;"|"&amp;G2425&amp;"|"&amp;H2425&amp;"|"&amp;L2425&amp;"|"&amp;N2425&amp;"|"&amp;U2425</f>
        <v>||||||0</v>
      </c>
      <c r="B2425" s="23" t="str">
        <f>D2425&amp;"|"&amp;E2425&amp;"|"&amp;G2425&amp;"|"&amp;H2425&amp;"|"&amp;X2425</f>
        <v>||||0</v>
      </c>
      <c r="C2425" s="28" t="str">
        <f>E2425&amp;"|"&amp;X2425</f>
        <v>|0</v>
      </c>
      <c r="D2425" s="10"/>
      <c r="E2425" s="10"/>
      <c r="F2425" s="36" t="str">
        <f>G2425&amp;"/"&amp;H2425</f>
        <v>/</v>
      </c>
      <c r="G2425" s="10"/>
      <c r="H2425" s="10"/>
      <c r="I2425" s="36" t="str">
        <f>J2425&amp;"."&amp;K2425</f>
        <v>.</v>
      </c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>
        <f>R2425-S2425-T2425</f>
        <v>0</v>
      </c>
      <c r="V2425" s="9" t="e">
        <f>IF(X2425&lt;&gt;"Liquidação Cancelada",VLOOKUP(B2425,'BASE DE DADOS OPS'!$B$4:$P$9650,10,FALSE),"Liquidação Cancelada")</f>
        <v>#N/A</v>
      </c>
      <c r="W2425" s="13" t="e">
        <f>IF(X2425&lt;&gt;"Liquidação Cancelada",IF(ISBLANK(V2425),"AGUARDANDO PAGAMENTO",NETWORKDAYS(P2425,V2425)-1),"Liquidação Cancelada")</f>
        <v>#N/A</v>
      </c>
      <c r="X2425" s="10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>IF(X2425&lt;&gt;"Liquidação Cancelada",Y2425-Z2425,"Liquidação Cancelada")</f>
        <v>#N/A</v>
      </c>
      <c r="AC2425" s="3" t="e">
        <f>IF(X2425&lt;&gt;"Liquidação Cancelada",(AA2425-AB2425)+(U2425-Z2425-AB2425),"Liquidação Cancelada")</f>
        <v>#N/A</v>
      </c>
      <c r="AD2425" s="29"/>
    </row>
    <row r="2426" spans="1:30" ht="24.95" customHeight="1" x14ac:dyDescent="0.2">
      <c r="A2426" s="23" t="str">
        <f>D2426&amp;"|"&amp;E2426&amp;"|"&amp;G2426&amp;"|"&amp;H2426&amp;"|"&amp;L2426&amp;"|"&amp;N2426&amp;"|"&amp;U2426</f>
        <v>||||||0</v>
      </c>
      <c r="B2426" s="23" t="str">
        <f>D2426&amp;"|"&amp;E2426&amp;"|"&amp;G2426&amp;"|"&amp;H2426&amp;"|"&amp;X2426</f>
        <v>||||0</v>
      </c>
      <c r="C2426" s="28" t="str">
        <f>E2426&amp;"|"&amp;X2426</f>
        <v>|0</v>
      </c>
      <c r="D2426" s="10"/>
      <c r="E2426" s="10"/>
      <c r="F2426" s="36" t="str">
        <f>G2426&amp;"/"&amp;H2426</f>
        <v>/</v>
      </c>
      <c r="G2426" s="10"/>
      <c r="H2426" s="10"/>
      <c r="I2426" s="36" t="str">
        <f>J2426&amp;"."&amp;K2426</f>
        <v>.</v>
      </c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>
        <f>R2426-S2426-T2426</f>
        <v>0</v>
      </c>
      <c r="V2426" s="9" t="e">
        <f>IF(X2426&lt;&gt;"Liquidação Cancelada",VLOOKUP(B2426,'BASE DE DADOS OPS'!$B$4:$P$9650,10,FALSE),"Liquidação Cancelada")</f>
        <v>#N/A</v>
      </c>
      <c r="W2426" s="13" t="e">
        <f>IF(X2426&lt;&gt;"Liquidação Cancelada",IF(ISBLANK(V2426),"AGUARDANDO PAGAMENTO",NETWORKDAYS(P2426,V2426)-1),"Liquidação Cancelada")</f>
        <v>#N/A</v>
      </c>
      <c r="X2426" s="10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>IF(X2426&lt;&gt;"Liquidação Cancelada",Y2426-Z2426,"Liquidação Cancelada")</f>
        <v>#N/A</v>
      </c>
      <c r="AC2426" s="3" t="e">
        <f>IF(X2426&lt;&gt;"Liquidação Cancelada",(AA2426-AB2426)+(U2426-Z2426-AB2426),"Liquidação Cancelada")</f>
        <v>#N/A</v>
      </c>
      <c r="AD2426" s="29"/>
    </row>
    <row r="2427" spans="1:30" ht="24.95" customHeight="1" x14ac:dyDescent="0.2">
      <c r="A2427" s="23" t="str">
        <f>D2427&amp;"|"&amp;E2427&amp;"|"&amp;G2427&amp;"|"&amp;H2427&amp;"|"&amp;L2427&amp;"|"&amp;N2427&amp;"|"&amp;U2427</f>
        <v>||||||0</v>
      </c>
      <c r="B2427" s="23" t="str">
        <f>D2427&amp;"|"&amp;E2427&amp;"|"&amp;G2427&amp;"|"&amp;H2427&amp;"|"&amp;X2427</f>
        <v>||||0</v>
      </c>
      <c r="C2427" s="28" t="str">
        <f>E2427&amp;"|"&amp;X2427</f>
        <v>|0</v>
      </c>
      <c r="D2427" s="10"/>
      <c r="E2427" s="10"/>
      <c r="F2427" s="36" t="str">
        <f>G2427&amp;"/"&amp;H2427</f>
        <v>/</v>
      </c>
      <c r="G2427" s="10"/>
      <c r="H2427" s="10"/>
      <c r="I2427" s="36" t="str">
        <f>J2427&amp;"."&amp;K2427</f>
        <v>.</v>
      </c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>
        <f>R2427-S2427-T2427</f>
        <v>0</v>
      </c>
      <c r="V2427" s="9" t="e">
        <f>IF(X2427&lt;&gt;"Liquidação Cancelada",VLOOKUP(B2427,'BASE DE DADOS OPS'!$B$4:$P$9650,10,FALSE),"Liquidação Cancelada")</f>
        <v>#N/A</v>
      </c>
      <c r="W2427" s="13" t="e">
        <f>IF(X2427&lt;&gt;"Liquidação Cancelada",IF(ISBLANK(V2427),"AGUARDANDO PAGAMENTO",NETWORKDAYS(P2427,V2427)-1),"Liquidação Cancelada")</f>
        <v>#N/A</v>
      </c>
      <c r="X2427" s="10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>IF(X2427&lt;&gt;"Liquidação Cancelada",Y2427-Z2427,"Liquidação Cancelada")</f>
        <v>#N/A</v>
      </c>
      <c r="AC2427" s="3" t="e">
        <f>IF(X2427&lt;&gt;"Liquidação Cancelada",(AA2427-AB2427)+(U2427-Z2427-AB2427),"Liquidação Cancelada")</f>
        <v>#N/A</v>
      </c>
      <c r="AD2427" s="29"/>
    </row>
    <row r="2428" spans="1:30" ht="24.95" customHeight="1" x14ac:dyDescent="0.2">
      <c r="A2428" s="23" t="str">
        <f>D2428&amp;"|"&amp;E2428&amp;"|"&amp;G2428&amp;"|"&amp;H2428&amp;"|"&amp;L2428&amp;"|"&amp;N2428&amp;"|"&amp;U2428</f>
        <v>||||||0</v>
      </c>
      <c r="B2428" s="23" t="str">
        <f>D2428&amp;"|"&amp;E2428&amp;"|"&amp;G2428&amp;"|"&amp;H2428&amp;"|"&amp;X2428</f>
        <v>||||0</v>
      </c>
      <c r="C2428" s="28" t="str">
        <f>E2428&amp;"|"&amp;X2428</f>
        <v>|0</v>
      </c>
      <c r="D2428" s="10"/>
      <c r="E2428" s="10"/>
      <c r="F2428" s="36" t="str">
        <f>G2428&amp;"/"&amp;H2428</f>
        <v>/</v>
      </c>
      <c r="G2428" s="10"/>
      <c r="H2428" s="10"/>
      <c r="I2428" s="36" t="str">
        <f>J2428&amp;"."&amp;K2428</f>
        <v>.</v>
      </c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>
        <f>R2428-S2428-T2428</f>
        <v>0</v>
      </c>
      <c r="V2428" s="9" t="e">
        <f>IF(X2428&lt;&gt;"Liquidação Cancelada",VLOOKUP(B2428,'BASE DE DADOS OPS'!$B$4:$P$9650,10,FALSE),"Liquidação Cancelada")</f>
        <v>#N/A</v>
      </c>
      <c r="W2428" s="13" t="e">
        <f>IF(X2428&lt;&gt;"Liquidação Cancelada",IF(ISBLANK(V2428),"AGUARDANDO PAGAMENTO",NETWORKDAYS(P2428,V2428)-1),"Liquidação Cancelada")</f>
        <v>#N/A</v>
      </c>
      <c r="X2428" s="10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>IF(X2428&lt;&gt;"Liquidação Cancelada",Y2428-Z2428,"Liquidação Cancelada")</f>
        <v>#N/A</v>
      </c>
      <c r="AC2428" s="3" t="e">
        <f>IF(X2428&lt;&gt;"Liquidação Cancelada",(AA2428-AB2428)+(U2428-Z2428-AB2428),"Liquidação Cancelada")</f>
        <v>#N/A</v>
      </c>
      <c r="AD2428" s="29"/>
    </row>
    <row r="2429" spans="1:30" ht="24.95" customHeight="1" x14ac:dyDescent="0.2">
      <c r="A2429" s="23" t="str">
        <f>D2429&amp;"|"&amp;E2429&amp;"|"&amp;G2429&amp;"|"&amp;H2429&amp;"|"&amp;L2429&amp;"|"&amp;N2429&amp;"|"&amp;U2429</f>
        <v>||||||0</v>
      </c>
      <c r="B2429" s="23" t="str">
        <f>D2429&amp;"|"&amp;E2429&amp;"|"&amp;G2429&amp;"|"&amp;H2429&amp;"|"&amp;X2429</f>
        <v>||||0</v>
      </c>
      <c r="C2429" s="28" t="str">
        <f>E2429&amp;"|"&amp;X2429</f>
        <v>|0</v>
      </c>
      <c r="D2429" s="10"/>
      <c r="E2429" s="10"/>
      <c r="F2429" s="36" t="str">
        <f>G2429&amp;"/"&amp;H2429</f>
        <v>/</v>
      </c>
      <c r="G2429" s="10"/>
      <c r="H2429" s="10"/>
      <c r="I2429" s="36" t="str">
        <f>J2429&amp;"."&amp;K2429</f>
        <v>.</v>
      </c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>
        <f>R2429-S2429-T2429</f>
        <v>0</v>
      </c>
      <c r="V2429" s="9" t="e">
        <f>IF(X2429&lt;&gt;"Liquidação Cancelada",VLOOKUP(B2429,'BASE DE DADOS OPS'!$B$4:$P$9650,10,FALSE),"Liquidação Cancelada")</f>
        <v>#N/A</v>
      </c>
      <c r="W2429" s="13" t="e">
        <f>IF(X2429&lt;&gt;"Liquidação Cancelada",IF(ISBLANK(V2429),"AGUARDANDO PAGAMENTO",NETWORKDAYS(P2429,V2429)-1),"Liquidação Cancelada")</f>
        <v>#N/A</v>
      </c>
      <c r="X2429" s="10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>IF(X2429&lt;&gt;"Liquidação Cancelada",Y2429-Z2429,"Liquidação Cancelada")</f>
        <v>#N/A</v>
      </c>
      <c r="AC2429" s="3" t="e">
        <f>IF(X2429&lt;&gt;"Liquidação Cancelada",(AA2429-AB2429)+(U2429-Z2429-AB2429),"Liquidação Cancelada")</f>
        <v>#N/A</v>
      </c>
      <c r="AD2429" s="29"/>
    </row>
    <row r="2430" spans="1:30" ht="24.95" customHeight="1" x14ac:dyDescent="0.2">
      <c r="A2430" s="23" t="str">
        <f>D2430&amp;"|"&amp;E2430&amp;"|"&amp;G2430&amp;"|"&amp;H2430&amp;"|"&amp;L2430&amp;"|"&amp;N2430&amp;"|"&amp;U2430</f>
        <v>||||||0</v>
      </c>
      <c r="B2430" s="23" t="str">
        <f>D2430&amp;"|"&amp;E2430&amp;"|"&amp;G2430&amp;"|"&amp;H2430&amp;"|"&amp;X2430</f>
        <v>||||0</v>
      </c>
      <c r="C2430" s="28" t="str">
        <f>E2430&amp;"|"&amp;X2430</f>
        <v>|0</v>
      </c>
      <c r="D2430" s="10"/>
      <c r="E2430" s="10"/>
      <c r="F2430" s="36" t="str">
        <f>G2430&amp;"/"&amp;H2430</f>
        <v>/</v>
      </c>
      <c r="G2430" s="10"/>
      <c r="H2430" s="10"/>
      <c r="I2430" s="36" t="str">
        <f>J2430&amp;"."&amp;K2430</f>
        <v>.</v>
      </c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>
        <f>R2430-S2430-T2430</f>
        <v>0</v>
      </c>
      <c r="V2430" s="9" t="e">
        <f>IF(X2430&lt;&gt;"Liquidação Cancelada",VLOOKUP(B2430,'BASE DE DADOS OPS'!$B$4:$P$9650,10,FALSE),"Liquidação Cancelada")</f>
        <v>#N/A</v>
      </c>
      <c r="W2430" s="13" t="e">
        <f>IF(X2430&lt;&gt;"Liquidação Cancelada",IF(ISBLANK(V2430),"AGUARDANDO PAGAMENTO",NETWORKDAYS(P2430,V2430)-1),"Liquidação Cancelada")</f>
        <v>#N/A</v>
      </c>
      <c r="X2430" s="10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>IF(X2430&lt;&gt;"Liquidação Cancelada",Y2430-Z2430,"Liquidação Cancelada")</f>
        <v>#N/A</v>
      </c>
      <c r="AC2430" s="3" t="e">
        <f>IF(X2430&lt;&gt;"Liquidação Cancelada",(AA2430-AB2430)+(U2430-Z2430-AB2430),"Liquidação Cancelada")</f>
        <v>#N/A</v>
      </c>
      <c r="AD2430" s="29"/>
    </row>
    <row r="2431" spans="1:30" ht="24.95" customHeight="1" x14ac:dyDescent="0.2">
      <c r="A2431" s="23" t="str">
        <f>D2431&amp;"|"&amp;E2431&amp;"|"&amp;G2431&amp;"|"&amp;H2431&amp;"|"&amp;L2431&amp;"|"&amp;N2431&amp;"|"&amp;U2431</f>
        <v>||||||0</v>
      </c>
      <c r="B2431" s="23" t="str">
        <f>D2431&amp;"|"&amp;E2431&amp;"|"&amp;G2431&amp;"|"&amp;H2431&amp;"|"&amp;X2431</f>
        <v>||||0</v>
      </c>
      <c r="C2431" s="28" t="str">
        <f>E2431&amp;"|"&amp;X2431</f>
        <v>|0</v>
      </c>
      <c r="D2431" s="10"/>
      <c r="E2431" s="10"/>
      <c r="F2431" s="36" t="str">
        <f>G2431&amp;"/"&amp;H2431</f>
        <v>/</v>
      </c>
      <c r="G2431" s="10"/>
      <c r="H2431" s="10"/>
      <c r="I2431" s="36" t="str">
        <f>J2431&amp;"."&amp;K2431</f>
        <v>.</v>
      </c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>
        <f>R2431-S2431-T2431</f>
        <v>0</v>
      </c>
      <c r="V2431" s="9" t="e">
        <f>IF(X2431&lt;&gt;"Liquidação Cancelada",VLOOKUP(B2431,'BASE DE DADOS OPS'!$B$4:$P$9650,10,FALSE),"Liquidação Cancelada")</f>
        <v>#N/A</v>
      </c>
      <c r="W2431" s="13" t="e">
        <f>IF(X2431&lt;&gt;"Liquidação Cancelada",IF(ISBLANK(V2431),"AGUARDANDO PAGAMENTO",NETWORKDAYS(P2431,V2431)-1),"Liquidação Cancelada")</f>
        <v>#N/A</v>
      </c>
      <c r="X2431" s="10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>IF(X2431&lt;&gt;"Liquidação Cancelada",Y2431-Z2431,"Liquidação Cancelada")</f>
        <v>#N/A</v>
      </c>
      <c r="AC2431" s="3" t="e">
        <f>IF(X2431&lt;&gt;"Liquidação Cancelada",(AA2431-AB2431)+(U2431-Z2431-AB2431),"Liquidação Cancelada")</f>
        <v>#N/A</v>
      </c>
      <c r="AD2431" s="29"/>
    </row>
    <row r="2432" spans="1:30" ht="24.95" customHeight="1" x14ac:dyDescent="0.2">
      <c r="A2432" s="23" t="str">
        <f>D2432&amp;"|"&amp;E2432&amp;"|"&amp;G2432&amp;"|"&amp;H2432&amp;"|"&amp;L2432&amp;"|"&amp;N2432&amp;"|"&amp;U2432</f>
        <v>||||||0</v>
      </c>
      <c r="B2432" s="23" t="str">
        <f>D2432&amp;"|"&amp;E2432&amp;"|"&amp;G2432&amp;"|"&amp;H2432&amp;"|"&amp;X2432</f>
        <v>||||0</v>
      </c>
      <c r="C2432" s="28" t="str">
        <f>E2432&amp;"|"&amp;X2432</f>
        <v>|0</v>
      </c>
      <c r="D2432" s="10"/>
      <c r="E2432" s="10"/>
      <c r="F2432" s="36" t="str">
        <f>G2432&amp;"/"&amp;H2432</f>
        <v>/</v>
      </c>
      <c r="G2432" s="10"/>
      <c r="H2432" s="10"/>
      <c r="I2432" s="36" t="str">
        <f>J2432&amp;"."&amp;K2432</f>
        <v>.</v>
      </c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>
        <f>R2432-S2432-T2432</f>
        <v>0</v>
      </c>
      <c r="V2432" s="9" t="e">
        <f>IF(X2432&lt;&gt;"Liquidação Cancelada",VLOOKUP(B2432,'BASE DE DADOS OPS'!$B$4:$P$9650,10,FALSE),"Liquidação Cancelada")</f>
        <v>#N/A</v>
      </c>
      <c r="W2432" s="13" t="e">
        <f>IF(X2432&lt;&gt;"Liquidação Cancelada",IF(ISBLANK(V2432),"AGUARDANDO PAGAMENTO",NETWORKDAYS(P2432,V2432)-1),"Liquidação Cancelada")</f>
        <v>#N/A</v>
      </c>
      <c r="X2432" s="10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>IF(X2432&lt;&gt;"Liquidação Cancelada",Y2432-Z2432,"Liquidação Cancelada")</f>
        <v>#N/A</v>
      </c>
      <c r="AC2432" s="3" t="e">
        <f>IF(X2432&lt;&gt;"Liquidação Cancelada",(AA2432-AB2432)+(U2432-Z2432-AB2432),"Liquidação Cancelada")</f>
        <v>#N/A</v>
      </c>
      <c r="AD2432" s="29"/>
    </row>
    <row r="2433" spans="1:30" ht="24.95" customHeight="1" x14ac:dyDescent="0.2">
      <c r="A2433" s="23" t="str">
        <f>D2433&amp;"|"&amp;E2433&amp;"|"&amp;G2433&amp;"|"&amp;H2433&amp;"|"&amp;L2433&amp;"|"&amp;N2433&amp;"|"&amp;U2433</f>
        <v>||||||0</v>
      </c>
      <c r="B2433" s="23" t="str">
        <f>D2433&amp;"|"&amp;E2433&amp;"|"&amp;G2433&amp;"|"&amp;H2433&amp;"|"&amp;X2433</f>
        <v>||||0</v>
      </c>
      <c r="C2433" s="28" t="str">
        <f>E2433&amp;"|"&amp;X2433</f>
        <v>|0</v>
      </c>
      <c r="D2433" s="10"/>
      <c r="E2433" s="10"/>
      <c r="F2433" s="36" t="str">
        <f>G2433&amp;"/"&amp;H2433</f>
        <v>/</v>
      </c>
      <c r="G2433" s="10"/>
      <c r="H2433" s="10"/>
      <c r="I2433" s="36" t="str">
        <f>J2433&amp;"."&amp;K2433</f>
        <v>.</v>
      </c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>
        <f>R2433-S2433-T2433</f>
        <v>0</v>
      </c>
      <c r="V2433" s="9" t="e">
        <f>IF(X2433&lt;&gt;"Liquidação Cancelada",VLOOKUP(B2433,'BASE DE DADOS OPS'!$B$4:$P$9650,10,FALSE),"Liquidação Cancelada")</f>
        <v>#N/A</v>
      </c>
      <c r="W2433" s="13" t="e">
        <f>IF(X2433&lt;&gt;"Liquidação Cancelada",IF(ISBLANK(V2433),"AGUARDANDO PAGAMENTO",NETWORKDAYS(P2433,V2433)-1),"Liquidação Cancelada")</f>
        <v>#N/A</v>
      </c>
      <c r="X2433" s="10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>IF(X2433&lt;&gt;"Liquidação Cancelada",Y2433-Z2433,"Liquidação Cancelada")</f>
        <v>#N/A</v>
      </c>
      <c r="AC2433" s="3" t="e">
        <f>IF(X2433&lt;&gt;"Liquidação Cancelada",(AA2433-AB2433)+(U2433-Z2433-AB2433),"Liquidação Cancelada")</f>
        <v>#N/A</v>
      </c>
      <c r="AD2433" s="29"/>
    </row>
    <row r="2434" spans="1:30" ht="24.95" customHeight="1" x14ac:dyDescent="0.2">
      <c r="A2434" s="23" t="str">
        <f>D2434&amp;"|"&amp;E2434&amp;"|"&amp;G2434&amp;"|"&amp;H2434&amp;"|"&amp;L2434&amp;"|"&amp;N2434&amp;"|"&amp;U2434</f>
        <v>||||||0</v>
      </c>
      <c r="B2434" s="23" t="str">
        <f>D2434&amp;"|"&amp;E2434&amp;"|"&amp;G2434&amp;"|"&amp;H2434&amp;"|"&amp;X2434</f>
        <v>||||0</v>
      </c>
      <c r="C2434" s="28" t="str">
        <f>E2434&amp;"|"&amp;X2434</f>
        <v>|0</v>
      </c>
      <c r="D2434" s="10"/>
      <c r="E2434" s="10"/>
      <c r="F2434" s="36" t="str">
        <f>G2434&amp;"/"&amp;H2434</f>
        <v>/</v>
      </c>
      <c r="G2434" s="10"/>
      <c r="H2434" s="10"/>
      <c r="I2434" s="36" t="str">
        <f>J2434&amp;"."&amp;K2434</f>
        <v>.</v>
      </c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>
        <f>R2434-S2434-T2434</f>
        <v>0</v>
      </c>
      <c r="V2434" s="9" t="e">
        <f>IF(X2434&lt;&gt;"Liquidação Cancelada",VLOOKUP(B2434,'BASE DE DADOS OPS'!$B$4:$P$9650,10,FALSE),"Liquidação Cancelada")</f>
        <v>#N/A</v>
      </c>
      <c r="W2434" s="13" t="e">
        <f>IF(X2434&lt;&gt;"Liquidação Cancelada",IF(ISBLANK(V2434),"AGUARDANDO PAGAMENTO",NETWORKDAYS(P2434,V2434)-1),"Liquidação Cancelada")</f>
        <v>#N/A</v>
      </c>
      <c r="X2434" s="10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>IF(X2434&lt;&gt;"Liquidação Cancelada",Y2434-Z2434,"Liquidação Cancelada")</f>
        <v>#N/A</v>
      </c>
      <c r="AC2434" s="3" t="e">
        <f>IF(X2434&lt;&gt;"Liquidação Cancelada",(AA2434-AB2434)+(U2434-Z2434-AB2434),"Liquidação Cancelada")</f>
        <v>#N/A</v>
      </c>
      <c r="AD2434" s="29"/>
    </row>
    <row r="2435" spans="1:30" ht="24.95" customHeight="1" x14ac:dyDescent="0.2">
      <c r="A2435" s="23" t="str">
        <f>D2435&amp;"|"&amp;E2435&amp;"|"&amp;G2435&amp;"|"&amp;H2435&amp;"|"&amp;L2435&amp;"|"&amp;N2435&amp;"|"&amp;U2435</f>
        <v>||||||0</v>
      </c>
      <c r="B2435" s="23" t="str">
        <f>D2435&amp;"|"&amp;E2435&amp;"|"&amp;G2435&amp;"|"&amp;H2435&amp;"|"&amp;X2435</f>
        <v>||||0</v>
      </c>
      <c r="C2435" s="28" t="str">
        <f>E2435&amp;"|"&amp;X2435</f>
        <v>|0</v>
      </c>
      <c r="D2435" s="10"/>
      <c r="E2435" s="10"/>
      <c r="F2435" s="36" t="str">
        <f>G2435&amp;"/"&amp;H2435</f>
        <v>/</v>
      </c>
      <c r="G2435" s="10"/>
      <c r="H2435" s="10"/>
      <c r="I2435" s="36" t="str">
        <f>J2435&amp;"."&amp;K2435</f>
        <v>.</v>
      </c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>
        <f>R2435-S2435-T2435</f>
        <v>0</v>
      </c>
      <c r="V2435" s="9" t="e">
        <f>IF(X2435&lt;&gt;"Liquidação Cancelada",VLOOKUP(B2435,'BASE DE DADOS OPS'!$B$4:$P$9650,10,FALSE),"Liquidação Cancelada")</f>
        <v>#N/A</v>
      </c>
      <c r="W2435" s="13" t="e">
        <f>IF(X2435&lt;&gt;"Liquidação Cancelada",IF(ISBLANK(V2435),"AGUARDANDO PAGAMENTO",NETWORKDAYS(P2435,V2435)-1),"Liquidação Cancelada")</f>
        <v>#N/A</v>
      </c>
      <c r="X2435" s="10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>IF(X2435&lt;&gt;"Liquidação Cancelada",Y2435-Z2435,"Liquidação Cancelada")</f>
        <v>#N/A</v>
      </c>
      <c r="AC2435" s="3" t="e">
        <f>IF(X2435&lt;&gt;"Liquidação Cancelada",(AA2435-AB2435)+(U2435-Z2435-AB2435),"Liquidação Cancelada")</f>
        <v>#N/A</v>
      </c>
      <c r="AD2435" s="29"/>
    </row>
    <row r="2436" spans="1:30" ht="24.95" customHeight="1" x14ac:dyDescent="0.2">
      <c r="A2436" s="23" t="str">
        <f>D2436&amp;"|"&amp;E2436&amp;"|"&amp;G2436&amp;"|"&amp;H2436&amp;"|"&amp;L2436&amp;"|"&amp;N2436&amp;"|"&amp;U2436</f>
        <v>||||||0</v>
      </c>
      <c r="B2436" s="23" t="str">
        <f>D2436&amp;"|"&amp;E2436&amp;"|"&amp;G2436&amp;"|"&amp;H2436&amp;"|"&amp;X2436</f>
        <v>||||0</v>
      </c>
      <c r="C2436" s="28" t="str">
        <f>E2436&amp;"|"&amp;X2436</f>
        <v>|0</v>
      </c>
      <c r="D2436" s="10"/>
      <c r="E2436" s="10"/>
      <c r="F2436" s="36" t="str">
        <f>G2436&amp;"/"&amp;H2436</f>
        <v>/</v>
      </c>
      <c r="G2436" s="10"/>
      <c r="H2436" s="10"/>
      <c r="I2436" s="36" t="str">
        <f>J2436&amp;"."&amp;K2436</f>
        <v>.</v>
      </c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>
        <f>R2436-S2436-T2436</f>
        <v>0</v>
      </c>
      <c r="V2436" s="9" t="e">
        <f>IF(X2436&lt;&gt;"Liquidação Cancelada",VLOOKUP(B2436,'BASE DE DADOS OPS'!$B$4:$P$9650,10,FALSE),"Liquidação Cancelada")</f>
        <v>#N/A</v>
      </c>
      <c r="W2436" s="13" t="e">
        <f>IF(X2436&lt;&gt;"Liquidação Cancelada",IF(ISBLANK(V2436),"AGUARDANDO PAGAMENTO",NETWORKDAYS(P2436,V2436)-1),"Liquidação Cancelada")</f>
        <v>#N/A</v>
      </c>
      <c r="X2436" s="10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>IF(X2436&lt;&gt;"Liquidação Cancelada",Y2436-Z2436,"Liquidação Cancelada")</f>
        <v>#N/A</v>
      </c>
      <c r="AC2436" s="3" t="e">
        <f>IF(X2436&lt;&gt;"Liquidação Cancelada",(AA2436-AB2436)+(U2436-Z2436-AB2436),"Liquidação Cancelada")</f>
        <v>#N/A</v>
      </c>
      <c r="AD2436" s="29"/>
    </row>
    <row r="2437" spans="1:30" ht="24.95" customHeight="1" x14ac:dyDescent="0.2">
      <c r="A2437" s="23" t="str">
        <f>D2437&amp;"|"&amp;E2437&amp;"|"&amp;G2437&amp;"|"&amp;H2437&amp;"|"&amp;L2437&amp;"|"&amp;N2437&amp;"|"&amp;U2437</f>
        <v>||||||0</v>
      </c>
      <c r="B2437" s="23" t="str">
        <f>D2437&amp;"|"&amp;E2437&amp;"|"&amp;G2437&amp;"|"&amp;H2437&amp;"|"&amp;X2437</f>
        <v>||||0</v>
      </c>
      <c r="C2437" s="28" t="str">
        <f>E2437&amp;"|"&amp;X2437</f>
        <v>|0</v>
      </c>
      <c r="D2437" s="10"/>
      <c r="E2437" s="10"/>
      <c r="F2437" s="36" t="str">
        <f>G2437&amp;"/"&amp;H2437</f>
        <v>/</v>
      </c>
      <c r="G2437" s="10"/>
      <c r="H2437" s="10"/>
      <c r="I2437" s="36" t="str">
        <f>J2437&amp;"."&amp;K2437</f>
        <v>.</v>
      </c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>
        <f>R2437-S2437-T2437</f>
        <v>0</v>
      </c>
      <c r="V2437" s="9" t="e">
        <f>IF(X2437&lt;&gt;"Liquidação Cancelada",VLOOKUP(B2437,'BASE DE DADOS OPS'!$B$4:$P$9650,10,FALSE),"Liquidação Cancelada")</f>
        <v>#N/A</v>
      </c>
      <c r="W2437" s="13" t="e">
        <f>IF(X2437&lt;&gt;"Liquidação Cancelada",IF(ISBLANK(V2437),"AGUARDANDO PAGAMENTO",NETWORKDAYS(P2437,V2437)-1),"Liquidação Cancelada")</f>
        <v>#N/A</v>
      </c>
      <c r="X2437" s="10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>IF(X2437&lt;&gt;"Liquidação Cancelada",Y2437-Z2437,"Liquidação Cancelada")</f>
        <v>#N/A</v>
      </c>
      <c r="AC2437" s="3" t="e">
        <f>IF(X2437&lt;&gt;"Liquidação Cancelada",(AA2437-AB2437)+(U2437-Z2437-AB2437),"Liquidação Cancelada")</f>
        <v>#N/A</v>
      </c>
      <c r="AD2437" s="29"/>
    </row>
    <row r="2438" spans="1:30" ht="24.95" customHeight="1" x14ac:dyDescent="0.2">
      <c r="A2438" s="23" t="str">
        <f>D2438&amp;"|"&amp;E2438&amp;"|"&amp;G2438&amp;"|"&amp;H2438&amp;"|"&amp;L2438&amp;"|"&amp;N2438&amp;"|"&amp;U2438</f>
        <v>||||||0</v>
      </c>
      <c r="B2438" s="23" t="str">
        <f>D2438&amp;"|"&amp;E2438&amp;"|"&amp;G2438&amp;"|"&amp;H2438&amp;"|"&amp;X2438</f>
        <v>||||0</v>
      </c>
      <c r="C2438" s="28" t="str">
        <f>E2438&amp;"|"&amp;X2438</f>
        <v>|0</v>
      </c>
      <c r="D2438" s="10"/>
      <c r="E2438" s="10"/>
      <c r="F2438" s="36" t="str">
        <f>G2438&amp;"/"&amp;H2438</f>
        <v>/</v>
      </c>
      <c r="G2438" s="10"/>
      <c r="H2438" s="10"/>
      <c r="I2438" s="36" t="str">
        <f>J2438&amp;"."&amp;K2438</f>
        <v>.</v>
      </c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>
        <f>R2438-S2438-T2438</f>
        <v>0</v>
      </c>
      <c r="V2438" s="9" t="e">
        <f>IF(X2438&lt;&gt;"Liquidação Cancelada",VLOOKUP(B2438,'BASE DE DADOS OPS'!$B$4:$P$9650,10,FALSE),"Liquidação Cancelada")</f>
        <v>#N/A</v>
      </c>
      <c r="W2438" s="13" t="e">
        <f>IF(X2438&lt;&gt;"Liquidação Cancelada",IF(ISBLANK(V2438),"AGUARDANDO PAGAMENTO",NETWORKDAYS(P2438,V2438)-1),"Liquidação Cancelada")</f>
        <v>#N/A</v>
      </c>
      <c r="X2438" s="10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>IF(X2438&lt;&gt;"Liquidação Cancelada",Y2438-Z2438,"Liquidação Cancelada")</f>
        <v>#N/A</v>
      </c>
      <c r="AC2438" s="3" t="e">
        <f>IF(X2438&lt;&gt;"Liquidação Cancelada",(AA2438-AB2438)+(U2438-Z2438-AB2438),"Liquidação Cancelada")</f>
        <v>#N/A</v>
      </c>
      <c r="AD2438" s="29"/>
    </row>
    <row r="2439" spans="1:30" ht="24.95" customHeight="1" x14ac:dyDescent="0.2">
      <c r="A2439" s="23" t="str">
        <f>D2439&amp;"|"&amp;E2439&amp;"|"&amp;G2439&amp;"|"&amp;H2439&amp;"|"&amp;L2439&amp;"|"&amp;N2439&amp;"|"&amp;U2439</f>
        <v>||||||0</v>
      </c>
      <c r="B2439" s="23" t="str">
        <f>D2439&amp;"|"&amp;E2439&amp;"|"&amp;G2439&amp;"|"&amp;H2439&amp;"|"&amp;X2439</f>
        <v>||||0</v>
      </c>
      <c r="C2439" s="28" t="str">
        <f>E2439&amp;"|"&amp;X2439</f>
        <v>|0</v>
      </c>
      <c r="D2439" s="10"/>
      <c r="E2439" s="10"/>
      <c r="F2439" s="36" t="str">
        <f>G2439&amp;"/"&amp;H2439</f>
        <v>/</v>
      </c>
      <c r="G2439" s="10"/>
      <c r="H2439" s="10"/>
      <c r="I2439" s="36" t="str">
        <f>J2439&amp;"."&amp;K2439</f>
        <v>.</v>
      </c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>
        <f>R2439-S2439-T2439</f>
        <v>0</v>
      </c>
      <c r="V2439" s="9" t="e">
        <f>IF(X2439&lt;&gt;"Liquidação Cancelada",VLOOKUP(B2439,'BASE DE DADOS OPS'!$B$4:$P$9650,10,FALSE),"Liquidação Cancelada")</f>
        <v>#N/A</v>
      </c>
      <c r="W2439" s="13" t="e">
        <f>IF(X2439&lt;&gt;"Liquidação Cancelada",IF(ISBLANK(V2439),"AGUARDANDO PAGAMENTO",NETWORKDAYS(P2439,V2439)-1),"Liquidação Cancelada")</f>
        <v>#N/A</v>
      </c>
      <c r="X2439" s="10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>IF(X2439&lt;&gt;"Liquidação Cancelada",Y2439-Z2439,"Liquidação Cancelada")</f>
        <v>#N/A</v>
      </c>
      <c r="AC2439" s="3" t="e">
        <f>IF(X2439&lt;&gt;"Liquidação Cancelada",(AA2439-AB2439)+(U2439-Z2439-AB2439),"Liquidação Cancelada")</f>
        <v>#N/A</v>
      </c>
      <c r="AD2439" s="29"/>
    </row>
    <row r="2440" spans="1:30" ht="24.95" customHeight="1" x14ac:dyDescent="0.2">
      <c r="A2440" s="23" t="str">
        <f>D2440&amp;"|"&amp;E2440&amp;"|"&amp;G2440&amp;"|"&amp;H2440&amp;"|"&amp;L2440&amp;"|"&amp;N2440&amp;"|"&amp;U2440</f>
        <v>||||||0</v>
      </c>
      <c r="B2440" s="23" t="str">
        <f>D2440&amp;"|"&amp;E2440&amp;"|"&amp;G2440&amp;"|"&amp;H2440&amp;"|"&amp;X2440</f>
        <v>||||0</v>
      </c>
      <c r="C2440" s="28" t="str">
        <f>E2440&amp;"|"&amp;X2440</f>
        <v>|0</v>
      </c>
      <c r="D2440" s="10"/>
      <c r="E2440" s="10"/>
      <c r="F2440" s="36" t="str">
        <f>G2440&amp;"/"&amp;H2440</f>
        <v>/</v>
      </c>
      <c r="G2440" s="10"/>
      <c r="H2440" s="10"/>
      <c r="I2440" s="36" t="str">
        <f>J2440&amp;"."&amp;K2440</f>
        <v>.</v>
      </c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>
        <f>R2440-S2440-T2440</f>
        <v>0</v>
      </c>
      <c r="V2440" s="9" t="e">
        <f>IF(X2440&lt;&gt;"Liquidação Cancelada",VLOOKUP(B2440,'BASE DE DADOS OPS'!$B$4:$P$9650,10,FALSE),"Liquidação Cancelada")</f>
        <v>#N/A</v>
      </c>
      <c r="W2440" s="13" t="e">
        <f>IF(X2440&lt;&gt;"Liquidação Cancelada",IF(ISBLANK(V2440),"AGUARDANDO PAGAMENTO",NETWORKDAYS(P2440,V2440)-1),"Liquidação Cancelada")</f>
        <v>#N/A</v>
      </c>
      <c r="X2440" s="10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>IF(X2440&lt;&gt;"Liquidação Cancelada",Y2440-Z2440,"Liquidação Cancelada")</f>
        <v>#N/A</v>
      </c>
      <c r="AC2440" s="3" t="e">
        <f>IF(X2440&lt;&gt;"Liquidação Cancelada",(AA2440-AB2440)+(U2440-Z2440-AB2440),"Liquidação Cancelada")</f>
        <v>#N/A</v>
      </c>
      <c r="AD2440" s="29"/>
    </row>
    <row r="2441" spans="1:30" ht="24.95" customHeight="1" x14ac:dyDescent="0.2">
      <c r="A2441" s="23" t="str">
        <f>D2441&amp;"|"&amp;E2441&amp;"|"&amp;G2441&amp;"|"&amp;H2441&amp;"|"&amp;L2441&amp;"|"&amp;N2441&amp;"|"&amp;U2441</f>
        <v>||||||0</v>
      </c>
      <c r="B2441" s="23" t="str">
        <f>D2441&amp;"|"&amp;E2441&amp;"|"&amp;G2441&amp;"|"&amp;H2441&amp;"|"&amp;X2441</f>
        <v>||||0</v>
      </c>
      <c r="C2441" s="28" t="str">
        <f>E2441&amp;"|"&amp;X2441</f>
        <v>|0</v>
      </c>
      <c r="D2441" s="10"/>
      <c r="E2441" s="10"/>
      <c r="F2441" s="36" t="str">
        <f>G2441&amp;"/"&amp;H2441</f>
        <v>/</v>
      </c>
      <c r="G2441" s="10"/>
      <c r="H2441" s="10"/>
      <c r="I2441" s="36" t="str">
        <f>J2441&amp;"."&amp;K2441</f>
        <v>.</v>
      </c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>
        <f>R2441-S2441-T2441</f>
        <v>0</v>
      </c>
      <c r="V2441" s="9" t="e">
        <f>IF(X2441&lt;&gt;"Liquidação Cancelada",VLOOKUP(B2441,'BASE DE DADOS OPS'!$B$4:$P$9650,10,FALSE),"Liquidação Cancelada")</f>
        <v>#N/A</v>
      </c>
      <c r="W2441" s="13" t="e">
        <f>IF(X2441&lt;&gt;"Liquidação Cancelada",IF(ISBLANK(V2441),"AGUARDANDO PAGAMENTO",NETWORKDAYS(P2441,V2441)-1),"Liquidação Cancelada")</f>
        <v>#N/A</v>
      </c>
      <c r="X2441" s="10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>IF(X2441&lt;&gt;"Liquidação Cancelada",Y2441-Z2441,"Liquidação Cancelada")</f>
        <v>#N/A</v>
      </c>
      <c r="AC2441" s="3" t="e">
        <f>IF(X2441&lt;&gt;"Liquidação Cancelada",(AA2441-AB2441)+(U2441-Z2441-AB2441),"Liquidação Cancelada")</f>
        <v>#N/A</v>
      </c>
      <c r="AD2441" s="29"/>
    </row>
    <row r="2442" spans="1:30" ht="24.95" customHeight="1" x14ac:dyDescent="0.2">
      <c r="A2442" s="23" t="str">
        <f>D2442&amp;"|"&amp;E2442&amp;"|"&amp;G2442&amp;"|"&amp;H2442&amp;"|"&amp;L2442&amp;"|"&amp;N2442&amp;"|"&amp;U2442</f>
        <v>||||||0</v>
      </c>
      <c r="B2442" s="23" t="str">
        <f>D2442&amp;"|"&amp;E2442&amp;"|"&amp;G2442&amp;"|"&amp;H2442&amp;"|"&amp;X2442</f>
        <v>||||0</v>
      </c>
      <c r="C2442" s="28" t="str">
        <f>E2442&amp;"|"&amp;X2442</f>
        <v>|0</v>
      </c>
      <c r="D2442" s="10"/>
      <c r="E2442" s="10"/>
      <c r="F2442" s="36" t="str">
        <f>G2442&amp;"/"&amp;H2442</f>
        <v>/</v>
      </c>
      <c r="G2442" s="10"/>
      <c r="H2442" s="10"/>
      <c r="I2442" s="36" t="str">
        <f>J2442&amp;"."&amp;K2442</f>
        <v>.</v>
      </c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>
        <f>R2442-S2442-T2442</f>
        <v>0</v>
      </c>
      <c r="V2442" s="9" t="e">
        <f>IF(X2442&lt;&gt;"Liquidação Cancelada",VLOOKUP(B2442,'BASE DE DADOS OPS'!$B$4:$P$9650,10,FALSE),"Liquidação Cancelada")</f>
        <v>#N/A</v>
      </c>
      <c r="W2442" s="13" t="e">
        <f>IF(X2442&lt;&gt;"Liquidação Cancelada",IF(ISBLANK(V2442),"AGUARDANDO PAGAMENTO",NETWORKDAYS(P2442,V2442)-1),"Liquidação Cancelada")</f>
        <v>#N/A</v>
      </c>
      <c r="X2442" s="10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>IF(X2442&lt;&gt;"Liquidação Cancelada",Y2442-Z2442,"Liquidação Cancelada")</f>
        <v>#N/A</v>
      </c>
      <c r="AC2442" s="3" t="e">
        <f>IF(X2442&lt;&gt;"Liquidação Cancelada",(AA2442-AB2442)+(U2442-Z2442-AB2442),"Liquidação Cancelada")</f>
        <v>#N/A</v>
      </c>
      <c r="AD2442" s="29"/>
    </row>
    <row r="2443" spans="1:30" ht="24.95" customHeight="1" x14ac:dyDescent="0.2">
      <c r="A2443" s="23" t="str">
        <f>D2443&amp;"|"&amp;E2443&amp;"|"&amp;G2443&amp;"|"&amp;H2443&amp;"|"&amp;L2443&amp;"|"&amp;N2443&amp;"|"&amp;U2443</f>
        <v>||||||0</v>
      </c>
      <c r="B2443" s="23" t="str">
        <f>D2443&amp;"|"&amp;E2443&amp;"|"&amp;G2443&amp;"|"&amp;H2443&amp;"|"&amp;X2443</f>
        <v>||||0</v>
      </c>
      <c r="C2443" s="28" t="str">
        <f>E2443&amp;"|"&amp;X2443</f>
        <v>|0</v>
      </c>
      <c r="D2443" s="10"/>
      <c r="E2443" s="10"/>
      <c r="F2443" s="36" t="str">
        <f>G2443&amp;"/"&amp;H2443</f>
        <v>/</v>
      </c>
      <c r="G2443" s="10"/>
      <c r="H2443" s="10"/>
      <c r="I2443" s="36" t="str">
        <f>J2443&amp;"."&amp;K2443</f>
        <v>.</v>
      </c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>
        <f>R2443-S2443-T2443</f>
        <v>0</v>
      </c>
      <c r="V2443" s="9" t="e">
        <f>IF(X2443&lt;&gt;"Liquidação Cancelada",VLOOKUP(B2443,'BASE DE DADOS OPS'!$B$4:$P$9650,10,FALSE),"Liquidação Cancelada")</f>
        <v>#N/A</v>
      </c>
      <c r="W2443" s="13" t="e">
        <f>IF(X2443&lt;&gt;"Liquidação Cancelada",IF(ISBLANK(V2443),"AGUARDANDO PAGAMENTO",NETWORKDAYS(P2443,V2443)-1),"Liquidação Cancelada")</f>
        <v>#N/A</v>
      </c>
      <c r="X2443" s="10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>IF(X2443&lt;&gt;"Liquidação Cancelada",Y2443-Z2443,"Liquidação Cancelada")</f>
        <v>#N/A</v>
      </c>
      <c r="AC2443" s="3" t="e">
        <f>IF(X2443&lt;&gt;"Liquidação Cancelada",(AA2443-AB2443)+(U2443-Z2443-AB2443),"Liquidação Cancelada")</f>
        <v>#N/A</v>
      </c>
      <c r="AD2443" s="29"/>
    </row>
    <row r="2444" spans="1:30" ht="24.95" customHeight="1" x14ac:dyDescent="0.2">
      <c r="A2444" s="23" t="str">
        <f>D2444&amp;"|"&amp;E2444&amp;"|"&amp;G2444&amp;"|"&amp;H2444&amp;"|"&amp;L2444&amp;"|"&amp;N2444&amp;"|"&amp;U2444</f>
        <v>||||||0</v>
      </c>
      <c r="B2444" s="23" t="str">
        <f>D2444&amp;"|"&amp;E2444&amp;"|"&amp;G2444&amp;"|"&amp;H2444&amp;"|"&amp;X2444</f>
        <v>||||0</v>
      </c>
      <c r="C2444" s="28" t="str">
        <f>E2444&amp;"|"&amp;X2444</f>
        <v>|0</v>
      </c>
      <c r="D2444" s="10"/>
      <c r="E2444" s="10"/>
      <c r="F2444" s="36" t="str">
        <f>G2444&amp;"/"&amp;H2444</f>
        <v>/</v>
      </c>
      <c r="G2444" s="10"/>
      <c r="H2444" s="10"/>
      <c r="I2444" s="36" t="str">
        <f>J2444&amp;"."&amp;K2444</f>
        <v>.</v>
      </c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>
        <f>R2444-S2444-T2444</f>
        <v>0</v>
      </c>
      <c r="V2444" s="9" t="e">
        <f>IF(X2444&lt;&gt;"Liquidação Cancelada",VLOOKUP(B2444,'BASE DE DADOS OPS'!$B$4:$P$9650,10,FALSE),"Liquidação Cancelada")</f>
        <v>#N/A</v>
      </c>
      <c r="W2444" s="13" t="e">
        <f>IF(X2444&lt;&gt;"Liquidação Cancelada",IF(ISBLANK(V2444),"AGUARDANDO PAGAMENTO",NETWORKDAYS(P2444,V2444)-1),"Liquidação Cancelada")</f>
        <v>#N/A</v>
      </c>
      <c r="X2444" s="10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>IF(X2444&lt;&gt;"Liquidação Cancelada",Y2444-Z2444,"Liquidação Cancelada")</f>
        <v>#N/A</v>
      </c>
      <c r="AC2444" s="3" t="e">
        <f>IF(X2444&lt;&gt;"Liquidação Cancelada",(AA2444-AB2444)+(U2444-Z2444-AB2444),"Liquidação Cancelada")</f>
        <v>#N/A</v>
      </c>
      <c r="AD2444" s="29"/>
    </row>
    <row r="2445" spans="1:30" ht="24.95" customHeight="1" x14ac:dyDescent="0.2">
      <c r="A2445" s="23" t="str">
        <f>D2445&amp;"|"&amp;E2445&amp;"|"&amp;G2445&amp;"|"&amp;H2445&amp;"|"&amp;L2445&amp;"|"&amp;N2445&amp;"|"&amp;U2445</f>
        <v>||||||0</v>
      </c>
      <c r="B2445" s="23" t="str">
        <f>D2445&amp;"|"&amp;E2445&amp;"|"&amp;G2445&amp;"|"&amp;H2445&amp;"|"&amp;X2445</f>
        <v>||||0</v>
      </c>
      <c r="C2445" s="28" t="str">
        <f>E2445&amp;"|"&amp;X2445</f>
        <v>|0</v>
      </c>
      <c r="D2445" s="10"/>
      <c r="E2445" s="10"/>
      <c r="F2445" s="36" t="str">
        <f>G2445&amp;"/"&amp;H2445</f>
        <v>/</v>
      </c>
      <c r="G2445" s="10"/>
      <c r="H2445" s="10"/>
      <c r="I2445" s="36" t="str">
        <f>J2445&amp;"."&amp;K2445</f>
        <v>.</v>
      </c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>
        <f>R2445-S2445-T2445</f>
        <v>0</v>
      </c>
      <c r="V2445" s="9" t="e">
        <f>IF(X2445&lt;&gt;"Liquidação Cancelada",VLOOKUP(B2445,'BASE DE DADOS OPS'!$B$4:$P$9650,10,FALSE),"Liquidação Cancelada")</f>
        <v>#N/A</v>
      </c>
      <c r="W2445" s="13" t="e">
        <f>IF(X2445&lt;&gt;"Liquidação Cancelada",IF(ISBLANK(V2445),"AGUARDANDO PAGAMENTO",NETWORKDAYS(P2445,V2445)-1),"Liquidação Cancelada")</f>
        <v>#N/A</v>
      </c>
      <c r="X2445" s="10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>IF(X2445&lt;&gt;"Liquidação Cancelada",Y2445-Z2445,"Liquidação Cancelada")</f>
        <v>#N/A</v>
      </c>
      <c r="AC2445" s="3" t="e">
        <f>IF(X2445&lt;&gt;"Liquidação Cancelada",(AA2445-AB2445)+(U2445-Z2445-AB2445),"Liquidação Cancelada")</f>
        <v>#N/A</v>
      </c>
      <c r="AD2445" s="29"/>
    </row>
    <row r="2446" spans="1:30" ht="24.95" customHeight="1" x14ac:dyDescent="0.2">
      <c r="A2446" s="23" t="str">
        <f>D2446&amp;"|"&amp;E2446&amp;"|"&amp;G2446&amp;"|"&amp;H2446&amp;"|"&amp;L2446&amp;"|"&amp;N2446&amp;"|"&amp;U2446</f>
        <v>||||||0</v>
      </c>
      <c r="B2446" s="23" t="str">
        <f>D2446&amp;"|"&amp;E2446&amp;"|"&amp;G2446&amp;"|"&amp;H2446&amp;"|"&amp;X2446</f>
        <v>||||0</v>
      </c>
      <c r="C2446" s="28" t="str">
        <f>E2446&amp;"|"&amp;X2446</f>
        <v>|0</v>
      </c>
      <c r="D2446" s="10"/>
      <c r="E2446" s="10"/>
      <c r="F2446" s="36" t="str">
        <f>G2446&amp;"/"&amp;H2446</f>
        <v>/</v>
      </c>
      <c r="G2446" s="10"/>
      <c r="H2446" s="10"/>
      <c r="I2446" s="36" t="str">
        <f>J2446&amp;"."&amp;K2446</f>
        <v>.</v>
      </c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>
        <f>R2446-S2446-T2446</f>
        <v>0</v>
      </c>
      <c r="V2446" s="9" t="e">
        <f>IF(X2446&lt;&gt;"Liquidação Cancelada",VLOOKUP(B2446,'BASE DE DADOS OPS'!$B$4:$P$9650,10,FALSE),"Liquidação Cancelada")</f>
        <v>#N/A</v>
      </c>
      <c r="W2446" s="13" t="e">
        <f>IF(X2446&lt;&gt;"Liquidação Cancelada",IF(ISBLANK(V2446),"AGUARDANDO PAGAMENTO",NETWORKDAYS(P2446,V2446)-1),"Liquidação Cancelada")</f>
        <v>#N/A</v>
      </c>
      <c r="X2446" s="10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>IF(X2446&lt;&gt;"Liquidação Cancelada",Y2446-Z2446,"Liquidação Cancelada")</f>
        <v>#N/A</v>
      </c>
      <c r="AC2446" s="3" t="e">
        <f>IF(X2446&lt;&gt;"Liquidação Cancelada",(AA2446-AB2446)+(U2446-Z2446-AB2446),"Liquidação Cancelada")</f>
        <v>#N/A</v>
      </c>
      <c r="AD2446" s="29"/>
    </row>
    <row r="2447" spans="1:30" ht="24.95" customHeight="1" x14ac:dyDescent="0.2">
      <c r="A2447" s="23" t="str">
        <f>D2447&amp;"|"&amp;E2447&amp;"|"&amp;G2447&amp;"|"&amp;H2447&amp;"|"&amp;L2447&amp;"|"&amp;N2447&amp;"|"&amp;U2447</f>
        <v>||||||0</v>
      </c>
      <c r="B2447" s="23" t="str">
        <f>D2447&amp;"|"&amp;E2447&amp;"|"&amp;G2447&amp;"|"&amp;H2447&amp;"|"&amp;X2447</f>
        <v>||||0</v>
      </c>
      <c r="C2447" s="28" t="str">
        <f>E2447&amp;"|"&amp;X2447</f>
        <v>|0</v>
      </c>
      <c r="D2447" s="10"/>
      <c r="E2447" s="10"/>
      <c r="F2447" s="36" t="str">
        <f>G2447&amp;"/"&amp;H2447</f>
        <v>/</v>
      </c>
      <c r="G2447" s="10"/>
      <c r="H2447" s="10"/>
      <c r="I2447" s="36" t="str">
        <f>J2447&amp;"."&amp;K2447</f>
        <v>.</v>
      </c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>
        <f>R2447-S2447-T2447</f>
        <v>0</v>
      </c>
      <c r="V2447" s="9" t="e">
        <f>IF(X2447&lt;&gt;"Liquidação Cancelada",VLOOKUP(B2447,'BASE DE DADOS OPS'!$B$4:$P$9650,10,FALSE),"Liquidação Cancelada")</f>
        <v>#N/A</v>
      </c>
      <c r="W2447" s="13" t="e">
        <f>IF(X2447&lt;&gt;"Liquidação Cancelada",IF(ISBLANK(V2447),"AGUARDANDO PAGAMENTO",NETWORKDAYS(P2447,V2447)-1),"Liquidação Cancelada")</f>
        <v>#N/A</v>
      </c>
      <c r="X2447" s="10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>IF(X2447&lt;&gt;"Liquidação Cancelada",Y2447-Z2447,"Liquidação Cancelada")</f>
        <v>#N/A</v>
      </c>
      <c r="AC2447" s="3" t="e">
        <f>IF(X2447&lt;&gt;"Liquidação Cancelada",(AA2447-AB2447)+(U2447-Z2447-AB2447),"Liquidação Cancelada")</f>
        <v>#N/A</v>
      </c>
      <c r="AD2447" s="29"/>
    </row>
    <row r="2448" spans="1:30" ht="24.95" customHeight="1" x14ac:dyDescent="0.2">
      <c r="A2448" s="23" t="str">
        <f>D2448&amp;"|"&amp;E2448&amp;"|"&amp;G2448&amp;"|"&amp;H2448&amp;"|"&amp;L2448&amp;"|"&amp;N2448&amp;"|"&amp;U2448</f>
        <v>||||||0</v>
      </c>
      <c r="B2448" s="23" t="str">
        <f>D2448&amp;"|"&amp;E2448&amp;"|"&amp;G2448&amp;"|"&amp;H2448&amp;"|"&amp;X2448</f>
        <v>||||0</v>
      </c>
      <c r="C2448" s="28" t="str">
        <f>E2448&amp;"|"&amp;X2448</f>
        <v>|0</v>
      </c>
      <c r="D2448" s="10"/>
      <c r="E2448" s="10"/>
      <c r="F2448" s="36" t="str">
        <f>G2448&amp;"/"&amp;H2448</f>
        <v>/</v>
      </c>
      <c r="G2448" s="10"/>
      <c r="H2448" s="10"/>
      <c r="I2448" s="36" t="str">
        <f>J2448&amp;"."&amp;K2448</f>
        <v>.</v>
      </c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>
        <f>R2448-S2448-T2448</f>
        <v>0</v>
      </c>
      <c r="V2448" s="9" t="e">
        <f>IF(X2448&lt;&gt;"Liquidação Cancelada",VLOOKUP(B2448,'BASE DE DADOS OPS'!$B$4:$P$9650,10,FALSE),"Liquidação Cancelada")</f>
        <v>#N/A</v>
      </c>
      <c r="W2448" s="13" t="e">
        <f>IF(X2448&lt;&gt;"Liquidação Cancelada",IF(ISBLANK(V2448),"AGUARDANDO PAGAMENTO",NETWORKDAYS(P2448,V2448)-1),"Liquidação Cancelada")</f>
        <v>#N/A</v>
      </c>
      <c r="X2448" s="10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>IF(X2448&lt;&gt;"Liquidação Cancelada",Y2448-Z2448,"Liquidação Cancelada")</f>
        <v>#N/A</v>
      </c>
      <c r="AC2448" s="3" t="e">
        <f>IF(X2448&lt;&gt;"Liquidação Cancelada",(AA2448-AB2448)+(U2448-Z2448-AB2448),"Liquidação Cancelada")</f>
        <v>#N/A</v>
      </c>
      <c r="AD2448" s="29"/>
    </row>
    <row r="2449" spans="1:30" ht="24.95" customHeight="1" x14ac:dyDescent="0.2">
      <c r="A2449" s="23" t="str">
        <f>D2449&amp;"|"&amp;E2449&amp;"|"&amp;G2449&amp;"|"&amp;H2449&amp;"|"&amp;L2449&amp;"|"&amp;N2449&amp;"|"&amp;U2449</f>
        <v>||||||0</v>
      </c>
      <c r="B2449" s="23" t="str">
        <f>D2449&amp;"|"&amp;E2449&amp;"|"&amp;G2449&amp;"|"&amp;H2449&amp;"|"&amp;X2449</f>
        <v>||||0</v>
      </c>
      <c r="C2449" s="28" t="str">
        <f>E2449&amp;"|"&amp;X2449</f>
        <v>|0</v>
      </c>
      <c r="D2449" s="10"/>
      <c r="E2449" s="10"/>
      <c r="F2449" s="36" t="str">
        <f>G2449&amp;"/"&amp;H2449</f>
        <v>/</v>
      </c>
      <c r="G2449" s="10"/>
      <c r="H2449" s="10"/>
      <c r="I2449" s="36" t="str">
        <f>J2449&amp;"."&amp;K2449</f>
        <v>.</v>
      </c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>
        <f>R2449-S2449-T2449</f>
        <v>0</v>
      </c>
      <c r="V2449" s="9" t="e">
        <f>IF(X2449&lt;&gt;"Liquidação Cancelada",VLOOKUP(B2449,'BASE DE DADOS OPS'!$B$4:$P$9650,10,FALSE),"Liquidação Cancelada")</f>
        <v>#N/A</v>
      </c>
      <c r="W2449" s="13" t="e">
        <f>IF(X2449&lt;&gt;"Liquidação Cancelada",IF(ISBLANK(V2449),"AGUARDANDO PAGAMENTO",NETWORKDAYS(P2449,V2449)-1),"Liquidação Cancelada")</f>
        <v>#N/A</v>
      </c>
      <c r="X2449" s="10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>IF(X2449&lt;&gt;"Liquidação Cancelada",Y2449-Z2449,"Liquidação Cancelada")</f>
        <v>#N/A</v>
      </c>
      <c r="AC2449" s="3" t="e">
        <f>IF(X2449&lt;&gt;"Liquidação Cancelada",(AA2449-AB2449)+(U2449-Z2449-AB2449),"Liquidação Cancelada")</f>
        <v>#N/A</v>
      </c>
      <c r="AD2449" s="29"/>
    </row>
    <row r="2450" spans="1:30" ht="24.95" customHeight="1" x14ac:dyDescent="0.2">
      <c r="A2450" s="23" t="str">
        <f>D2450&amp;"|"&amp;E2450&amp;"|"&amp;G2450&amp;"|"&amp;H2450&amp;"|"&amp;L2450&amp;"|"&amp;N2450&amp;"|"&amp;U2450</f>
        <v>||||||0</v>
      </c>
      <c r="B2450" s="23" t="str">
        <f>D2450&amp;"|"&amp;E2450&amp;"|"&amp;G2450&amp;"|"&amp;H2450&amp;"|"&amp;X2450</f>
        <v>||||0</v>
      </c>
      <c r="C2450" s="28" t="str">
        <f>E2450&amp;"|"&amp;X2450</f>
        <v>|0</v>
      </c>
      <c r="D2450" s="10"/>
      <c r="E2450" s="10"/>
      <c r="F2450" s="36" t="str">
        <f>G2450&amp;"/"&amp;H2450</f>
        <v>/</v>
      </c>
      <c r="G2450" s="10"/>
      <c r="H2450" s="10"/>
      <c r="I2450" s="36" t="str">
        <f>J2450&amp;"."&amp;K2450</f>
        <v>.</v>
      </c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>
        <f>R2450-S2450-T2450</f>
        <v>0</v>
      </c>
      <c r="V2450" s="9" t="e">
        <f>IF(X2450&lt;&gt;"Liquidação Cancelada",VLOOKUP(B2450,'BASE DE DADOS OPS'!$B$4:$P$9650,10,FALSE),"Liquidação Cancelada")</f>
        <v>#N/A</v>
      </c>
      <c r="W2450" s="13" t="e">
        <f>IF(X2450&lt;&gt;"Liquidação Cancelada",IF(ISBLANK(V2450),"AGUARDANDO PAGAMENTO",NETWORKDAYS(P2450,V2450)-1),"Liquidação Cancelada")</f>
        <v>#N/A</v>
      </c>
      <c r="X2450" s="10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>IF(X2450&lt;&gt;"Liquidação Cancelada",Y2450-Z2450,"Liquidação Cancelada")</f>
        <v>#N/A</v>
      </c>
      <c r="AC2450" s="3" t="e">
        <f>IF(X2450&lt;&gt;"Liquidação Cancelada",(AA2450-AB2450)+(U2450-Z2450-AB2450),"Liquidação Cancelada")</f>
        <v>#N/A</v>
      </c>
      <c r="AD2450" s="29"/>
    </row>
    <row r="2451" spans="1:30" ht="24.95" customHeight="1" x14ac:dyDescent="0.2">
      <c r="A2451" s="23" t="str">
        <f>D2451&amp;"|"&amp;E2451&amp;"|"&amp;G2451&amp;"|"&amp;H2451&amp;"|"&amp;L2451&amp;"|"&amp;N2451&amp;"|"&amp;U2451</f>
        <v>||||||0</v>
      </c>
      <c r="B2451" s="23" t="str">
        <f>D2451&amp;"|"&amp;E2451&amp;"|"&amp;G2451&amp;"|"&amp;H2451&amp;"|"&amp;X2451</f>
        <v>||||0</v>
      </c>
      <c r="C2451" s="28" t="str">
        <f>E2451&amp;"|"&amp;X2451</f>
        <v>|0</v>
      </c>
      <c r="D2451" s="10"/>
      <c r="E2451" s="10"/>
      <c r="F2451" s="36" t="str">
        <f>G2451&amp;"/"&amp;H2451</f>
        <v>/</v>
      </c>
      <c r="G2451" s="10"/>
      <c r="H2451" s="10"/>
      <c r="I2451" s="36" t="str">
        <f>J2451&amp;"."&amp;K2451</f>
        <v>.</v>
      </c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>
        <f>R2451-S2451-T2451</f>
        <v>0</v>
      </c>
      <c r="V2451" s="9" t="e">
        <f>IF(X2451&lt;&gt;"Liquidação Cancelada",VLOOKUP(B2451,'BASE DE DADOS OPS'!$B$4:$P$9650,10,FALSE),"Liquidação Cancelada")</f>
        <v>#N/A</v>
      </c>
      <c r="W2451" s="13" t="e">
        <f>IF(X2451&lt;&gt;"Liquidação Cancelada",IF(ISBLANK(V2451),"AGUARDANDO PAGAMENTO",NETWORKDAYS(P2451,V2451)-1),"Liquidação Cancelada")</f>
        <v>#N/A</v>
      </c>
      <c r="X2451" s="10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>IF(X2451&lt;&gt;"Liquidação Cancelada",Y2451-Z2451,"Liquidação Cancelada")</f>
        <v>#N/A</v>
      </c>
      <c r="AC2451" s="3" t="e">
        <f>IF(X2451&lt;&gt;"Liquidação Cancelada",(AA2451-AB2451)+(U2451-Z2451-AB2451),"Liquidação Cancelada")</f>
        <v>#N/A</v>
      </c>
      <c r="AD2451" s="29"/>
    </row>
    <row r="2452" spans="1:30" ht="24.95" customHeight="1" x14ac:dyDescent="0.2">
      <c r="A2452" s="23" t="str">
        <f>D2452&amp;"|"&amp;E2452&amp;"|"&amp;G2452&amp;"|"&amp;H2452&amp;"|"&amp;L2452&amp;"|"&amp;N2452&amp;"|"&amp;U2452</f>
        <v>||||||0</v>
      </c>
      <c r="B2452" s="23" t="str">
        <f>D2452&amp;"|"&amp;E2452&amp;"|"&amp;G2452&amp;"|"&amp;H2452&amp;"|"&amp;X2452</f>
        <v>||||0</v>
      </c>
      <c r="C2452" s="28" t="str">
        <f>E2452&amp;"|"&amp;X2452</f>
        <v>|0</v>
      </c>
      <c r="D2452" s="10"/>
      <c r="E2452" s="10"/>
      <c r="F2452" s="36" t="str">
        <f>G2452&amp;"/"&amp;H2452</f>
        <v>/</v>
      </c>
      <c r="G2452" s="10"/>
      <c r="H2452" s="10"/>
      <c r="I2452" s="36" t="str">
        <f>J2452&amp;"."&amp;K2452</f>
        <v>.</v>
      </c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>
        <f>R2452-S2452-T2452</f>
        <v>0</v>
      </c>
      <c r="V2452" s="9" t="e">
        <f>IF(X2452&lt;&gt;"Liquidação Cancelada",VLOOKUP(B2452,'BASE DE DADOS OPS'!$B$4:$P$9650,10,FALSE),"Liquidação Cancelada")</f>
        <v>#N/A</v>
      </c>
      <c r="W2452" s="13" t="e">
        <f>IF(X2452&lt;&gt;"Liquidação Cancelada",IF(ISBLANK(V2452),"AGUARDANDO PAGAMENTO",NETWORKDAYS(P2452,V2452)-1),"Liquidação Cancelada")</f>
        <v>#N/A</v>
      </c>
      <c r="X2452" s="10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>IF(X2452&lt;&gt;"Liquidação Cancelada",Y2452-Z2452,"Liquidação Cancelada")</f>
        <v>#N/A</v>
      </c>
      <c r="AC2452" s="3" t="e">
        <f>IF(X2452&lt;&gt;"Liquidação Cancelada",(AA2452-AB2452)+(U2452-Z2452-AB2452),"Liquidação Cancelada")</f>
        <v>#N/A</v>
      </c>
      <c r="AD2452" s="29"/>
    </row>
    <row r="2453" spans="1:30" ht="24.95" customHeight="1" x14ac:dyDescent="0.2">
      <c r="A2453" s="23" t="str">
        <f>D2453&amp;"|"&amp;E2453&amp;"|"&amp;G2453&amp;"|"&amp;H2453&amp;"|"&amp;L2453&amp;"|"&amp;N2453&amp;"|"&amp;U2453</f>
        <v>||||||0</v>
      </c>
      <c r="B2453" s="23" t="str">
        <f>D2453&amp;"|"&amp;E2453&amp;"|"&amp;G2453&amp;"|"&amp;H2453&amp;"|"&amp;X2453</f>
        <v>||||0</v>
      </c>
      <c r="C2453" s="28" t="str">
        <f>E2453&amp;"|"&amp;X2453</f>
        <v>|0</v>
      </c>
      <c r="D2453" s="10"/>
      <c r="E2453" s="10"/>
      <c r="F2453" s="36" t="str">
        <f>G2453&amp;"/"&amp;H2453</f>
        <v>/</v>
      </c>
      <c r="G2453" s="10"/>
      <c r="H2453" s="10"/>
      <c r="I2453" s="36" t="str">
        <f>J2453&amp;"."&amp;K2453</f>
        <v>.</v>
      </c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>
        <f>R2453-S2453-T2453</f>
        <v>0</v>
      </c>
      <c r="V2453" s="9" t="e">
        <f>IF(X2453&lt;&gt;"Liquidação Cancelada",VLOOKUP(B2453,'BASE DE DADOS OPS'!$B$4:$P$9650,10,FALSE),"Liquidação Cancelada")</f>
        <v>#N/A</v>
      </c>
      <c r="W2453" s="13" t="e">
        <f>IF(X2453&lt;&gt;"Liquidação Cancelada",IF(ISBLANK(V2453),"AGUARDANDO PAGAMENTO",NETWORKDAYS(P2453,V2453)-1),"Liquidação Cancelada")</f>
        <v>#N/A</v>
      </c>
      <c r="X2453" s="10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>IF(X2453&lt;&gt;"Liquidação Cancelada",Y2453-Z2453,"Liquidação Cancelada")</f>
        <v>#N/A</v>
      </c>
      <c r="AC2453" s="3" t="e">
        <f>IF(X2453&lt;&gt;"Liquidação Cancelada",(AA2453-AB2453)+(U2453-Z2453-AB2453),"Liquidação Cancelada")</f>
        <v>#N/A</v>
      </c>
      <c r="AD2453" s="29"/>
    </row>
    <row r="2454" spans="1:30" ht="24.95" customHeight="1" x14ac:dyDescent="0.2">
      <c r="A2454" s="23" t="str">
        <f>D2454&amp;"|"&amp;E2454&amp;"|"&amp;G2454&amp;"|"&amp;H2454&amp;"|"&amp;L2454&amp;"|"&amp;N2454&amp;"|"&amp;U2454</f>
        <v>||||||0</v>
      </c>
      <c r="B2454" s="23" t="str">
        <f>D2454&amp;"|"&amp;E2454&amp;"|"&amp;G2454&amp;"|"&amp;H2454&amp;"|"&amp;X2454</f>
        <v>||||0</v>
      </c>
      <c r="C2454" s="28" t="str">
        <f>E2454&amp;"|"&amp;X2454</f>
        <v>|0</v>
      </c>
      <c r="D2454" s="10"/>
      <c r="E2454" s="10"/>
      <c r="F2454" s="36" t="str">
        <f>G2454&amp;"/"&amp;H2454</f>
        <v>/</v>
      </c>
      <c r="G2454" s="10"/>
      <c r="H2454" s="10"/>
      <c r="I2454" s="36" t="str">
        <f>J2454&amp;"."&amp;K2454</f>
        <v>.</v>
      </c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>
        <f>R2454-S2454-T2454</f>
        <v>0</v>
      </c>
      <c r="V2454" s="9" t="e">
        <f>IF(X2454&lt;&gt;"Liquidação Cancelada",VLOOKUP(B2454,'BASE DE DADOS OPS'!$B$4:$P$9650,10,FALSE),"Liquidação Cancelada")</f>
        <v>#N/A</v>
      </c>
      <c r="W2454" s="13" t="e">
        <f>IF(X2454&lt;&gt;"Liquidação Cancelada",IF(ISBLANK(V2454),"AGUARDANDO PAGAMENTO",NETWORKDAYS(P2454,V2454)-1),"Liquidação Cancelada")</f>
        <v>#N/A</v>
      </c>
      <c r="X2454" s="10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>IF(X2454&lt;&gt;"Liquidação Cancelada",Y2454-Z2454,"Liquidação Cancelada")</f>
        <v>#N/A</v>
      </c>
      <c r="AC2454" s="3" t="e">
        <f>IF(X2454&lt;&gt;"Liquidação Cancelada",(AA2454-AB2454)+(U2454-Z2454-AB2454),"Liquidação Cancelada")</f>
        <v>#N/A</v>
      </c>
      <c r="AD2454" s="29"/>
    </row>
    <row r="2455" spans="1:30" ht="24.95" customHeight="1" x14ac:dyDescent="0.2">
      <c r="A2455" s="23" t="str">
        <f>D2455&amp;"|"&amp;E2455&amp;"|"&amp;G2455&amp;"|"&amp;H2455&amp;"|"&amp;L2455&amp;"|"&amp;N2455&amp;"|"&amp;U2455</f>
        <v>||||||0</v>
      </c>
      <c r="B2455" s="23" t="str">
        <f>D2455&amp;"|"&amp;E2455&amp;"|"&amp;G2455&amp;"|"&amp;H2455&amp;"|"&amp;X2455</f>
        <v>||||0</v>
      </c>
      <c r="C2455" s="28" t="str">
        <f>E2455&amp;"|"&amp;X2455</f>
        <v>|0</v>
      </c>
      <c r="D2455" s="10"/>
      <c r="E2455" s="10"/>
      <c r="F2455" s="36" t="str">
        <f>G2455&amp;"/"&amp;H2455</f>
        <v>/</v>
      </c>
      <c r="G2455" s="10"/>
      <c r="H2455" s="10"/>
      <c r="I2455" s="36" t="str">
        <f>J2455&amp;"."&amp;K2455</f>
        <v>.</v>
      </c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>
        <f>R2455-S2455-T2455</f>
        <v>0</v>
      </c>
      <c r="V2455" s="9" t="e">
        <f>IF(X2455&lt;&gt;"Liquidação Cancelada",VLOOKUP(B2455,'BASE DE DADOS OPS'!$B$4:$P$9650,10,FALSE),"Liquidação Cancelada")</f>
        <v>#N/A</v>
      </c>
      <c r="W2455" s="13" t="e">
        <f>IF(X2455&lt;&gt;"Liquidação Cancelada",IF(ISBLANK(V2455),"AGUARDANDO PAGAMENTO",NETWORKDAYS(P2455,V2455)-1),"Liquidação Cancelada")</f>
        <v>#N/A</v>
      </c>
      <c r="X2455" s="10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>IF(X2455&lt;&gt;"Liquidação Cancelada",Y2455-Z2455,"Liquidação Cancelada")</f>
        <v>#N/A</v>
      </c>
      <c r="AC2455" s="3" t="e">
        <f>IF(X2455&lt;&gt;"Liquidação Cancelada",(AA2455-AB2455)+(U2455-Z2455-AB2455),"Liquidação Cancelada")</f>
        <v>#N/A</v>
      </c>
      <c r="AD2455" s="29"/>
    </row>
    <row r="2456" spans="1:30" ht="24.95" customHeight="1" x14ac:dyDescent="0.2">
      <c r="A2456" s="23" t="str">
        <f>D2456&amp;"|"&amp;E2456&amp;"|"&amp;G2456&amp;"|"&amp;H2456&amp;"|"&amp;L2456&amp;"|"&amp;N2456&amp;"|"&amp;U2456</f>
        <v>||||||0</v>
      </c>
      <c r="B2456" s="23" t="str">
        <f>D2456&amp;"|"&amp;E2456&amp;"|"&amp;G2456&amp;"|"&amp;H2456&amp;"|"&amp;X2456</f>
        <v>||||0</v>
      </c>
      <c r="C2456" s="28" t="str">
        <f>E2456&amp;"|"&amp;X2456</f>
        <v>|0</v>
      </c>
      <c r="D2456" s="10"/>
      <c r="E2456" s="10"/>
      <c r="F2456" s="36" t="str">
        <f>G2456&amp;"/"&amp;H2456</f>
        <v>/</v>
      </c>
      <c r="G2456" s="10"/>
      <c r="H2456" s="10"/>
      <c r="I2456" s="36" t="str">
        <f>J2456&amp;"."&amp;K2456</f>
        <v>.</v>
      </c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>
        <f>R2456-S2456-T2456</f>
        <v>0</v>
      </c>
      <c r="V2456" s="9" t="e">
        <f>IF(X2456&lt;&gt;"Liquidação Cancelada",VLOOKUP(B2456,'BASE DE DADOS OPS'!$B$4:$P$9650,10,FALSE),"Liquidação Cancelada")</f>
        <v>#N/A</v>
      </c>
      <c r="W2456" s="13" t="e">
        <f>IF(X2456&lt;&gt;"Liquidação Cancelada",IF(ISBLANK(V2456),"AGUARDANDO PAGAMENTO",NETWORKDAYS(P2456,V2456)-1),"Liquidação Cancelada")</f>
        <v>#N/A</v>
      </c>
      <c r="X2456" s="10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>IF(X2456&lt;&gt;"Liquidação Cancelada",Y2456-Z2456,"Liquidação Cancelada")</f>
        <v>#N/A</v>
      </c>
      <c r="AC2456" s="3" t="e">
        <f>IF(X2456&lt;&gt;"Liquidação Cancelada",(AA2456-AB2456)+(U2456-Z2456-AB2456),"Liquidação Cancelada")</f>
        <v>#N/A</v>
      </c>
      <c r="AD2456" s="29"/>
    </row>
    <row r="2457" spans="1:30" ht="24.95" customHeight="1" x14ac:dyDescent="0.2">
      <c r="A2457" s="23" t="str">
        <f>D2457&amp;"|"&amp;E2457&amp;"|"&amp;G2457&amp;"|"&amp;H2457&amp;"|"&amp;L2457&amp;"|"&amp;N2457&amp;"|"&amp;U2457</f>
        <v>||||||0</v>
      </c>
      <c r="B2457" s="23" t="str">
        <f>D2457&amp;"|"&amp;E2457&amp;"|"&amp;G2457&amp;"|"&amp;H2457&amp;"|"&amp;X2457</f>
        <v>||||0</v>
      </c>
      <c r="C2457" s="28" t="str">
        <f>E2457&amp;"|"&amp;X2457</f>
        <v>|0</v>
      </c>
      <c r="D2457" s="10"/>
      <c r="E2457" s="10"/>
      <c r="F2457" s="36" t="str">
        <f>G2457&amp;"/"&amp;H2457</f>
        <v>/</v>
      </c>
      <c r="G2457" s="10"/>
      <c r="H2457" s="10"/>
      <c r="I2457" s="36" t="str">
        <f>J2457&amp;"."&amp;K2457</f>
        <v>.</v>
      </c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>
        <f>R2457-S2457-T2457</f>
        <v>0</v>
      </c>
      <c r="V2457" s="9" t="e">
        <f>IF(X2457&lt;&gt;"Liquidação Cancelada",VLOOKUP(B2457,'BASE DE DADOS OPS'!$B$4:$P$9650,10,FALSE),"Liquidação Cancelada")</f>
        <v>#N/A</v>
      </c>
      <c r="W2457" s="13" t="e">
        <f>IF(X2457&lt;&gt;"Liquidação Cancelada",IF(ISBLANK(V2457),"AGUARDANDO PAGAMENTO",NETWORKDAYS(P2457,V2457)-1),"Liquidação Cancelada")</f>
        <v>#N/A</v>
      </c>
      <c r="X2457" s="10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>IF(X2457&lt;&gt;"Liquidação Cancelada",Y2457-Z2457,"Liquidação Cancelada")</f>
        <v>#N/A</v>
      </c>
      <c r="AC2457" s="3" t="e">
        <f>IF(X2457&lt;&gt;"Liquidação Cancelada",(AA2457-AB2457)+(U2457-Z2457-AB2457),"Liquidação Cancelada")</f>
        <v>#N/A</v>
      </c>
      <c r="AD2457" s="29"/>
    </row>
    <row r="2458" spans="1:30" ht="24.95" customHeight="1" x14ac:dyDescent="0.2">
      <c r="A2458" s="23" t="str">
        <f>D2458&amp;"|"&amp;E2458&amp;"|"&amp;G2458&amp;"|"&amp;H2458&amp;"|"&amp;L2458&amp;"|"&amp;N2458&amp;"|"&amp;U2458</f>
        <v>||||||0</v>
      </c>
      <c r="B2458" s="23" t="str">
        <f>D2458&amp;"|"&amp;E2458&amp;"|"&amp;G2458&amp;"|"&amp;H2458&amp;"|"&amp;X2458</f>
        <v>||||0</v>
      </c>
      <c r="C2458" s="28" t="str">
        <f>E2458&amp;"|"&amp;X2458</f>
        <v>|0</v>
      </c>
      <c r="D2458" s="10"/>
      <c r="E2458" s="10"/>
      <c r="F2458" s="36" t="str">
        <f>G2458&amp;"/"&amp;H2458</f>
        <v>/</v>
      </c>
      <c r="G2458" s="10"/>
      <c r="H2458" s="10"/>
      <c r="I2458" s="36" t="str">
        <f>J2458&amp;"."&amp;K2458</f>
        <v>.</v>
      </c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>
        <f>R2458-S2458-T2458</f>
        <v>0</v>
      </c>
      <c r="V2458" s="9" t="e">
        <f>IF(X2458&lt;&gt;"Liquidação Cancelada",VLOOKUP(B2458,'BASE DE DADOS OPS'!$B$4:$P$9650,10,FALSE),"Liquidação Cancelada")</f>
        <v>#N/A</v>
      </c>
      <c r="W2458" s="13" t="e">
        <f>IF(X2458&lt;&gt;"Liquidação Cancelada",IF(ISBLANK(V2458),"AGUARDANDO PAGAMENTO",NETWORKDAYS(P2458,V2458)-1),"Liquidação Cancelada")</f>
        <v>#N/A</v>
      </c>
      <c r="X2458" s="10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>IF(X2458&lt;&gt;"Liquidação Cancelada",Y2458-Z2458,"Liquidação Cancelada")</f>
        <v>#N/A</v>
      </c>
      <c r="AC2458" s="3" t="e">
        <f>IF(X2458&lt;&gt;"Liquidação Cancelada",(AA2458-AB2458)+(U2458-Z2458-AB2458),"Liquidação Cancelada")</f>
        <v>#N/A</v>
      </c>
      <c r="AD2458" s="29"/>
    </row>
    <row r="2459" spans="1:30" ht="24.95" customHeight="1" x14ac:dyDescent="0.2">
      <c r="A2459" s="23" t="str">
        <f>D2459&amp;"|"&amp;E2459&amp;"|"&amp;G2459&amp;"|"&amp;H2459&amp;"|"&amp;L2459&amp;"|"&amp;N2459&amp;"|"&amp;U2459</f>
        <v>||||||0</v>
      </c>
      <c r="B2459" s="23" t="str">
        <f>D2459&amp;"|"&amp;E2459&amp;"|"&amp;G2459&amp;"|"&amp;H2459&amp;"|"&amp;X2459</f>
        <v>||||0</v>
      </c>
      <c r="C2459" s="28" t="str">
        <f>E2459&amp;"|"&amp;X2459</f>
        <v>|0</v>
      </c>
      <c r="D2459" s="10"/>
      <c r="E2459" s="10"/>
      <c r="F2459" s="36" t="str">
        <f>G2459&amp;"/"&amp;H2459</f>
        <v>/</v>
      </c>
      <c r="G2459" s="10"/>
      <c r="H2459" s="10"/>
      <c r="I2459" s="36" t="str">
        <f>J2459&amp;"."&amp;K2459</f>
        <v>.</v>
      </c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>
        <f>R2459-S2459-T2459</f>
        <v>0</v>
      </c>
      <c r="V2459" s="9" t="e">
        <f>IF(X2459&lt;&gt;"Liquidação Cancelada",VLOOKUP(B2459,'BASE DE DADOS OPS'!$B$4:$P$9650,10,FALSE),"Liquidação Cancelada")</f>
        <v>#N/A</v>
      </c>
      <c r="W2459" s="13" t="e">
        <f>IF(X2459&lt;&gt;"Liquidação Cancelada",IF(ISBLANK(V2459),"AGUARDANDO PAGAMENTO",NETWORKDAYS(P2459,V2459)-1),"Liquidação Cancelada")</f>
        <v>#N/A</v>
      </c>
      <c r="X2459" s="10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>IF(X2459&lt;&gt;"Liquidação Cancelada",Y2459-Z2459,"Liquidação Cancelada")</f>
        <v>#N/A</v>
      </c>
      <c r="AC2459" s="3" t="e">
        <f>IF(X2459&lt;&gt;"Liquidação Cancelada",(AA2459-AB2459)+(U2459-Z2459-AB2459),"Liquidação Cancelada")</f>
        <v>#N/A</v>
      </c>
      <c r="AD2459" s="29"/>
    </row>
    <row r="2460" spans="1:30" ht="24.95" customHeight="1" x14ac:dyDescent="0.2">
      <c r="A2460" s="23" t="str">
        <f>D2460&amp;"|"&amp;E2460&amp;"|"&amp;G2460&amp;"|"&amp;H2460&amp;"|"&amp;L2460&amp;"|"&amp;N2460&amp;"|"&amp;U2460</f>
        <v>||||||0</v>
      </c>
      <c r="B2460" s="23" t="str">
        <f>D2460&amp;"|"&amp;E2460&amp;"|"&amp;G2460&amp;"|"&amp;H2460&amp;"|"&amp;X2460</f>
        <v>||||0</v>
      </c>
      <c r="C2460" s="28" t="str">
        <f>E2460&amp;"|"&amp;X2460</f>
        <v>|0</v>
      </c>
      <c r="D2460" s="10"/>
      <c r="E2460" s="10"/>
      <c r="F2460" s="36" t="str">
        <f>G2460&amp;"/"&amp;H2460</f>
        <v>/</v>
      </c>
      <c r="G2460" s="10"/>
      <c r="H2460" s="10"/>
      <c r="I2460" s="36" t="str">
        <f>J2460&amp;"."&amp;K2460</f>
        <v>.</v>
      </c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>
        <f>R2460-S2460-T2460</f>
        <v>0</v>
      </c>
      <c r="V2460" s="9" t="e">
        <f>IF(X2460&lt;&gt;"Liquidação Cancelada",VLOOKUP(B2460,'BASE DE DADOS OPS'!$B$4:$P$9650,10,FALSE),"Liquidação Cancelada")</f>
        <v>#N/A</v>
      </c>
      <c r="W2460" s="13" t="e">
        <f>IF(X2460&lt;&gt;"Liquidação Cancelada",IF(ISBLANK(V2460),"AGUARDANDO PAGAMENTO",NETWORKDAYS(P2460,V2460)-1),"Liquidação Cancelada")</f>
        <v>#N/A</v>
      </c>
      <c r="X2460" s="10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>IF(X2460&lt;&gt;"Liquidação Cancelada",Y2460-Z2460,"Liquidação Cancelada")</f>
        <v>#N/A</v>
      </c>
      <c r="AC2460" s="3" t="e">
        <f>IF(X2460&lt;&gt;"Liquidação Cancelada",(AA2460-AB2460)+(U2460-Z2460-AB2460),"Liquidação Cancelada")</f>
        <v>#N/A</v>
      </c>
      <c r="AD2460" s="29"/>
    </row>
    <row r="2461" spans="1:30" ht="24.95" customHeight="1" x14ac:dyDescent="0.2">
      <c r="A2461" s="23" t="str">
        <f>D2461&amp;"|"&amp;E2461&amp;"|"&amp;G2461&amp;"|"&amp;H2461&amp;"|"&amp;L2461&amp;"|"&amp;N2461&amp;"|"&amp;U2461</f>
        <v>||||||0</v>
      </c>
      <c r="B2461" s="23" t="str">
        <f>D2461&amp;"|"&amp;E2461&amp;"|"&amp;G2461&amp;"|"&amp;H2461&amp;"|"&amp;X2461</f>
        <v>||||0</v>
      </c>
      <c r="C2461" s="28" t="str">
        <f>E2461&amp;"|"&amp;X2461</f>
        <v>|0</v>
      </c>
      <c r="D2461" s="10"/>
      <c r="E2461" s="10"/>
      <c r="F2461" s="36" t="str">
        <f>G2461&amp;"/"&amp;H2461</f>
        <v>/</v>
      </c>
      <c r="G2461" s="10"/>
      <c r="H2461" s="10"/>
      <c r="I2461" s="36" t="str">
        <f>J2461&amp;"."&amp;K2461</f>
        <v>.</v>
      </c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>
        <f>R2461-S2461-T2461</f>
        <v>0</v>
      </c>
      <c r="V2461" s="9" t="e">
        <f>IF(X2461&lt;&gt;"Liquidação Cancelada",VLOOKUP(B2461,'BASE DE DADOS OPS'!$B$4:$P$9650,10,FALSE),"Liquidação Cancelada")</f>
        <v>#N/A</v>
      </c>
      <c r="W2461" s="13" t="e">
        <f>IF(X2461&lt;&gt;"Liquidação Cancelada",IF(ISBLANK(V2461),"AGUARDANDO PAGAMENTO",NETWORKDAYS(P2461,V2461)-1),"Liquidação Cancelada")</f>
        <v>#N/A</v>
      </c>
      <c r="X2461" s="10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>IF(X2461&lt;&gt;"Liquidação Cancelada",Y2461-Z2461,"Liquidação Cancelada")</f>
        <v>#N/A</v>
      </c>
      <c r="AC2461" s="3" t="e">
        <f>IF(X2461&lt;&gt;"Liquidação Cancelada",(AA2461-AB2461)+(U2461-Z2461-AB2461),"Liquidação Cancelada")</f>
        <v>#N/A</v>
      </c>
      <c r="AD2461" s="29"/>
    </row>
    <row r="2462" spans="1:30" ht="24.95" customHeight="1" x14ac:dyDescent="0.2">
      <c r="A2462" s="23" t="str">
        <f>D2462&amp;"|"&amp;E2462&amp;"|"&amp;G2462&amp;"|"&amp;H2462&amp;"|"&amp;L2462&amp;"|"&amp;N2462&amp;"|"&amp;U2462</f>
        <v>||||||0</v>
      </c>
      <c r="B2462" s="23" t="str">
        <f>D2462&amp;"|"&amp;E2462&amp;"|"&amp;G2462&amp;"|"&amp;H2462&amp;"|"&amp;X2462</f>
        <v>||||0</v>
      </c>
      <c r="C2462" s="28" t="str">
        <f>E2462&amp;"|"&amp;X2462</f>
        <v>|0</v>
      </c>
      <c r="D2462" s="10"/>
      <c r="E2462" s="10"/>
      <c r="F2462" s="36" t="str">
        <f>G2462&amp;"/"&amp;H2462</f>
        <v>/</v>
      </c>
      <c r="G2462" s="10"/>
      <c r="H2462" s="10"/>
      <c r="I2462" s="36" t="str">
        <f>J2462&amp;"."&amp;K2462</f>
        <v>.</v>
      </c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>
        <f>R2462-S2462-T2462</f>
        <v>0</v>
      </c>
      <c r="V2462" s="9" t="e">
        <f>IF(X2462&lt;&gt;"Liquidação Cancelada",VLOOKUP(B2462,'BASE DE DADOS OPS'!$B$4:$P$9650,10,FALSE),"Liquidação Cancelada")</f>
        <v>#N/A</v>
      </c>
      <c r="W2462" s="13" t="e">
        <f>IF(X2462&lt;&gt;"Liquidação Cancelada",IF(ISBLANK(V2462),"AGUARDANDO PAGAMENTO",NETWORKDAYS(P2462,V2462)-1),"Liquidação Cancelada")</f>
        <v>#N/A</v>
      </c>
      <c r="X2462" s="10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>IF(X2462&lt;&gt;"Liquidação Cancelada",Y2462-Z2462,"Liquidação Cancelada")</f>
        <v>#N/A</v>
      </c>
      <c r="AC2462" s="3" t="e">
        <f>IF(X2462&lt;&gt;"Liquidação Cancelada",(AA2462-AB2462)+(U2462-Z2462-AB2462),"Liquidação Cancelada")</f>
        <v>#N/A</v>
      </c>
      <c r="AD2462" s="29"/>
    </row>
    <row r="2463" spans="1:30" ht="24.95" customHeight="1" x14ac:dyDescent="0.2">
      <c r="A2463" s="23" t="str">
        <f>D2463&amp;"|"&amp;E2463&amp;"|"&amp;G2463&amp;"|"&amp;H2463&amp;"|"&amp;L2463&amp;"|"&amp;N2463&amp;"|"&amp;U2463</f>
        <v>||||||0</v>
      </c>
      <c r="B2463" s="23" t="str">
        <f>D2463&amp;"|"&amp;E2463&amp;"|"&amp;G2463&amp;"|"&amp;H2463&amp;"|"&amp;X2463</f>
        <v>||||0</v>
      </c>
      <c r="C2463" s="28" t="str">
        <f>E2463&amp;"|"&amp;X2463</f>
        <v>|0</v>
      </c>
      <c r="D2463" s="10"/>
      <c r="E2463" s="10"/>
      <c r="F2463" s="36" t="str">
        <f>G2463&amp;"/"&amp;H2463</f>
        <v>/</v>
      </c>
      <c r="G2463" s="10"/>
      <c r="H2463" s="10"/>
      <c r="I2463" s="36" t="str">
        <f>J2463&amp;"."&amp;K2463</f>
        <v>.</v>
      </c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>
        <f>R2463-S2463-T2463</f>
        <v>0</v>
      </c>
      <c r="V2463" s="9" t="e">
        <f>IF(X2463&lt;&gt;"Liquidação Cancelada",VLOOKUP(B2463,'BASE DE DADOS OPS'!$B$4:$P$9650,10,FALSE),"Liquidação Cancelada")</f>
        <v>#N/A</v>
      </c>
      <c r="W2463" s="13" t="e">
        <f>IF(X2463&lt;&gt;"Liquidação Cancelada",IF(ISBLANK(V2463),"AGUARDANDO PAGAMENTO",NETWORKDAYS(P2463,V2463)-1),"Liquidação Cancelada")</f>
        <v>#N/A</v>
      </c>
      <c r="X2463" s="10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>IF(X2463&lt;&gt;"Liquidação Cancelada",Y2463-Z2463,"Liquidação Cancelada")</f>
        <v>#N/A</v>
      </c>
      <c r="AC2463" s="3" t="e">
        <f>IF(X2463&lt;&gt;"Liquidação Cancelada",(AA2463-AB2463)+(U2463-Z2463-AB2463),"Liquidação Cancelada")</f>
        <v>#N/A</v>
      </c>
      <c r="AD2463" s="29"/>
    </row>
    <row r="2464" spans="1:30" ht="24.95" customHeight="1" x14ac:dyDescent="0.2">
      <c r="A2464" s="23" t="str">
        <f>D2464&amp;"|"&amp;E2464&amp;"|"&amp;G2464&amp;"|"&amp;H2464&amp;"|"&amp;L2464&amp;"|"&amp;N2464&amp;"|"&amp;U2464</f>
        <v>||||||0</v>
      </c>
      <c r="B2464" s="23" t="str">
        <f>D2464&amp;"|"&amp;E2464&amp;"|"&amp;G2464&amp;"|"&amp;H2464&amp;"|"&amp;X2464</f>
        <v>||||0</v>
      </c>
      <c r="C2464" s="28" t="str">
        <f>E2464&amp;"|"&amp;X2464</f>
        <v>|0</v>
      </c>
      <c r="D2464" s="10"/>
      <c r="E2464" s="10"/>
      <c r="F2464" s="36" t="str">
        <f>G2464&amp;"/"&amp;H2464</f>
        <v>/</v>
      </c>
      <c r="G2464" s="10"/>
      <c r="H2464" s="10"/>
      <c r="I2464" s="36" t="str">
        <f>J2464&amp;"."&amp;K2464</f>
        <v>.</v>
      </c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>
        <f>R2464-S2464-T2464</f>
        <v>0</v>
      </c>
      <c r="V2464" s="9" t="e">
        <f>IF(X2464&lt;&gt;"Liquidação Cancelada",VLOOKUP(B2464,'BASE DE DADOS OPS'!$B$4:$P$9650,10,FALSE),"Liquidação Cancelada")</f>
        <v>#N/A</v>
      </c>
      <c r="W2464" s="13" t="e">
        <f>IF(X2464&lt;&gt;"Liquidação Cancelada",IF(ISBLANK(V2464),"AGUARDANDO PAGAMENTO",NETWORKDAYS(P2464,V2464)-1),"Liquidação Cancelada")</f>
        <v>#N/A</v>
      </c>
      <c r="X2464" s="10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>IF(X2464&lt;&gt;"Liquidação Cancelada",Y2464-Z2464,"Liquidação Cancelada")</f>
        <v>#N/A</v>
      </c>
      <c r="AC2464" s="3" t="e">
        <f>IF(X2464&lt;&gt;"Liquidação Cancelada",(AA2464-AB2464)+(U2464-Z2464-AB2464),"Liquidação Cancelada")</f>
        <v>#N/A</v>
      </c>
      <c r="AD2464" s="29"/>
    </row>
    <row r="2465" spans="1:30" ht="24.95" customHeight="1" x14ac:dyDescent="0.2">
      <c r="A2465" s="23" t="str">
        <f>D2465&amp;"|"&amp;E2465&amp;"|"&amp;G2465&amp;"|"&amp;H2465&amp;"|"&amp;L2465&amp;"|"&amp;N2465&amp;"|"&amp;U2465</f>
        <v>||||||0</v>
      </c>
      <c r="B2465" s="23" t="str">
        <f>D2465&amp;"|"&amp;E2465&amp;"|"&amp;G2465&amp;"|"&amp;H2465&amp;"|"&amp;X2465</f>
        <v>||||0</v>
      </c>
      <c r="C2465" s="28" t="str">
        <f>E2465&amp;"|"&amp;X2465</f>
        <v>|0</v>
      </c>
      <c r="D2465" s="10"/>
      <c r="E2465" s="10"/>
      <c r="F2465" s="36" t="str">
        <f>G2465&amp;"/"&amp;H2465</f>
        <v>/</v>
      </c>
      <c r="G2465" s="10"/>
      <c r="H2465" s="10"/>
      <c r="I2465" s="36" t="str">
        <f>J2465&amp;"."&amp;K2465</f>
        <v>.</v>
      </c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>
        <f>R2465-S2465-T2465</f>
        <v>0</v>
      </c>
      <c r="V2465" s="9" t="e">
        <f>IF(X2465&lt;&gt;"Liquidação Cancelada",VLOOKUP(B2465,'BASE DE DADOS OPS'!$B$4:$P$9650,10,FALSE),"Liquidação Cancelada")</f>
        <v>#N/A</v>
      </c>
      <c r="W2465" s="13" t="e">
        <f>IF(X2465&lt;&gt;"Liquidação Cancelada",IF(ISBLANK(V2465),"AGUARDANDO PAGAMENTO",NETWORKDAYS(P2465,V2465)-1),"Liquidação Cancelada")</f>
        <v>#N/A</v>
      </c>
      <c r="X2465" s="10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>IF(X2465&lt;&gt;"Liquidação Cancelada",Y2465-Z2465,"Liquidação Cancelada")</f>
        <v>#N/A</v>
      </c>
      <c r="AC2465" s="3" t="e">
        <f>IF(X2465&lt;&gt;"Liquidação Cancelada",(AA2465-AB2465)+(U2465-Z2465-AB2465),"Liquidação Cancelada")</f>
        <v>#N/A</v>
      </c>
      <c r="AD2465" s="29"/>
    </row>
    <row r="2466" spans="1:30" ht="24.95" customHeight="1" x14ac:dyDescent="0.2">
      <c r="A2466" s="23" t="str">
        <f>D2466&amp;"|"&amp;E2466&amp;"|"&amp;G2466&amp;"|"&amp;H2466&amp;"|"&amp;L2466&amp;"|"&amp;N2466&amp;"|"&amp;U2466</f>
        <v>||||||0</v>
      </c>
      <c r="B2466" s="23" t="str">
        <f>D2466&amp;"|"&amp;E2466&amp;"|"&amp;G2466&amp;"|"&amp;H2466&amp;"|"&amp;X2466</f>
        <v>||||0</v>
      </c>
      <c r="C2466" s="28" t="str">
        <f>E2466&amp;"|"&amp;X2466</f>
        <v>|0</v>
      </c>
      <c r="D2466" s="10"/>
      <c r="E2466" s="10"/>
      <c r="F2466" s="36" t="str">
        <f>G2466&amp;"/"&amp;H2466</f>
        <v>/</v>
      </c>
      <c r="G2466" s="10"/>
      <c r="H2466" s="10"/>
      <c r="I2466" s="36" t="str">
        <f>J2466&amp;"."&amp;K2466</f>
        <v>.</v>
      </c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>
        <f>R2466-S2466-T2466</f>
        <v>0</v>
      </c>
      <c r="V2466" s="9" t="e">
        <f>IF(X2466&lt;&gt;"Liquidação Cancelada",VLOOKUP(B2466,'BASE DE DADOS OPS'!$B$4:$P$9650,10,FALSE),"Liquidação Cancelada")</f>
        <v>#N/A</v>
      </c>
      <c r="W2466" s="13" t="e">
        <f>IF(X2466&lt;&gt;"Liquidação Cancelada",IF(ISBLANK(V2466),"AGUARDANDO PAGAMENTO",NETWORKDAYS(P2466,V2466)-1),"Liquidação Cancelada")</f>
        <v>#N/A</v>
      </c>
      <c r="X2466" s="10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>IF(X2466&lt;&gt;"Liquidação Cancelada",Y2466-Z2466,"Liquidação Cancelada")</f>
        <v>#N/A</v>
      </c>
      <c r="AC2466" s="3" t="e">
        <f>IF(X2466&lt;&gt;"Liquidação Cancelada",(AA2466-AB2466)+(U2466-Z2466-AB2466),"Liquidação Cancelada")</f>
        <v>#N/A</v>
      </c>
      <c r="AD2466" s="29"/>
    </row>
    <row r="2467" spans="1:30" ht="24.95" customHeight="1" x14ac:dyDescent="0.2">
      <c r="A2467" s="23" t="str">
        <f>D2467&amp;"|"&amp;E2467&amp;"|"&amp;G2467&amp;"|"&amp;H2467&amp;"|"&amp;L2467&amp;"|"&amp;N2467&amp;"|"&amp;U2467</f>
        <v>||||||0</v>
      </c>
      <c r="B2467" s="23" t="str">
        <f>D2467&amp;"|"&amp;E2467&amp;"|"&amp;G2467&amp;"|"&amp;H2467&amp;"|"&amp;X2467</f>
        <v>||||0</v>
      </c>
      <c r="C2467" s="28" t="str">
        <f>E2467&amp;"|"&amp;X2467</f>
        <v>|0</v>
      </c>
      <c r="D2467" s="10"/>
      <c r="E2467" s="10"/>
      <c r="F2467" s="36" t="str">
        <f>G2467&amp;"/"&amp;H2467</f>
        <v>/</v>
      </c>
      <c r="G2467" s="10"/>
      <c r="H2467" s="10"/>
      <c r="I2467" s="36" t="str">
        <f>J2467&amp;"."&amp;K2467</f>
        <v>.</v>
      </c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>
        <f>R2467-S2467-T2467</f>
        <v>0</v>
      </c>
      <c r="V2467" s="9" t="e">
        <f>IF(X2467&lt;&gt;"Liquidação Cancelada",VLOOKUP(B2467,'BASE DE DADOS OPS'!$B$4:$P$9650,10,FALSE),"Liquidação Cancelada")</f>
        <v>#N/A</v>
      </c>
      <c r="W2467" s="13" t="e">
        <f>IF(X2467&lt;&gt;"Liquidação Cancelada",IF(ISBLANK(V2467),"AGUARDANDO PAGAMENTO",NETWORKDAYS(P2467,V2467)-1),"Liquidação Cancelada")</f>
        <v>#N/A</v>
      </c>
      <c r="X2467" s="10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>IF(X2467&lt;&gt;"Liquidação Cancelada",Y2467-Z2467,"Liquidação Cancelada")</f>
        <v>#N/A</v>
      </c>
      <c r="AC2467" s="3" t="e">
        <f>IF(X2467&lt;&gt;"Liquidação Cancelada",(AA2467-AB2467)+(U2467-Z2467-AB2467),"Liquidação Cancelada")</f>
        <v>#N/A</v>
      </c>
      <c r="AD2467" s="29"/>
    </row>
    <row r="2468" spans="1:30" ht="24.95" customHeight="1" x14ac:dyDescent="0.2">
      <c r="A2468" s="23" t="str">
        <f>D2468&amp;"|"&amp;E2468&amp;"|"&amp;G2468&amp;"|"&amp;H2468&amp;"|"&amp;L2468&amp;"|"&amp;N2468&amp;"|"&amp;U2468</f>
        <v>||||||0</v>
      </c>
      <c r="B2468" s="23" t="str">
        <f>D2468&amp;"|"&amp;E2468&amp;"|"&amp;G2468&amp;"|"&amp;H2468&amp;"|"&amp;X2468</f>
        <v>||||0</v>
      </c>
      <c r="C2468" s="28" t="str">
        <f>E2468&amp;"|"&amp;X2468</f>
        <v>|0</v>
      </c>
      <c r="D2468" s="10"/>
      <c r="E2468" s="10"/>
      <c r="F2468" s="36" t="str">
        <f>G2468&amp;"/"&amp;H2468</f>
        <v>/</v>
      </c>
      <c r="G2468" s="10"/>
      <c r="H2468" s="10"/>
      <c r="I2468" s="36" t="str">
        <f>J2468&amp;"."&amp;K2468</f>
        <v>.</v>
      </c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>
        <f>R2468-S2468-T2468</f>
        <v>0</v>
      </c>
      <c r="V2468" s="9" t="e">
        <f>IF(X2468&lt;&gt;"Liquidação Cancelada",VLOOKUP(B2468,'BASE DE DADOS OPS'!$B$4:$P$9650,10,FALSE),"Liquidação Cancelada")</f>
        <v>#N/A</v>
      </c>
      <c r="W2468" s="13" t="e">
        <f>IF(X2468&lt;&gt;"Liquidação Cancelada",IF(ISBLANK(V2468),"AGUARDANDO PAGAMENTO",NETWORKDAYS(P2468,V2468)-1),"Liquidação Cancelada")</f>
        <v>#N/A</v>
      </c>
      <c r="X2468" s="10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>IF(X2468&lt;&gt;"Liquidação Cancelada",Y2468-Z2468,"Liquidação Cancelada")</f>
        <v>#N/A</v>
      </c>
      <c r="AC2468" s="3" t="e">
        <f>IF(X2468&lt;&gt;"Liquidação Cancelada",(AA2468-AB2468)+(U2468-Z2468-AB2468),"Liquidação Cancelada")</f>
        <v>#N/A</v>
      </c>
      <c r="AD2468" s="29"/>
    </row>
    <row r="2469" spans="1:30" ht="24.95" customHeight="1" x14ac:dyDescent="0.2">
      <c r="A2469" s="23" t="str">
        <f>D2469&amp;"|"&amp;E2469&amp;"|"&amp;G2469&amp;"|"&amp;H2469&amp;"|"&amp;L2469&amp;"|"&amp;N2469&amp;"|"&amp;U2469</f>
        <v>||||||0</v>
      </c>
      <c r="B2469" s="23" t="str">
        <f>D2469&amp;"|"&amp;E2469&amp;"|"&amp;G2469&amp;"|"&amp;H2469&amp;"|"&amp;X2469</f>
        <v>||||0</v>
      </c>
      <c r="C2469" s="28" t="str">
        <f>E2469&amp;"|"&amp;X2469</f>
        <v>|0</v>
      </c>
      <c r="D2469" s="10"/>
      <c r="E2469" s="10"/>
      <c r="F2469" s="36" t="str">
        <f>G2469&amp;"/"&amp;H2469</f>
        <v>/</v>
      </c>
      <c r="G2469" s="10"/>
      <c r="H2469" s="10"/>
      <c r="I2469" s="36" t="str">
        <f>J2469&amp;"."&amp;K2469</f>
        <v>.</v>
      </c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>
        <f>R2469-S2469-T2469</f>
        <v>0</v>
      </c>
      <c r="V2469" s="9" t="e">
        <f>IF(X2469&lt;&gt;"Liquidação Cancelada",VLOOKUP(B2469,'BASE DE DADOS OPS'!$B$4:$P$9650,10,FALSE),"Liquidação Cancelada")</f>
        <v>#N/A</v>
      </c>
      <c r="W2469" s="13" t="e">
        <f>IF(X2469&lt;&gt;"Liquidação Cancelada",IF(ISBLANK(V2469),"AGUARDANDO PAGAMENTO",NETWORKDAYS(P2469,V2469)-1),"Liquidação Cancelada")</f>
        <v>#N/A</v>
      </c>
      <c r="X2469" s="10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>IF(X2469&lt;&gt;"Liquidação Cancelada",Y2469-Z2469,"Liquidação Cancelada")</f>
        <v>#N/A</v>
      </c>
      <c r="AC2469" s="3" t="e">
        <f>IF(X2469&lt;&gt;"Liquidação Cancelada",(AA2469-AB2469)+(U2469-Z2469-AB2469),"Liquidação Cancelada")</f>
        <v>#N/A</v>
      </c>
      <c r="AD2469" s="29"/>
    </row>
    <row r="2470" spans="1:30" ht="24.95" customHeight="1" x14ac:dyDescent="0.2">
      <c r="A2470" s="23" t="str">
        <f>D2470&amp;"|"&amp;E2470&amp;"|"&amp;G2470&amp;"|"&amp;H2470&amp;"|"&amp;L2470&amp;"|"&amp;N2470&amp;"|"&amp;U2470</f>
        <v>||||||0</v>
      </c>
      <c r="B2470" s="23" t="str">
        <f>D2470&amp;"|"&amp;E2470&amp;"|"&amp;G2470&amp;"|"&amp;H2470&amp;"|"&amp;X2470</f>
        <v>||||0</v>
      </c>
      <c r="C2470" s="28" t="str">
        <f>E2470&amp;"|"&amp;X2470</f>
        <v>|0</v>
      </c>
      <c r="D2470" s="10"/>
      <c r="E2470" s="10"/>
      <c r="F2470" s="36" t="str">
        <f>G2470&amp;"/"&amp;H2470</f>
        <v>/</v>
      </c>
      <c r="G2470" s="10"/>
      <c r="H2470" s="10"/>
      <c r="I2470" s="36" t="str">
        <f>J2470&amp;"."&amp;K2470</f>
        <v>.</v>
      </c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>
        <f>R2470-S2470-T2470</f>
        <v>0</v>
      </c>
      <c r="V2470" s="9" t="e">
        <f>IF(X2470&lt;&gt;"Liquidação Cancelada",VLOOKUP(B2470,'BASE DE DADOS OPS'!$B$4:$P$9650,10,FALSE),"Liquidação Cancelada")</f>
        <v>#N/A</v>
      </c>
      <c r="W2470" s="13" t="e">
        <f>IF(X2470&lt;&gt;"Liquidação Cancelada",IF(ISBLANK(V2470),"AGUARDANDO PAGAMENTO",NETWORKDAYS(P2470,V2470)-1),"Liquidação Cancelada")</f>
        <v>#N/A</v>
      </c>
      <c r="X2470" s="10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>IF(X2470&lt;&gt;"Liquidação Cancelada",Y2470-Z2470,"Liquidação Cancelada")</f>
        <v>#N/A</v>
      </c>
      <c r="AC2470" s="3" t="e">
        <f>IF(X2470&lt;&gt;"Liquidação Cancelada",(AA2470-AB2470)+(U2470-Z2470-AB2470),"Liquidação Cancelada")</f>
        <v>#N/A</v>
      </c>
      <c r="AD2470" s="29"/>
    </row>
    <row r="2471" spans="1:30" ht="24.95" customHeight="1" x14ac:dyDescent="0.2">
      <c r="A2471" s="23" t="str">
        <f>D2471&amp;"|"&amp;E2471&amp;"|"&amp;G2471&amp;"|"&amp;H2471&amp;"|"&amp;L2471&amp;"|"&amp;N2471&amp;"|"&amp;U2471</f>
        <v>||||||0</v>
      </c>
      <c r="B2471" s="23" t="str">
        <f>D2471&amp;"|"&amp;E2471&amp;"|"&amp;G2471&amp;"|"&amp;H2471&amp;"|"&amp;X2471</f>
        <v>||||0</v>
      </c>
      <c r="C2471" s="28" t="str">
        <f>E2471&amp;"|"&amp;X2471</f>
        <v>|0</v>
      </c>
      <c r="D2471" s="10"/>
      <c r="E2471" s="10"/>
      <c r="F2471" s="36" t="str">
        <f>G2471&amp;"/"&amp;H2471</f>
        <v>/</v>
      </c>
      <c r="G2471" s="10"/>
      <c r="H2471" s="10"/>
      <c r="I2471" s="36" t="str">
        <f>J2471&amp;"."&amp;K2471</f>
        <v>.</v>
      </c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>
        <f>R2471-S2471-T2471</f>
        <v>0</v>
      </c>
      <c r="V2471" s="9" t="e">
        <f>IF(X2471&lt;&gt;"Liquidação Cancelada",VLOOKUP(B2471,'BASE DE DADOS OPS'!$B$4:$P$9650,10,FALSE),"Liquidação Cancelada")</f>
        <v>#N/A</v>
      </c>
      <c r="W2471" s="13" t="e">
        <f>IF(X2471&lt;&gt;"Liquidação Cancelada",IF(ISBLANK(V2471),"AGUARDANDO PAGAMENTO",NETWORKDAYS(P2471,V2471)-1),"Liquidação Cancelada")</f>
        <v>#N/A</v>
      </c>
      <c r="X2471" s="10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>IF(X2471&lt;&gt;"Liquidação Cancelada",Y2471-Z2471,"Liquidação Cancelada")</f>
        <v>#N/A</v>
      </c>
      <c r="AC2471" s="3" t="e">
        <f>IF(X2471&lt;&gt;"Liquidação Cancelada",(AA2471-AB2471)+(U2471-Z2471-AB2471),"Liquidação Cancelada")</f>
        <v>#N/A</v>
      </c>
      <c r="AD2471" s="29"/>
    </row>
    <row r="2472" spans="1:30" ht="24.95" customHeight="1" x14ac:dyDescent="0.2">
      <c r="A2472" s="23" t="str">
        <f>D2472&amp;"|"&amp;E2472&amp;"|"&amp;G2472&amp;"|"&amp;H2472&amp;"|"&amp;L2472&amp;"|"&amp;N2472&amp;"|"&amp;U2472</f>
        <v>||||||0</v>
      </c>
      <c r="B2472" s="23" t="str">
        <f>D2472&amp;"|"&amp;E2472&amp;"|"&amp;G2472&amp;"|"&amp;H2472&amp;"|"&amp;X2472</f>
        <v>||||0</v>
      </c>
      <c r="C2472" s="28" t="str">
        <f>E2472&amp;"|"&amp;X2472</f>
        <v>|0</v>
      </c>
      <c r="D2472" s="10"/>
      <c r="E2472" s="10"/>
      <c r="F2472" s="36" t="str">
        <f>G2472&amp;"/"&amp;H2472</f>
        <v>/</v>
      </c>
      <c r="G2472" s="10"/>
      <c r="H2472" s="10"/>
      <c r="I2472" s="36" t="str">
        <f>J2472&amp;"."&amp;K2472</f>
        <v>.</v>
      </c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>
        <f>R2472-S2472-T2472</f>
        <v>0</v>
      </c>
      <c r="V2472" s="9" t="e">
        <f>IF(X2472&lt;&gt;"Liquidação Cancelada",VLOOKUP(B2472,'BASE DE DADOS OPS'!$B$4:$P$9650,10,FALSE),"Liquidação Cancelada")</f>
        <v>#N/A</v>
      </c>
      <c r="W2472" s="13" t="e">
        <f>IF(X2472&lt;&gt;"Liquidação Cancelada",IF(ISBLANK(V2472),"AGUARDANDO PAGAMENTO",NETWORKDAYS(P2472,V2472)-1),"Liquidação Cancelada")</f>
        <v>#N/A</v>
      </c>
      <c r="X2472" s="10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>IF(X2472&lt;&gt;"Liquidação Cancelada",Y2472-Z2472,"Liquidação Cancelada")</f>
        <v>#N/A</v>
      </c>
      <c r="AC2472" s="3" t="e">
        <f>IF(X2472&lt;&gt;"Liquidação Cancelada",(AA2472-AB2472)+(U2472-Z2472-AB2472),"Liquidação Cancelada")</f>
        <v>#N/A</v>
      </c>
      <c r="AD2472" s="29"/>
    </row>
    <row r="2473" spans="1:30" ht="24.95" customHeight="1" x14ac:dyDescent="0.2">
      <c r="A2473" s="23" t="str">
        <f>D2473&amp;"|"&amp;E2473&amp;"|"&amp;G2473&amp;"|"&amp;H2473&amp;"|"&amp;L2473&amp;"|"&amp;N2473&amp;"|"&amp;U2473</f>
        <v>||||||0</v>
      </c>
      <c r="B2473" s="23" t="str">
        <f>D2473&amp;"|"&amp;E2473&amp;"|"&amp;G2473&amp;"|"&amp;H2473&amp;"|"&amp;X2473</f>
        <v>||||0</v>
      </c>
      <c r="C2473" s="28" t="str">
        <f>E2473&amp;"|"&amp;X2473</f>
        <v>|0</v>
      </c>
      <c r="D2473" s="10"/>
      <c r="E2473" s="10"/>
      <c r="F2473" s="36" t="str">
        <f>G2473&amp;"/"&amp;H2473</f>
        <v>/</v>
      </c>
      <c r="G2473" s="10"/>
      <c r="H2473" s="10"/>
      <c r="I2473" s="36" t="str">
        <f>J2473&amp;"."&amp;K2473</f>
        <v>.</v>
      </c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>
        <f>R2473-S2473-T2473</f>
        <v>0</v>
      </c>
      <c r="V2473" s="9" t="e">
        <f>IF(X2473&lt;&gt;"Liquidação Cancelada",VLOOKUP(B2473,'BASE DE DADOS OPS'!$B$4:$P$9650,10,FALSE),"Liquidação Cancelada")</f>
        <v>#N/A</v>
      </c>
      <c r="W2473" s="13" t="e">
        <f>IF(X2473&lt;&gt;"Liquidação Cancelada",IF(ISBLANK(V2473),"AGUARDANDO PAGAMENTO",NETWORKDAYS(P2473,V2473)-1),"Liquidação Cancelada")</f>
        <v>#N/A</v>
      </c>
      <c r="X2473" s="10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>IF(X2473&lt;&gt;"Liquidação Cancelada",Y2473-Z2473,"Liquidação Cancelada")</f>
        <v>#N/A</v>
      </c>
      <c r="AC2473" s="3" t="e">
        <f>IF(X2473&lt;&gt;"Liquidação Cancelada",(AA2473-AB2473)+(U2473-Z2473-AB2473),"Liquidação Cancelada")</f>
        <v>#N/A</v>
      </c>
      <c r="AD2473" s="29"/>
    </row>
    <row r="2474" spans="1:30" ht="24.95" customHeight="1" x14ac:dyDescent="0.2">
      <c r="A2474" s="23" t="str">
        <f>D2474&amp;"|"&amp;E2474&amp;"|"&amp;G2474&amp;"|"&amp;H2474&amp;"|"&amp;L2474&amp;"|"&amp;N2474&amp;"|"&amp;U2474</f>
        <v>||||||0</v>
      </c>
      <c r="B2474" s="23" t="str">
        <f>D2474&amp;"|"&amp;E2474&amp;"|"&amp;G2474&amp;"|"&amp;H2474&amp;"|"&amp;X2474</f>
        <v>||||0</v>
      </c>
      <c r="C2474" s="28" t="str">
        <f>E2474&amp;"|"&amp;X2474</f>
        <v>|0</v>
      </c>
      <c r="D2474" s="10"/>
      <c r="E2474" s="10"/>
      <c r="F2474" s="36" t="str">
        <f>G2474&amp;"/"&amp;H2474</f>
        <v>/</v>
      </c>
      <c r="G2474" s="10"/>
      <c r="H2474" s="10"/>
      <c r="I2474" s="36" t="str">
        <f>J2474&amp;"."&amp;K2474</f>
        <v>.</v>
      </c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>
        <f>R2474-S2474-T2474</f>
        <v>0</v>
      </c>
      <c r="V2474" s="9" t="e">
        <f>IF(X2474&lt;&gt;"Liquidação Cancelada",VLOOKUP(B2474,'BASE DE DADOS OPS'!$B$4:$P$9650,10,FALSE),"Liquidação Cancelada")</f>
        <v>#N/A</v>
      </c>
      <c r="W2474" s="13" t="e">
        <f>IF(X2474&lt;&gt;"Liquidação Cancelada",IF(ISBLANK(V2474),"AGUARDANDO PAGAMENTO",NETWORKDAYS(P2474,V2474)-1),"Liquidação Cancelada")</f>
        <v>#N/A</v>
      </c>
      <c r="X2474" s="10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>IF(X2474&lt;&gt;"Liquidação Cancelada",Y2474-Z2474,"Liquidação Cancelada")</f>
        <v>#N/A</v>
      </c>
      <c r="AC2474" s="3" t="e">
        <f>IF(X2474&lt;&gt;"Liquidação Cancelada",(AA2474-AB2474)+(U2474-Z2474-AB2474),"Liquidação Cancelada")</f>
        <v>#N/A</v>
      </c>
      <c r="AD2474" s="29"/>
    </row>
    <row r="2475" spans="1:30" ht="24.95" customHeight="1" x14ac:dyDescent="0.2">
      <c r="A2475" s="23" t="str">
        <f>D2475&amp;"|"&amp;E2475&amp;"|"&amp;G2475&amp;"|"&amp;H2475&amp;"|"&amp;L2475&amp;"|"&amp;N2475&amp;"|"&amp;U2475</f>
        <v>||||||0</v>
      </c>
      <c r="B2475" s="23" t="str">
        <f>D2475&amp;"|"&amp;E2475&amp;"|"&amp;G2475&amp;"|"&amp;H2475&amp;"|"&amp;X2475</f>
        <v>||||0</v>
      </c>
      <c r="C2475" s="28" t="str">
        <f>E2475&amp;"|"&amp;X2475</f>
        <v>|0</v>
      </c>
      <c r="D2475" s="10"/>
      <c r="E2475" s="10"/>
      <c r="F2475" s="36" t="str">
        <f>G2475&amp;"/"&amp;H2475</f>
        <v>/</v>
      </c>
      <c r="G2475" s="10"/>
      <c r="H2475" s="10"/>
      <c r="I2475" s="36" t="str">
        <f>J2475&amp;"."&amp;K2475</f>
        <v>.</v>
      </c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>
        <f>R2475-S2475-T2475</f>
        <v>0</v>
      </c>
      <c r="V2475" s="9" t="e">
        <f>IF(X2475&lt;&gt;"Liquidação Cancelada",VLOOKUP(B2475,'BASE DE DADOS OPS'!$B$4:$P$9650,10,FALSE),"Liquidação Cancelada")</f>
        <v>#N/A</v>
      </c>
      <c r="W2475" s="13" t="e">
        <f>IF(X2475&lt;&gt;"Liquidação Cancelada",IF(ISBLANK(V2475),"AGUARDANDO PAGAMENTO",NETWORKDAYS(P2475,V2475)-1),"Liquidação Cancelada")</f>
        <v>#N/A</v>
      </c>
      <c r="X2475" s="10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>IF(X2475&lt;&gt;"Liquidação Cancelada",Y2475-Z2475,"Liquidação Cancelada")</f>
        <v>#N/A</v>
      </c>
      <c r="AC2475" s="3" t="e">
        <f>IF(X2475&lt;&gt;"Liquidação Cancelada",(AA2475-AB2475)+(U2475-Z2475-AB2475),"Liquidação Cancelada")</f>
        <v>#N/A</v>
      </c>
      <c r="AD2475" s="29"/>
    </row>
    <row r="2476" spans="1:30" ht="24.95" customHeight="1" x14ac:dyDescent="0.2">
      <c r="A2476" s="23" t="str">
        <f>D2476&amp;"|"&amp;E2476&amp;"|"&amp;G2476&amp;"|"&amp;H2476&amp;"|"&amp;L2476&amp;"|"&amp;N2476&amp;"|"&amp;U2476</f>
        <v>||||||0</v>
      </c>
      <c r="B2476" s="23" t="str">
        <f>D2476&amp;"|"&amp;E2476&amp;"|"&amp;G2476&amp;"|"&amp;H2476&amp;"|"&amp;X2476</f>
        <v>||||0</v>
      </c>
      <c r="C2476" s="28" t="str">
        <f>E2476&amp;"|"&amp;X2476</f>
        <v>|0</v>
      </c>
      <c r="D2476" s="10"/>
      <c r="E2476" s="10"/>
      <c r="F2476" s="36" t="str">
        <f>G2476&amp;"/"&amp;H2476</f>
        <v>/</v>
      </c>
      <c r="G2476" s="10"/>
      <c r="H2476" s="10"/>
      <c r="I2476" s="36" t="str">
        <f>J2476&amp;"."&amp;K2476</f>
        <v>.</v>
      </c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>
        <f>R2476-S2476-T2476</f>
        <v>0</v>
      </c>
      <c r="V2476" s="9" t="e">
        <f>IF(X2476&lt;&gt;"Liquidação Cancelada",VLOOKUP(B2476,'BASE DE DADOS OPS'!$B$4:$P$9650,10,FALSE),"Liquidação Cancelada")</f>
        <v>#N/A</v>
      </c>
      <c r="W2476" s="13" t="e">
        <f>IF(X2476&lt;&gt;"Liquidação Cancelada",IF(ISBLANK(V2476),"AGUARDANDO PAGAMENTO",NETWORKDAYS(P2476,V2476)-1),"Liquidação Cancelada")</f>
        <v>#N/A</v>
      </c>
      <c r="X2476" s="10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>IF(X2476&lt;&gt;"Liquidação Cancelada",Y2476-Z2476,"Liquidação Cancelada")</f>
        <v>#N/A</v>
      </c>
      <c r="AC2476" s="3" t="e">
        <f>IF(X2476&lt;&gt;"Liquidação Cancelada",(AA2476-AB2476)+(U2476-Z2476-AB2476),"Liquidação Cancelada")</f>
        <v>#N/A</v>
      </c>
      <c r="AD2476" s="29"/>
    </row>
    <row r="2477" spans="1:30" ht="24.95" customHeight="1" x14ac:dyDescent="0.2">
      <c r="A2477" s="23" t="str">
        <f>D2477&amp;"|"&amp;E2477&amp;"|"&amp;G2477&amp;"|"&amp;H2477&amp;"|"&amp;L2477&amp;"|"&amp;N2477&amp;"|"&amp;U2477</f>
        <v>||||||0</v>
      </c>
      <c r="B2477" s="23" t="str">
        <f>D2477&amp;"|"&amp;E2477&amp;"|"&amp;G2477&amp;"|"&amp;H2477&amp;"|"&amp;X2477</f>
        <v>||||0</v>
      </c>
      <c r="C2477" s="28" t="str">
        <f>E2477&amp;"|"&amp;X2477</f>
        <v>|0</v>
      </c>
      <c r="D2477" s="10"/>
      <c r="E2477" s="10"/>
      <c r="F2477" s="36" t="str">
        <f>G2477&amp;"/"&amp;H2477</f>
        <v>/</v>
      </c>
      <c r="G2477" s="10"/>
      <c r="H2477" s="10"/>
      <c r="I2477" s="36" t="str">
        <f>J2477&amp;"."&amp;K2477</f>
        <v>.</v>
      </c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>
        <f>R2477-S2477-T2477</f>
        <v>0</v>
      </c>
      <c r="V2477" s="9" t="e">
        <f>IF(X2477&lt;&gt;"Liquidação Cancelada",VLOOKUP(B2477,'BASE DE DADOS OPS'!$B$4:$P$9650,10,FALSE),"Liquidação Cancelada")</f>
        <v>#N/A</v>
      </c>
      <c r="W2477" s="13" t="e">
        <f>IF(X2477&lt;&gt;"Liquidação Cancelada",IF(ISBLANK(V2477),"AGUARDANDO PAGAMENTO",NETWORKDAYS(P2477,V2477)-1),"Liquidação Cancelada")</f>
        <v>#N/A</v>
      </c>
      <c r="X2477" s="10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>IF(X2477&lt;&gt;"Liquidação Cancelada",Y2477-Z2477,"Liquidação Cancelada")</f>
        <v>#N/A</v>
      </c>
      <c r="AC2477" s="3" t="e">
        <f>IF(X2477&lt;&gt;"Liquidação Cancelada",(AA2477-AB2477)+(U2477-Z2477-AB2477),"Liquidação Cancelada")</f>
        <v>#N/A</v>
      </c>
      <c r="AD2477" s="29"/>
    </row>
    <row r="2478" spans="1:30" ht="24.95" customHeight="1" x14ac:dyDescent="0.2">
      <c r="A2478" s="23" t="str">
        <f>D2478&amp;"|"&amp;E2478&amp;"|"&amp;G2478&amp;"|"&amp;H2478&amp;"|"&amp;L2478&amp;"|"&amp;N2478&amp;"|"&amp;U2478</f>
        <v>||||||0</v>
      </c>
      <c r="B2478" s="23" t="str">
        <f>D2478&amp;"|"&amp;E2478&amp;"|"&amp;G2478&amp;"|"&amp;H2478&amp;"|"&amp;X2478</f>
        <v>||||0</v>
      </c>
      <c r="C2478" s="28" t="str">
        <f>E2478&amp;"|"&amp;X2478</f>
        <v>|0</v>
      </c>
      <c r="D2478" s="10"/>
      <c r="E2478" s="10"/>
      <c r="F2478" s="36" t="str">
        <f>G2478&amp;"/"&amp;H2478</f>
        <v>/</v>
      </c>
      <c r="G2478" s="10"/>
      <c r="H2478" s="10"/>
      <c r="I2478" s="36" t="str">
        <f>J2478&amp;"."&amp;K2478</f>
        <v>.</v>
      </c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>
        <f>R2478-S2478-T2478</f>
        <v>0</v>
      </c>
      <c r="V2478" s="9" t="e">
        <f>IF(X2478&lt;&gt;"Liquidação Cancelada",VLOOKUP(B2478,'BASE DE DADOS OPS'!$B$4:$P$9650,10,FALSE),"Liquidação Cancelada")</f>
        <v>#N/A</v>
      </c>
      <c r="W2478" s="13" t="e">
        <f>IF(X2478&lt;&gt;"Liquidação Cancelada",IF(ISBLANK(V2478),"AGUARDANDO PAGAMENTO",NETWORKDAYS(P2478,V2478)-1),"Liquidação Cancelada")</f>
        <v>#N/A</v>
      </c>
      <c r="X2478" s="10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>IF(X2478&lt;&gt;"Liquidação Cancelada",Y2478-Z2478,"Liquidação Cancelada")</f>
        <v>#N/A</v>
      </c>
      <c r="AC2478" s="3" t="e">
        <f>IF(X2478&lt;&gt;"Liquidação Cancelada",(AA2478-AB2478)+(U2478-Z2478-AB2478),"Liquidação Cancelada")</f>
        <v>#N/A</v>
      </c>
      <c r="AD2478" s="29"/>
    </row>
    <row r="2479" spans="1:30" ht="24.95" customHeight="1" x14ac:dyDescent="0.2">
      <c r="A2479" s="23" t="str">
        <f>D2479&amp;"|"&amp;E2479&amp;"|"&amp;G2479&amp;"|"&amp;H2479&amp;"|"&amp;L2479&amp;"|"&amp;N2479&amp;"|"&amp;U2479</f>
        <v>||||||0</v>
      </c>
      <c r="B2479" s="23" t="str">
        <f>D2479&amp;"|"&amp;E2479&amp;"|"&amp;G2479&amp;"|"&amp;H2479&amp;"|"&amp;X2479</f>
        <v>||||0</v>
      </c>
      <c r="C2479" s="28" t="str">
        <f>E2479&amp;"|"&amp;X2479</f>
        <v>|0</v>
      </c>
      <c r="D2479" s="10"/>
      <c r="E2479" s="10"/>
      <c r="F2479" s="36" t="str">
        <f>G2479&amp;"/"&amp;H2479</f>
        <v>/</v>
      </c>
      <c r="G2479" s="10"/>
      <c r="H2479" s="10"/>
      <c r="I2479" s="36" t="str">
        <f>J2479&amp;"."&amp;K2479</f>
        <v>.</v>
      </c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>
        <f>R2479-S2479-T2479</f>
        <v>0</v>
      </c>
      <c r="V2479" s="9" t="e">
        <f>IF(X2479&lt;&gt;"Liquidação Cancelada",VLOOKUP(B2479,'BASE DE DADOS OPS'!$B$4:$P$9650,10,FALSE),"Liquidação Cancelada")</f>
        <v>#N/A</v>
      </c>
      <c r="W2479" s="13" t="e">
        <f>IF(X2479&lt;&gt;"Liquidação Cancelada",IF(ISBLANK(V2479),"AGUARDANDO PAGAMENTO",NETWORKDAYS(P2479,V2479)-1),"Liquidação Cancelada")</f>
        <v>#N/A</v>
      </c>
      <c r="X2479" s="10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>IF(X2479&lt;&gt;"Liquidação Cancelada",Y2479-Z2479,"Liquidação Cancelada")</f>
        <v>#N/A</v>
      </c>
      <c r="AC2479" s="3" t="e">
        <f>IF(X2479&lt;&gt;"Liquidação Cancelada",(AA2479-AB2479)+(U2479-Z2479-AB2479),"Liquidação Cancelada")</f>
        <v>#N/A</v>
      </c>
      <c r="AD2479" s="29"/>
    </row>
    <row r="2480" spans="1:30" ht="24.95" customHeight="1" x14ac:dyDescent="0.2">
      <c r="A2480" s="23" t="str">
        <f>D2480&amp;"|"&amp;E2480&amp;"|"&amp;G2480&amp;"|"&amp;H2480&amp;"|"&amp;L2480&amp;"|"&amp;N2480&amp;"|"&amp;U2480</f>
        <v>||||||0</v>
      </c>
      <c r="B2480" s="23" t="str">
        <f>D2480&amp;"|"&amp;E2480&amp;"|"&amp;G2480&amp;"|"&amp;H2480&amp;"|"&amp;X2480</f>
        <v>||||0</v>
      </c>
      <c r="C2480" s="28" t="str">
        <f>E2480&amp;"|"&amp;X2480</f>
        <v>|0</v>
      </c>
      <c r="D2480" s="10"/>
      <c r="E2480" s="10"/>
      <c r="F2480" s="36" t="str">
        <f>G2480&amp;"/"&amp;H2480</f>
        <v>/</v>
      </c>
      <c r="G2480" s="10"/>
      <c r="H2480" s="10"/>
      <c r="I2480" s="36" t="str">
        <f>J2480&amp;"."&amp;K2480</f>
        <v>.</v>
      </c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>
        <f>R2480-S2480-T2480</f>
        <v>0</v>
      </c>
      <c r="V2480" s="9" t="e">
        <f>IF(X2480&lt;&gt;"Liquidação Cancelada",VLOOKUP(B2480,'BASE DE DADOS OPS'!$B$4:$P$9650,10,FALSE),"Liquidação Cancelada")</f>
        <v>#N/A</v>
      </c>
      <c r="W2480" s="13" t="e">
        <f>IF(X2480&lt;&gt;"Liquidação Cancelada",IF(ISBLANK(V2480),"AGUARDANDO PAGAMENTO",NETWORKDAYS(P2480,V2480)-1),"Liquidação Cancelada")</f>
        <v>#N/A</v>
      </c>
      <c r="X2480" s="10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>IF(X2480&lt;&gt;"Liquidação Cancelada",Y2480-Z2480,"Liquidação Cancelada")</f>
        <v>#N/A</v>
      </c>
      <c r="AC2480" s="3" t="e">
        <f>IF(X2480&lt;&gt;"Liquidação Cancelada",(AA2480-AB2480)+(U2480-Z2480-AB2480),"Liquidação Cancelada")</f>
        <v>#N/A</v>
      </c>
      <c r="AD2480" s="29"/>
    </row>
    <row r="2481" spans="1:30" ht="24.95" customHeight="1" x14ac:dyDescent="0.2">
      <c r="A2481" s="23" t="str">
        <f>D2481&amp;"|"&amp;E2481&amp;"|"&amp;G2481&amp;"|"&amp;H2481&amp;"|"&amp;L2481&amp;"|"&amp;N2481&amp;"|"&amp;U2481</f>
        <v>||||||0</v>
      </c>
      <c r="B2481" s="23" t="str">
        <f>D2481&amp;"|"&amp;E2481&amp;"|"&amp;G2481&amp;"|"&amp;H2481&amp;"|"&amp;X2481</f>
        <v>||||0</v>
      </c>
      <c r="C2481" s="28" t="str">
        <f>E2481&amp;"|"&amp;X2481</f>
        <v>|0</v>
      </c>
      <c r="D2481" s="10"/>
      <c r="E2481" s="10"/>
      <c r="F2481" s="36" t="str">
        <f>G2481&amp;"/"&amp;H2481</f>
        <v>/</v>
      </c>
      <c r="G2481" s="10"/>
      <c r="H2481" s="10"/>
      <c r="I2481" s="36" t="str">
        <f>J2481&amp;"."&amp;K2481</f>
        <v>.</v>
      </c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>
        <f>R2481-S2481-T2481</f>
        <v>0</v>
      </c>
      <c r="V2481" s="9" t="e">
        <f>IF(X2481&lt;&gt;"Liquidação Cancelada",VLOOKUP(B2481,'BASE DE DADOS OPS'!$B$4:$P$9650,10,FALSE),"Liquidação Cancelada")</f>
        <v>#N/A</v>
      </c>
      <c r="W2481" s="13" t="e">
        <f>IF(X2481&lt;&gt;"Liquidação Cancelada",IF(ISBLANK(V2481),"AGUARDANDO PAGAMENTO",NETWORKDAYS(P2481,V2481)-1),"Liquidação Cancelada")</f>
        <v>#N/A</v>
      </c>
      <c r="X2481" s="10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>IF(X2481&lt;&gt;"Liquidação Cancelada",Y2481-Z2481,"Liquidação Cancelada")</f>
        <v>#N/A</v>
      </c>
      <c r="AC2481" s="3" t="e">
        <f>IF(X2481&lt;&gt;"Liquidação Cancelada",(AA2481-AB2481)+(U2481-Z2481-AB2481),"Liquidação Cancelada")</f>
        <v>#N/A</v>
      </c>
      <c r="AD2481" s="29"/>
    </row>
    <row r="2482" spans="1:30" ht="24.95" customHeight="1" x14ac:dyDescent="0.2">
      <c r="A2482" s="23" t="str">
        <f>D2482&amp;"|"&amp;E2482&amp;"|"&amp;G2482&amp;"|"&amp;H2482&amp;"|"&amp;L2482&amp;"|"&amp;N2482&amp;"|"&amp;U2482</f>
        <v>||||||0</v>
      </c>
      <c r="B2482" s="23" t="str">
        <f>D2482&amp;"|"&amp;E2482&amp;"|"&amp;G2482&amp;"|"&amp;H2482&amp;"|"&amp;X2482</f>
        <v>||||0</v>
      </c>
      <c r="C2482" s="28" t="str">
        <f>E2482&amp;"|"&amp;X2482</f>
        <v>|0</v>
      </c>
      <c r="D2482" s="10"/>
      <c r="E2482" s="10"/>
      <c r="F2482" s="36" t="str">
        <f>G2482&amp;"/"&amp;H2482</f>
        <v>/</v>
      </c>
      <c r="G2482" s="10"/>
      <c r="H2482" s="10"/>
      <c r="I2482" s="36" t="str">
        <f>J2482&amp;"."&amp;K2482</f>
        <v>.</v>
      </c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>
        <f>R2482-S2482-T2482</f>
        <v>0</v>
      </c>
      <c r="V2482" s="9" t="e">
        <f>IF(X2482&lt;&gt;"Liquidação Cancelada",VLOOKUP(B2482,'BASE DE DADOS OPS'!$B$4:$P$9650,10,FALSE),"Liquidação Cancelada")</f>
        <v>#N/A</v>
      </c>
      <c r="W2482" s="13" t="e">
        <f>IF(X2482&lt;&gt;"Liquidação Cancelada",IF(ISBLANK(V2482),"AGUARDANDO PAGAMENTO",NETWORKDAYS(P2482,V2482)-1),"Liquidação Cancelada")</f>
        <v>#N/A</v>
      </c>
      <c r="X2482" s="10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>IF(X2482&lt;&gt;"Liquidação Cancelada",Y2482-Z2482,"Liquidação Cancelada")</f>
        <v>#N/A</v>
      </c>
      <c r="AC2482" s="3" t="e">
        <f>IF(X2482&lt;&gt;"Liquidação Cancelada",(AA2482-AB2482)+(U2482-Z2482-AB2482),"Liquidação Cancelada")</f>
        <v>#N/A</v>
      </c>
      <c r="AD2482" s="29"/>
    </row>
    <row r="2483" spans="1:30" ht="24.95" customHeight="1" x14ac:dyDescent="0.2">
      <c r="A2483" s="23" t="str">
        <f>D2483&amp;"|"&amp;E2483&amp;"|"&amp;G2483&amp;"|"&amp;H2483&amp;"|"&amp;L2483&amp;"|"&amp;N2483&amp;"|"&amp;U2483</f>
        <v>||||||0</v>
      </c>
      <c r="B2483" s="23" t="str">
        <f>D2483&amp;"|"&amp;E2483&amp;"|"&amp;G2483&amp;"|"&amp;H2483&amp;"|"&amp;X2483</f>
        <v>||||0</v>
      </c>
      <c r="C2483" s="28" t="str">
        <f>E2483&amp;"|"&amp;X2483</f>
        <v>|0</v>
      </c>
      <c r="D2483" s="10"/>
      <c r="E2483" s="10"/>
      <c r="F2483" s="36" t="str">
        <f>G2483&amp;"/"&amp;H2483</f>
        <v>/</v>
      </c>
      <c r="G2483" s="10"/>
      <c r="H2483" s="10"/>
      <c r="I2483" s="36" t="str">
        <f>J2483&amp;"."&amp;K2483</f>
        <v>.</v>
      </c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>
        <f>R2483-S2483-T2483</f>
        <v>0</v>
      </c>
      <c r="V2483" s="9" t="e">
        <f>IF(X2483&lt;&gt;"Liquidação Cancelada",VLOOKUP(B2483,'BASE DE DADOS OPS'!$B$4:$P$9650,10,FALSE),"Liquidação Cancelada")</f>
        <v>#N/A</v>
      </c>
      <c r="W2483" s="13" t="e">
        <f>IF(X2483&lt;&gt;"Liquidação Cancelada",IF(ISBLANK(V2483),"AGUARDANDO PAGAMENTO",NETWORKDAYS(P2483,V2483)-1),"Liquidação Cancelada")</f>
        <v>#N/A</v>
      </c>
      <c r="X2483" s="10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>IF(X2483&lt;&gt;"Liquidação Cancelada",Y2483-Z2483,"Liquidação Cancelada")</f>
        <v>#N/A</v>
      </c>
      <c r="AC2483" s="3" t="e">
        <f>IF(X2483&lt;&gt;"Liquidação Cancelada",(AA2483-AB2483)+(U2483-Z2483-AB2483),"Liquidação Cancelada")</f>
        <v>#N/A</v>
      </c>
      <c r="AD2483" s="29"/>
    </row>
    <row r="2484" spans="1:30" ht="24.95" customHeight="1" x14ac:dyDescent="0.2">
      <c r="A2484" s="23" t="str">
        <f>D2484&amp;"|"&amp;E2484&amp;"|"&amp;G2484&amp;"|"&amp;H2484&amp;"|"&amp;L2484&amp;"|"&amp;N2484&amp;"|"&amp;U2484</f>
        <v>||||||0</v>
      </c>
      <c r="B2484" s="23" t="str">
        <f>D2484&amp;"|"&amp;E2484&amp;"|"&amp;G2484&amp;"|"&amp;H2484&amp;"|"&amp;X2484</f>
        <v>||||0</v>
      </c>
      <c r="C2484" s="28" t="str">
        <f>E2484&amp;"|"&amp;X2484</f>
        <v>|0</v>
      </c>
      <c r="D2484" s="10"/>
      <c r="E2484" s="10"/>
      <c r="F2484" s="36" t="str">
        <f>G2484&amp;"/"&amp;H2484</f>
        <v>/</v>
      </c>
      <c r="G2484" s="10"/>
      <c r="H2484" s="10"/>
      <c r="I2484" s="36" t="str">
        <f>J2484&amp;"."&amp;K2484</f>
        <v>.</v>
      </c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>
        <f>R2484-S2484-T2484</f>
        <v>0</v>
      </c>
      <c r="V2484" s="9" t="e">
        <f>IF(X2484&lt;&gt;"Liquidação Cancelada",VLOOKUP(B2484,'BASE DE DADOS OPS'!$B$4:$P$9650,10,FALSE),"Liquidação Cancelada")</f>
        <v>#N/A</v>
      </c>
      <c r="W2484" s="13" t="e">
        <f>IF(X2484&lt;&gt;"Liquidação Cancelada",IF(ISBLANK(V2484),"AGUARDANDO PAGAMENTO",NETWORKDAYS(P2484,V2484)-1),"Liquidação Cancelada")</f>
        <v>#N/A</v>
      </c>
      <c r="X2484" s="10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>IF(X2484&lt;&gt;"Liquidação Cancelada",Y2484-Z2484,"Liquidação Cancelada")</f>
        <v>#N/A</v>
      </c>
      <c r="AC2484" s="3" t="e">
        <f>IF(X2484&lt;&gt;"Liquidação Cancelada",(AA2484-AB2484)+(U2484-Z2484-AB2484),"Liquidação Cancelada")</f>
        <v>#N/A</v>
      </c>
      <c r="AD2484" s="29"/>
    </row>
    <row r="2485" spans="1:30" ht="24.95" customHeight="1" x14ac:dyDescent="0.2">
      <c r="A2485" s="23" t="str">
        <f>D2485&amp;"|"&amp;E2485&amp;"|"&amp;G2485&amp;"|"&amp;H2485&amp;"|"&amp;L2485&amp;"|"&amp;N2485&amp;"|"&amp;U2485</f>
        <v>||||||0</v>
      </c>
      <c r="B2485" s="23" t="str">
        <f>D2485&amp;"|"&amp;E2485&amp;"|"&amp;G2485&amp;"|"&amp;H2485&amp;"|"&amp;X2485</f>
        <v>||||0</v>
      </c>
      <c r="C2485" s="28" t="str">
        <f>E2485&amp;"|"&amp;X2485</f>
        <v>|0</v>
      </c>
      <c r="D2485" s="10"/>
      <c r="E2485" s="10"/>
      <c r="F2485" s="36" t="str">
        <f>G2485&amp;"/"&amp;H2485</f>
        <v>/</v>
      </c>
      <c r="G2485" s="10"/>
      <c r="H2485" s="10"/>
      <c r="I2485" s="36" t="str">
        <f>J2485&amp;"."&amp;K2485</f>
        <v>.</v>
      </c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>
        <f>R2485-S2485-T2485</f>
        <v>0</v>
      </c>
      <c r="V2485" s="9" t="e">
        <f>IF(X2485&lt;&gt;"Liquidação Cancelada",VLOOKUP(B2485,'BASE DE DADOS OPS'!$B$4:$P$9650,10,FALSE),"Liquidação Cancelada")</f>
        <v>#N/A</v>
      </c>
      <c r="W2485" s="13" t="e">
        <f>IF(X2485&lt;&gt;"Liquidação Cancelada",IF(ISBLANK(V2485),"AGUARDANDO PAGAMENTO",NETWORKDAYS(P2485,V2485)-1),"Liquidação Cancelada")</f>
        <v>#N/A</v>
      </c>
      <c r="X2485" s="10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>IF(X2485&lt;&gt;"Liquidação Cancelada",Y2485-Z2485,"Liquidação Cancelada")</f>
        <v>#N/A</v>
      </c>
      <c r="AC2485" s="3" t="e">
        <f>IF(X2485&lt;&gt;"Liquidação Cancelada",(AA2485-AB2485)+(U2485-Z2485-AB2485),"Liquidação Cancelada")</f>
        <v>#N/A</v>
      </c>
      <c r="AD2485" s="29"/>
    </row>
    <row r="2486" spans="1:30" ht="24.95" customHeight="1" x14ac:dyDescent="0.2">
      <c r="A2486" s="23" t="str">
        <f>D2486&amp;"|"&amp;E2486&amp;"|"&amp;G2486&amp;"|"&amp;H2486&amp;"|"&amp;L2486&amp;"|"&amp;N2486&amp;"|"&amp;U2486</f>
        <v>||||||0</v>
      </c>
      <c r="B2486" s="23" t="str">
        <f>D2486&amp;"|"&amp;E2486&amp;"|"&amp;G2486&amp;"|"&amp;H2486&amp;"|"&amp;X2486</f>
        <v>||||0</v>
      </c>
      <c r="C2486" s="28" t="str">
        <f>E2486&amp;"|"&amp;X2486</f>
        <v>|0</v>
      </c>
      <c r="D2486" s="10"/>
      <c r="E2486" s="10"/>
      <c r="F2486" s="36" t="str">
        <f>G2486&amp;"/"&amp;H2486</f>
        <v>/</v>
      </c>
      <c r="G2486" s="10"/>
      <c r="H2486" s="10"/>
      <c r="I2486" s="36" t="str">
        <f>J2486&amp;"."&amp;K2486</f>
        <v>.</v>
      </c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>
        <f>R2486-S2486-T2486</f>
        <v>0</v>
      </c>
      <c r="V2486" s="9" t="e">
        <f>IF(X2486&lt;&gt;"Liquidação Cancelada",VLOOKUP(B2486,'BASE DE DADOS OPS'!$B$4:$P$9650,10,FALSE),"Liquidação Cancelada")</f>
        <v>#N/A</v>
      </c>
      <c r="W2486" s="13" t="e">
        <f>IF(X2486&lt;&gt;"Liquidação Cancelada",IF(ISBLANK(V2486),"AGUARDANDO PAGAMENTO",NETWORKDAYS(P2486,V2486)-1),"Liquidação Cancelada")</f>
        <v>#N/A</v>
      </c>
      <c r="X2486" s="10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>IF(X2486&lt;&gt;"Liquidação Cancelada",Y2486-Z2486,"Liquidação Cancelada")</f>
        <v>#N/A</v>
      </c>
      <c r="AC2486" s="3" t="e">
        <f>IF(X2486&lt;&gt;"Liquidação Cancelada",(AA2486-AB2486)+(U2486-Z2486-AB2486),"Liquidação Cancelada")</f>
        <v>#N/A</v>
      </c>
      <c r="AD2486" s="29"/>
    </row>
    <row r="2487" spans="1:30" ht="24.95" customHeight="1" x14ac:dyDescent="0.2">
      <c r="A2487" s="23" t="str">
        <f>D2487&amp;"|"&amp;E2487&amp;"|"&amp;G2487&amp;"|"&amp;H2487&amp;"|"&amp;L2487&amp;"|"&amp;N2487&amp;"|"&amp;U2487</f>
        <v>||||||0</v>
      </c>
      <c r="B2487" s="23" t="str">
        <f>D2487&amp;"|"&amp;E2487&amp;"|"&amp;G2487&amp;"|"&amp;H2487&amp;"|"&amp;X2487</f>
        <v>||||0</v>
      </c>
      <c r="C2487" s="28" t="str">
        <f>E2487&amp;"|"&amp;X2487</f>
        <v>|0</v>
      </c>
      <c r="D2487" s="10"/>
      <c r="E2487" s="10"/>
      <c r="F2487" s="36" t="str">
        <f>G2487&amp;"/"&amp;H2487</f>
        <v>/</v>
      </c>
      <c r="G2487" s="10"/>
      <c r="H2487" s="10"/>
      <c r="I2487" s="36" t="str">
        <f>J2487&amp;"."&amp;K2487</f>
        <v>.</v>
      </c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>
        <f>R2487-S2487-T2487</f>
        <v>0</v>
      </c>
      <c r="V2487" s="9" t="e">
        <f>IF(X2487&lt;&gt;"Liquidação Cancelada",VLOOKUP(B2487,'BASE DE DADOS OPS'!$B$4:$P$9650,10,FALSE),"Liquidação Cancelada")</f>
        <v>#N/A</v>
      </c>
      <c r="W2487" s="13" t="e">
        <f>IF(X2487&lt;&gt;"Liquidação Cancelada",IF(ISBLANK(V2487),"AGUARDANDO PAGAMENTO",NETWORKDAYS(P2487,V2487)-1),"Liquidação Cancelada")</f>
        <v>#N/A</v>
      </c>
      <c r="X2487" s="10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>IF(X2487&lt;&gt;"Liquidação Cancelada",Y2487-Z2487,"Liquidação Cancelada")</f>
        <v>#N/A</v>
      </c>
      <c r="AC2487" s="3" t="e">
        <f>IF(X2487&lt;&gt;"Liquidação Cancelada",(AA2487-AB2487)+(U2487-Z2487-AB2487),"Liquidação Cancelada")</f>
        <v>#N/A</v>
      </c>
      <c r="AD2487" s="29"/>
    </row>
    <row r="2488" spans="1:30" ht="24.95" customHeight="1" x14ac:dyDescent="0.2">
      <c r="A2488" s="23" t="str">
        <f>D2488&amp;"|"&amp;E2488&amp;"|"&amp;G2488&amp;"|"&amp;H2488&amp;"|"&amp;L2488&amp;"|"&amp;N2488&amp;"|"&amp;U2488</f>
        <v>||||||0</v>
      </c>
      <c r="B2488" s="23" t="str">
        <f>D2488&amp;"|"&amp;E2488&amp;"|"&amp;G2488&amp;"|"&amp;H2488&amp;"|"&amp;X2488</f>
        <v>||||0</v>
      </c>
      <c r="C2488" s="28" t="str">
        <f>E2488&amp;"|"&amp;X2488</f>
        <v>|0</v>
      </c>
      <c r="D2488" s="10"/>
      <c r="E2488" s="10"/>
      <c r="F2488" s="36" t="str">
        <f>G2488&amp;"/"&amp;H2488</f>
        <v>/</v>
      </c>
      <c r="G2488" s="10"/>
      <c r="H2488" s="10"/>
      <c r="I2488" s="36" t="str">
        <f>J2488&amp;"."&amp;K2488</f>
        <v>.</v>
      </c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>
        <f>R2488-S2488-T2488</f>
        <v>0</v>
      </c>
      <c r="V2488" s="9" t="e">
        <f>IF(X2488&lt;&gt;"Liquidação Cancelada",VLOOKUP(B2488,'BASE DE DADOS OPS'!$B$4:$P$9650,10,FALSE),"Liquidação Cancelada")</f>
        <v>#N/A</v>
      </c>
      <c r="W2488" s="13" t="e">
        <f>IF(X2488&lt;&gt;"Liquidação Cancelada",IF(ISBLANK(V2488),"AGUARDANDO PAGAMENTO",NETWORKDAYS(P2488,V2488)-1),"Liquidação Cancelada")</f>
        <v>#N/A</v>
      </c>
      <c r="X2488" s="10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>IF(X2488&lt;&gt;"Liquidação Cancelada",Y2488-Z2488,"Liquidação Cancelada")</f>
        <v>#N/A</v>
      </c>
      <c r="AC2488" s="3" t="e">
        <f>IF(X2488&lt;&gt;"Liquidação Cancelada",(AA2488-AB2488)+(U2488-Z2488-AB2488),"Liquidação Cancelada")</f>
        <v>#N/A</v>
      </c>
      <c r="AD2488" s="29"/>
    </row>
    <row r="2489" spans="1:30" ht="24.95" customHeight="1" x14ac:dyDescent="0.2">
      <c r="A2489" s="23" t="str">
        <f>D2489&amp;"|"&amp;E2489&amp;"|"&amp;G2489&amp;"|"&amp;H2489&amp;"|"&amp;L2489&amp;"|"&amp;N2489&amp;"|"&amp;U2489</f>
        <v>||||||0</v>
      </c>
      <c r="B2489" s="23" t="str">
        <f>D2489&amp;"|"&amp;E2489&amp;"|"&amp;G2489&amp;"|"&amp;H2489&amp;"|"&amp;X2489</f>
        <v>||||0</v>
      </c>
      <c r="C2489" s="28" t="str">
        <f>E2489&amp;"|"&amp;X2489</f>
        <v>|0</v>
      </c>
      <c r="D2489" s="10"/>
      <c r="E2489" s="10"/>
      <c r="F2489" s="36" t="str">
        <f>G2489&amp;"/"&amp;H2489</f>
        <v>/</v>
      </c>
      <c r="G2489" s="10"/>
      <c r="H2489" s="10"/>
      <c r="I2489" s="36" t="str">
        <f>J2489&amp;"."&amp;K2489</f>
        <v>.</v>
      </c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>
        <f>R2489-S2489-T2489</f>
        <v>0</v>
      </c>
      <c r="V2489" s="9" t="e">
        <f>IF(X2489&lt;&gt;"Liquidação Cancelada",VLOOKUP(B2489,'BASE DE DADOS OPS'!$B$4:$P$9650,10,FALSE),"Liquidação Cancelada")</f>
        <v>#N/A</v>
      </c>
      <c r="W2489" s="13" t="e">
        <f>IF(X2489&lt;&gt;"Liquidação Cancelada",IF(ISBLANK(V2489),"AGUARDANDO PAGAMENTO",NETWORKDAYS(P2489,V2489)-1),"Liquidação Cancelada")</f>
        <v>#N/A</v>
      </c>
      <c r="X2489" s="10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>IF(X2489&lt;&gt;"Liquidação Cancelada",Y2489-Z2489,"Liquidação Cancelada")</f>
        <v>#N/A</v>
      </c>
      <c r="AC2489" s="3" t="e">
        <f>IF(X2489&lt;&gt;"Liquidação Cancelada",(AA2489-AB2489)+(U2489-Z2489-AB2489),"Liquidação Cancelada")</f>
        <v>#N/A</v>
      </c>
      <c r="AD2489" s="29"/>
    </row>
    <row r="2490" spans="1:30" ht="24.95" customHeight="1" x14ac:dyDescent="0.2">
      <c r="A2490" s="23" t="str">
        <f>D2490&amp;"|"&amp;E2490&amp;"|"&amp;G2490&amp;"|"&amp;H2490&amp;"|"&amp;L2490&amp;"|"&amp;N2490&amp;"|"&amp;U2490</f>
        <v>||||||0</v>
      </c>
      <c r="B2490" s="23" t="str">
        <f>D2490&amp;"|"&amp;E2490&amp;"|"&amp;G2490&amp;"|"&amp;H2490&amp;"|"&amp;X2490</f>
        <v>||||0</v>
      </c>
      <c r="C2490" s="28" t="str">
        <f>E2490&amp;"|"&amp;X2490</f>
        <v>|0</v>
      </c>
      <c r="D2490" s="10"/>
      <c r="E2490" s="10"/>
      <c r="F2490" s="36" t="str">
        <f>G2490&amp;"/"&amp;H2490</f>
        <v>/</v>
      </c>
      <c r="G2490" s="10"/>
      <c r="H2490" s="10"/>
      <c r="I2490" s="36" t="str">
        <f>J2490&amp;"."&amp;K2490</f>
        <v>.</v>
      </c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>
        <f>R2490-S2490-T2490</f>
        <v>0</v>
      </c>
      <c r="V2490" s="9" t="e">
        <f>IF(X2490&lt;&gt;"Liquidação Cancelada",VLOOKUP(B2490,'BASE DE DADOS OPS'!$B$4:$P$9650,10,FALSE),"Liquidação Cancelada")</f>
        <v>#N/A</v>
      </c>
      <c r="W2490" s="13" t="e">
        <f>IF(X2490&lt;&gt;"Liquidação Cancelada",IF(ISBLANK(V2490),"AGUARDANDO PAGAMENTO",NETWORKDAYS(P2490,V2490)-1),"Liquidação Cancelada")</f>
        <v>#N/A</v>
      </c>
      <c r="X2490" s="10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>IF(X2490&lt;&gt;"Liquidação Cancelada",Y2490-Z2490,"Liquidação Cancelada")</f>
        <v>#N/A</v>
      </c>
      <c r="AC2490" s="3" t="e">
        <f>IF(X2490&lt;&gt;"Liquidação Cancelada",(AA2490-AB2490)+(U2490-Z2490-AB2490),"Liquidação Cancelada")</f>
        <v>#N/A</v>
      </c>
      <c r="AD2490" s="29"/>
    </row>
    <row r="2491" spans="1:30" ht="24.95" customHeight="1" x14ac:dyDescent="0.2">
      <c r="A2491" s="23" t="str">
        <f>D2491&amp;"|"&amp;E2491&amp;"|"&amp;G2491&amp;"|"&amp;H2491&amp;"|"&amp;L2491&amp;"|"&amp;N2491&amp;"|"&amp;U2491</f>
        <v>||||||0</v>
      </c>
      <c r="B2491" s="23" t="str">
        <f>D2491&amp;"|"&amp;E2491&amp;"|"&amp;G2491&amp;"|"&amp;H2491&amp;"|"&amp;X2491</f>
        <v>||||0</v>
      </c>
      <c r="C2491" s="28" t="str">
        <f>E2491&amp;"|"&amp;X2491</f>
        <v>|0</v>
      </c>
      <c r="D2491" s="10"/>
      <c r="E2491" s="10"/>
      <c r="F2491" s="36" t="str">
        <f>G2491&amp;"/"&amp;H2491</f>
        <v>/</v>
      </c>
      <c r="G2491" s="10"/>
      <c r="H2491" s="10"/>
      <c r="I2491" s="36" t="str">
        <f>J2491&amp;"."&amp;K2491</f>
        <v>.</v>
      </c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>
        <f>R2491-S2491-T2491</f>
        <v>0</v>
      </c>
      <c r="V2491" s="9" t="e">
        <f>IF(X2491&lt;&gt;"Liquidação Cancelada",VLOOKUP(B2491,'BASE DE DADOS OPS'!$B$4:$P$9650,10,FALSE),"Liquidação Cancelada")</f>
        <v>#N/A</v>
      </c>
      <c r="W2491" s="13" t="e">
        <f>IF(X2491&lt;&gt;"Liquidação Cancelada",IF(ISBLANK(V2491),"AGUARDANDO PAGAMENTO",NETWORKDAYS(P2491,V2491)-1),"Liquidação Cancelada")</f>
        <v>#N/A</v>
      </c>
      <c r="X2491" s="10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>IF(X2491&lt;&gt;"Liquidação Cancelada",Y2491-Z2491,"Liquidação Cancelada")</f>
        <v>#N/A</v>
      </c>
      <c r="AC2491" s="3" t="e">
        <f>IF(X2491&lt;&gt;"Liquidação Cancelada",(AA2491-AB2491)+(U2491-Z2491-AB2491),"Liquidação Cancelada")</f>
        <v>#N/A</v>
      </c>
      <c r="AD2491" s="29"/>
    </row>
    <row r="2492" spans="1:30" ht="24.95" customHeight="1" x14ac:dyDescent="0.2">
      <c r="A2492" s="23" t="str">
        <f>D2492&amp;"|"&amp;E2492&amp;"|"&amp;G2492&amp;"|"&amp;H2492&amp;"|"&amp;L2492&amp;"|"&amp;N2492&amp;"|"&amp;U2492</f>
        <v>||||||0</v>
      </c>
      <c r="B2492" s="23" t="str">
        <f>D2492&amp;"|"&amp;E2492&amp;"|"&amp;G2492&amp;"|"&amp;H2492&amp;"|"&amp;X2492</f>
        <v>||||0</v>
      </c>
      <c r="C2492" s="28" t="str">
        <f>E2492&amp;"|"&amp;X2492</f>
        <v>|0</v>
      </c>
      <c r="D2492" s="10"/>
      <c r="E2492" s="10"/>
      <c r="F2492" s="36" t="str">
        <f>G2492&amp;"/"&amp;H2492</f>
        <v>/</v>
      </c>
      <c r="G2492" s="10"/>
      <c r="H2492" s="10"/>
      <c r="I2492" s="36" t="str">
        <f>J2492&amp;"."&amp;K2492</f>
        <v>.</v>
      </c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>
        <f>R2492-S2492-T2492</f>
        <v>0</v>
      </c>
      <c r="V2492" s="9" t="e">
        <f>IF(X2492&lt;&gt;"Liquidação Cancelada",VLOOKUP(B2492,'BASE DE DADOS OPS'!$B$4:$P$9650,10,FALSE),"Liquidação Cancelada")</f>
        <v>#N/A</v>
      </c>
      <c r="W2492" s="13" t="e">
        <f>IF(X2492&lt;&gt;"Liquidação Cancelada",IF(ISBLANK(V2492),"AGUARDANDO PAGAMENTO",NETWORKDAYS(P2492,V2492)-1),"Liquidação Cancelada")</f>
        <v>#N/A</v>
      </c>
      <c r="X2492" s="10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>IF(X2492&lt;&gt;"Liquidação Cancelada",Y2492-Z2492,"Liquidação Cancelada")</f>
        <v>#N/A</v>
      </c>
      <c r="AC2492" s="3" t="e">
        <f>IF(X2492&lt;&gt;"Liquidação Cancelada",(AA2492-AB2492)+(U2492-Z2492-AB2492),"Liquidação Cancelada")</f>
        <v>#N/A</v>
      </c>
      <c r="AD2492" s="29"/>
    </row>
    <row r="2493" spans="1:30" ht="24.95" customHeight="1" x14ac:dyDescent="0.2">
      <c r="A2493" s="23" t="str">
        <f>D2493&amp;"|"&amp;E2493&amp;"|"&amp;G2493&amp;"|"&amp;H2493&amp;"|"&amp;L2493&amp;"|"&amp;N2493&amp;"|"&amp;U2493</f>
        <v>||||||0</v>
      </c>
      <c r="B2493" s="23" t="str">
        <f>D2493&amp;"|"&amp;E2493&amp;"|"&amp;G2493&amp;"|"&amp;H2493&amp;"|"&amp;X2493</f>
        <v>||||0</v>
      </c>
      <c r="C2493" s="28" t="str">
        <f>E2493&amp;"|"&amp;X2493</f>
        <v>|0</v>
      </c>
      <c r="D2493" s="10"/>
      <c r="E2493" s="10"/>
      <c r="F2493" s="36" t="str">
        <f>G2493&amp;"/"&amp;H2493</f>
        <v>/</v>
      </c>
      <c r="G2493" s="10"/>
      <c r="H2493" s="10"/>
      <c r="I2493" s="36" t="str">
        <f>J2493&amp;"."&amp;K2493</f>
        <v>.</v>
      </c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>
        <f>R2493-S2493-T2493</f>
        <v>0</v>
      </c>
      <c r="V2493" s="9" t="e">
        <f>IF(X2493&lt;&gt;"Liquidação Cancelada",VLOOKUP(B2493,'BASE DE DADOS OPS'!$B$4:$P$9650,10,FALSE),"Liquidação Cancelada")</f>
        <v>#N/A</v>
      </c>
      <c r="W2493" s="13" t="e">
        <f>IF(X2493&lt;&gt;"Liquidação Cancelada",IF(ISBLANK(V2493),"AGUARDANDO PAGAMENTO",NETWORKDAYS(P2493,V2493)-1),"Liquidação Cancelada")</f>
        <v>#N/A</v>
      </c>
      <c r="X2493" s="10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>IF(X2493&lt;&gt;"Liquidação Cancelada",Y2493-Z2493,"Liquidação Cancelada")</f>
        <v>#N/A</v>
      </c>
      <c r="AC2493" s="3" t="e">
        <f>IF(X2493&lt;&gt;"Liquidação Cancelada",(AA2493-AB2493)+(U2493-Z2493-AB2493),"Liquidação Cancelada")</f>
        <v>#N/A</v>
      </c>
      <c r="AD2493" s="29"/>
    </row>
    <row r="2494" spans="1:30" ht="24.95" customHeight="1" x14ac:dyDescent="0.2">
      <c r="A2494" s="23" t="str">
        <f>D2494&amp;"|"&amp;E2494&amp;"|"&amp;G2494&amp;"|"&amp;H2494&amp;"|"&amp;L2494&amp;"|"&amp;N2494&amp;"|"&amp;U2494</f>
        <v>||||||0</v>
      </c>
      <c r="B2494" s="23" t="str">
        <f>D2494&amp;"|"&amp;E2494&amp;"|"&amp;G2494&amp;"|"&amp;H2494&amp;"|"&amp;X2494</f>
        <v>||||0</v>
      </c>
      <c r="C2494" s="28" t="str">
        <f>E2494&amp;"|"&amp;X2494</f>
        <v>|0</v>
      </c>
      <c r="D2494" s="10"/>
      <c r="E2494" s="10"/>
      <c r="F2494" s="36" t="str">
        <f>G2494&amp;"/"&amp;H2494</f>
        <v>/</v>
      </c>
      <c r="G2494" s="10"/>
      <c r="H2494" s="10"/>
      <c r="I2494" s="36" t="str">
        <f>J2494&amp;"."&amp;K2494</f>
        <v>.</v>
      </c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>
        <f>R2494-S2494-T2494</f>
        <v>0</v>
      </c>
      <c r="V2494" s="9" t="e">
        <f>IF(X2494&lt;&gt;"Liquidação Cancelada",VLOOKUP(B2494,'BASE DE DADOS OPS'!$B$4:$P$9650,10,FALSE),"Liquidação Cancelada")</f>
        <v>#N/A</v>
      </c>
      <c r="W2494" s="13" t="e">
        <f>IF(X2494&lt;&gt;"Liquidação Cancelada",IF(ISBLANK(V2494),"AGUARDANDO PAGAMENTO",NETWORKDAYS(P2494,V2494)-1),"Liquidação Cancelada")</f>
        <v>#N/A</v>
      </c>
      <c r="X2494" s="10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>IF(X2494&lt;&gt;"Liquidação Cancelada",Y2494-Z2494,"Liquidação Cancelada")</f>
        <v>#N/A</v>
      </c>
      <c r="AC2494" s="3" t="e">
        <f>IF(X2494&lt;&gt;"Liquidação Cancelada",(AA2494-AB2494)+(U2494-Z2494-AB2494),"Liquidação Cancelada")</f>
        <v>#N/A</v>
      </c>
      <c r="AD2494" s="29"/>
    </row>
    <row r="2495" spans="1:30" ht="24.95" customHeight="1" x14ac:dyDescent="0.2">
      <c r="A2495" s="23" t="str">
        <f>D2495&amp;"|"&amp;E2495&amp;"|"&amp;G2495&amp;"|"&amp;H2495&amp;"|"&amp;L2495&amp;"|"&amp;N2495&amp;"|"&amp;U2495</f>
        <v>||||||0</v>
      </c>
      <c r="B2495" s="23" t="str">
        <f>D2495&amp;"|"&amp;E2495&amp;"|"&amp;G2495&amp;"|"&amp;H2495&amp;"|"&amp;X2495</f>
        <v>||||0</v>
      </c>
      <c r="C2495" s="28" t="str">
        <f>E2495&amp;"|"&amp;X2495</f>
        <v>|0</v>
      </c>
      <c r="D2495" s="10"/>
      <c r="E2495" s="10"/>
      <c r="F2495" s="36" t="str">
        <f>G2495&amp;"/"&amp;H2495</f>
        <v>/</v>
      </c>
      <c r="G2495" s="10"/>
      <c r="H2495" s="10"/>
      <c r="I2495" s="36" t="str">
        <f>J2495&amp;"."&amp;K2495</f>
        <v>.</v>
      </c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>
        <f>R2495-S2495-T2495</f>
        <v>0</v>
      </c>
      <c r="V2495" s="9" t="e">
        <f>IF(X2495&lt;&gt;"Liquidação Cancelada",VLOOKUP(B2495,'BASE DE DADOS OPS'!$B$4:$P$9650,10,FALSE),"Liquidação Cancelada")</f>
        <v>#N/A</v>
      </c>
      <c r="W2495" s="13" t="e">
        <f>IF(X2495&lt;&gt;"Liquidação Cancelada",IF(ISBLANK(V2495),"AGUARDANDO PAGAMENTO",NETWORKDAYS(P2495,V2495)-1),"Liquidação Cancelada")</f>
        <v>#N/A</v>
      </c>
      <c r="X2495" s="10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>IF(X2495&lt;&gt;"Liquidação Cancelada",Y2495-Z2495,"Liquidação Cancelada")</f>
        <v>#N/A</v>
      </c>
      <c r="AC2495" s="3" t="e">
        <f>IF(X2495&lt;&gt;"Liquidação Cancelada",(AA2495-AB2495)+(U2495-Z2495-AB2495),"Liquidação Cancelada")</f>
        <v>#N/A</v>
      </c>
      <c r="AD2495" s="29"/>
    </row>
    <row r="2496" spans="1:30" ht="24.95" customHeight="1" x14ac:dyDescent="0.2">
      <c r="A2496" s="23" t="str">
        <f>D2496&amp;"|"&amp;E2496&amp;"|"&amp;G2496&amp;"|"&amp;H2496&amp;"|"&amp;L2496&amp;"|"&amp;N2496&amp;"|"&amp;U2496</f>
        <v>||||||0</v>
      </c>
      <c r="B2496" s="23" t="str">
        <f>D2496&amp;"|"&amp;E2496&amp;"|"&amp;G2496&amp;"|"&amp;H2496&amp;"|"&amp;X2496</f>
        <v>||||0</v>
      </c>
      <c r="C2496" s="28" t="str">
        <f>E2496&amp;"|"&amp;X2496</f>
        <v>|0</v>
      </c>
      <c r="D2496" s="10"/>
      <c r="E2496" s="10"/>
      <c r="F2496" s="36" t="str">
        <f>G2496&amp;"/"&amp;H2496</f>
        <v>/</v>
      </c>
      <c r="G2496" s="10"/>
      <c r="H2496" s="10"/>
      <c r="I2496" s="36" t="str">
        <f>J2496&amp;"."&amp;K2496</f>
        <v>.</v>
      </c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>
        <f>R2496-S2496-T2496</f>
        <v>0</v>
      </c>
      <c r="V2496" s="9" t="e">
        <f>IF(X2496&lt;&gt;"Liquidação Cancelada",VLOOKUP(B2496,'BASE DE DADOS OPS'!$B$4:$P$9650,10,FALSE),"Liquidação Cancelada")</f>
        <v>#N/A</v>
      </c>
      <c r="W2496" s="13" t="e">
        <f>IF(X2496&lt;&gt;"Liquidação Cancelada",IF(ISBLANK(V2496),"AGUARDANDO PAGAMENTO",NETWORKDAYS(P2496,V2496)-1),"Liquidação Cancelada")</f>
        <v>#N/A</v>
      </c>
      <c r="X2496" s="10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>IF(X2496&lt;&gt;"Liquidação Cancelada",Y2496-Z2496,"Liquidação Cancelada")</f>
        <v>#N/A</v>
      </c>
      <c r="AC2496" s="3" t="e">
        <f>IF(X2496&lt;&gt;"Liquidação Cancelada",(AA2496-AB2496)+(U2496-Z2496-AB2496),"Liquidação Cancelada")</f>
        <v>#N/A</v>
      </c>
      <c r="AD2496" s="29"/>
    </row>
    <row r="2497" spans="1:30" ht="24.95" customHeight="1" x14ac:dyDescent="0.2">
      <c r="A2497" s="23" t="str">
        <f>D2497&amp;"|"&amp;E2497&amp;"|"&amp;G2497&amp;"|"&amp;H2497&amp;"|"&amp;L2497&amp;"|"&amp;N2497&amp;"|"&amp;U2497</f>
        <v>||||||0</v>
      </c>
      <c r="B2497" s="23" t="str">
        <f>D2497&amp;"|"&amp;E2497&amp;"|"&amp;G2497&amp;"|"&amp;H2497&amp;"|"&amp;X2497</f>
        <v>||||0</v>
      </c>
      <c r="C2497" s="28" t="str">
        <f>E2497&amp;"|"&amp;X2497</f>
        <v>|0</v>
      </c>
      <c r="D2497" s="10"/>
      <c r="E2497" s="10"/>
      <c r="F2497" s="36" t="str">
        <f>G2497&amp;"/"&amp;H2497</f>
        <v>/</v>
      </c>
      <c r="G2497" s="10"/>
      <c r="H2497" s="10"/>
      <c r="I2497" s="36" t="str">
        <f>J2497&amp;"."&amp;K2497</f>
        <v>.</v>
      </c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>
        <f>R2497-S2497-T2497</f>
        <v>0</v>
      </c>
      <c r="V2497" s="9" t="e">
        <f>IF(X2497&lt;&gt;"Liquidação Cancelada",VLOOKUP(B2497,'BASE DE DADOS OPS'!$B$4:$P$9650,10,FALSE),"Liquidação Cancelada")</f>
        <v>#N/A</v>
      </c>
      <c r="W2497" s="13" t="e">
        <f>IF(X2497&lt;&gt;"Liquidação Cancelada",IF(ISBLANK(V2497),"AGUARDANDO PAGAMENTO",NETWORKDAYS(P2497,V2497)-1),"Liquidação Cancelada")</f>
        <v>#N/A</v>
      </c>
      <c r="X2497" s="10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>IF(X2497&lt;&gt;"Liquidação Cancelada",Y2497-Z2497,"Liquidação Cancelada")</f>
        <v>#N/A</v>
      </c>
      <c r="AC2497" s="3" t="e">
        <f>IF(X2497&lt;&gt;"Liquidação Cancelada",(AA2497-AB2497)+(U2497-Z2497-AB2497),"Liquidação Cancelada")</f>
        <v>#N/A</v>
      </c>
      <c r="AD2497" s="29"/>
    </row>
    <row r="2498" spans="1:30" ht="24.95" customHeight="1" x14ac:dyDescent="0.2">
      <c r="A2498" s="23" t="str">
        <f>D2498&amp;"|"&amp;E2498&amp;"|"&amp;G2498&amp;"|"&amp;H2498&amp;"|"&amp;L2498&amp;"|"&amp;N2498&amp;"|"&amp;U2498</f>
        <v>||||||0</v>
      </c>
      <c r="B2498" s="23" t="str">
        <f>D2498&amp;"|"&amp;E2498&amp;"|"&amp;G2498&amp;"|"&amp;H2498&amp;"|"&amp;X2498</f>
        <v>||||0</v>
      </c>
      <c r="C2498" s="28" t="str">
        <f>E2498&amp;"|"&amp;X2498</f>
        <v>|0</v>
      </c>
      <c r="D2498" s="10"/>
      <c r="E2498" s="10"/>
      <c r="F2498" s="36" t="str">
        <f>G2498&amp;"/"&amp;H2498</f>
        <v>/</v>
      </c>
      <c r="G2498" s="10"/>
      <c r="H2498" s="10"/>
      <c r="I2498" s="36" t="str">
        <f>J2498&amp;"."&amp;K2498</f>
        <v>.</v>
      </c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>
        <f>R2498-S2498-T2498</f>
        <v>0</v>
      </c>
      <c r="V2498" s="9" t="e">
        <f>IF(X2498&lt;&gt;"Liquidação Cancelada",VLOOKUP(B2498,'BASE DE DADOS OPS'!$B$4:$P$9650,10,FALSE),"Liquidação Cancelada")</f>
        <v>#N/A</v>
      </c>
      <c r="W2498" s="13" t="e">
        <f>IF(X2498&lt;&gt;"Liquidação Cancelada",IF(ISBLANK(V2498),"AGUARDANDO PAGAMENTO",NETWORKDAYS(P2498,V2498)-1),"Liquidação Cancelada")</f>
        <v>#N/A</v>
      </c>
      <c r="X2498" s="10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>IF(X2498&lt;&gt;"Liquidação Cancelada",Y2498-Z2498,"Liquidação Cancelada")</f>
        <v>#N/A</v>
      </c>
      <c r="AC2498" s="3" t="e">
        <f>IF(X2498&lt;&gt;"Liquidação Cancelada",(AA2498-AB2498)+(U2498-Z2498-AB2498),"Liquidação Cancelada")</f>
        <v>#N/A</v>
      </c>
      <c r="AD2498" s="29"/>
    </row>
    <row r="2499" spans="1:30" ht="24.95" customHeight="1" x14ac:dyDescent="0.2">
      <c r="A2499" s="23" t="str">
        <f>D2499&amp;"|"&amp;E2499&amp;"|"&amp;G2499&amp;"|"&amp;H2499&amp;"|"&amp;L2499&amp;"|"&amp;N2499&amp;"|"&amp;U2499</f>
        <v>||||||0</v>
      </c>
      <c r="B2499" s="23" t="str">
        <f>D2499&amp;"|"&amp;E2499&amp;"|"&amp;G2499&amp;"|"&amp;H2499&amp;"|"&amp;X2499</f>
        <v>||||0</v>
      </c>
      <c r="C2499" s="28" t="str">
        <f>E2499&amp;"|"&amp;X2499</f>
        <v>|0</v>
      </c>
      <c r="D2499" s="10"/>
      <c r="E2499" s="10"/>
      <c r="F2499" s="36" t="str">
        <f>G2499&amp;"/"&amp;H2499</f>
        <v>/</v>
      </c>
      <c r="G2499" s="10"/>
      <c r="H2499" s="10"/>
      <c r="I2499" s="36" t="str">
        <f>J2499&amp;"."&amp;K2499</f>
        <v>.</v>
      </c>
      <c r="J2499" s="10"/>
      <c r="K2499" s="10"/>
      <c r="L2499" s="10"/>
      <c r="M2499" s="11"/>
      <c r="N2499" s="10"/>
      <c r="O2499" s="11"/>
      <c r="P2499" s="9"/>
      <c r="Q2499" s="10"/>
      <c r="R2499" s="3"/>
      <c r="S2499" s="3"/>
      <c r="T2499" s="3"/>
      <c r="U2499" s="33">
        <f>R2499-S2499-T2499</f>
        <v>0</v>
      </c>
      <c r="V2499" s="9" t="e">
        <f>IF(X2499&lt;&gt;"Liquidação Cancelada",VLOOKUP(B2499,'BASE DE DADOS OPS'!$B$4:$P$9650,10,FALSE),"Liquidação Cancelada")</f>
        <v>#N/A</v>
      </c>
      <c r="W2499" s="13" t="e">
        <f>IF(X2499&lt;&gt;"Liquidação Cancelada",IF(ISBLANK(V2499),"AGUARDANDO PAGAMENTO",NETWORKDAYS(P2499,V2499)-1),"Liquidação Cancelada")</f>
        <v>#N/A</v>
      </c>
      <c r="X2499" s="10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>IF(X2499&lt;&gt;"Liquidação Cancelada",Y2499-Z2499,"Liquidação Cancelada")</f>
        <v>#N/A</v>
      </c>
      <c r="AC2499" s="3" t="e">
        <f>IF(X2499&lt;&gt;"Liquidação Cancelada",(AA2499-AB2499)+(U2499-Z2499-AB2499),"Liquidação Cancelada")</f>
        <v>#N/A</v>
      </c>
      <c r="AD2499" s="29"/>
    </row>
    <row r="2500" spans="1:30" ht="24.95" customHeight="1" x14ac:dyDescent="0.2">
      <c r="A2500" s="23" t="str">
        <f>D2500&amp;"|"&amp;E2500&amp;"|"&amp;G2500&amp;"|"&amp;H2500&amp;"|"&amp;L2500&amp;"|"&amp;N2500&amp;"|"&amp;U2500</f>
        <v>||||||0</v>
      </c>
      <c r="B2500" s="23" t="str">
        <f>D2500&amp;"|"&amp;E2500&amp;"|"&amp;G2500&amp;"|"&amp;H2500&amp;"|"&amp;X2500</f>
        <v>||||0</v>
      </c>
      <c r="C2500" s="28" t="str">
        <f>E2500&amp;"|"&amp;X2500</f>
        <v>|0</v>
      </c>
      <c r="D2500" s="10"/>
      <c r="E2500" s="10"/>
      <c r="F2500" s="36" t="str">
        <f>G2500&amp;"/"&amp;H2500</f>
        <v>/</v>
      </c>
      <c r="G2500" s="10"/>
      <c r="H2500" s="10"/>
      <c r="I2500" s="36" t="str">
        <f>J2500&amp;"."&amp;K2500</f>
        <v>.</v>
      </c>
      <c r="J2500" s="10"/>
      <c r="K2500" s="10"/>
      <c r="L2500" s="10"/>
      <c r="M2500" s="11"/>
      <c r="N2500" s="10"/>
      <c r="O2500" s="11"/>
      <c r="P2500" s="9"/>
      <c r="Q2500" s="10"/>
      <c r="R2500" s="3"/>
      <c r="S2500" s="3"/>
      <c r="T2500" s="3"/>
      <c r="U2500" s="33">
        <f>R2500-S2500-T2500</f>
        <v>0</v>
      </c>
      <c r="V2500" s="9" t="e">
        <f>IF(X2500&lt;&gt;"Liquidação Cancelada",VLOOKUP(B2500,'BASE DE DADOS OPS'!$B$4:$P$9650,10,FALSE),"Liquidação Cancelada")</f>
        <v>#N/A</v>
      </c>
      <c r="W2500" s="13" t="e">
        <f>IF(X2500&lt;&gt;"Liquidação Cancelada",IF(ISBLANK(V2500),"AGUARDANDO PAGAMENTO",NETWORKDAYS(P2500,V2500)-1),"Liquidação Cancelada")</f>
        <v>#N/A</v>
      </c>
      <c r="X2500" s="10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>IF(X2500&lt;&gt;"Liquidação Cancelada",Y2500-Z2500,"Liquidação Cancelada")</f>
        <v>#N/A</v>
      </c>
      <c r="AC2500" s="3" t="e">
        <f>IF(X2500&lt;&gt;"Liquidação Cancelada",(AA2500-AB2500)+(U2500-Z2500-AB2500),"Liquidação Cancelada")</f>
        <v>#N/A</v>
      </c>
      <c r="AD2500" s="29"/>
    </row>
    <row r="2501" spans="1:30" ht="24.95" customHeight="1" x14ac:dyDescent="0.2">
      <c r="A2501" s="23" t="str">
        <f>D2501&amp;"|"&amp;E2501&amp;"|"&amp;G2501&amp;"|"&amp;H2501&amp;"|"&amp;L2501&amp;"|"&amp;N2501&amp;"|"&amp;U2501</f>
        <v>||||||0</v>
      </c>
      <c r="B2501" s="23" t="str">
        <f>D2501&amp;"|"&amp;E2501&amp;"|"&amp;G2501&amp;"|"&amp;H2501&amp;"|"&amp;X2501</f>
        <v>||||0</v>
      </c>
      <c r="C2501" s="28" t="str">
        <f>E2501&amp;"|"&amp;X2501</f>
        <v>|0</v>
      </c>
      <c r="D2501" s="10"/>
      <c r="E2501" s="10"/>
      <c r="F2501" s="36" t="str">
        <f>G2501&amp;"/"&amp;H2501</f>
        <v>/</v>
      </c>
      <c r="G2501" s="10"/>
      <c r="H2501" s="10"/>
      <c r="I2501" s="36" t="str">
        <f>J2501&amp;"."&amp;K2501</f>
        <v>.</v>
      </c>
      <c r="J2501" s="10"/>
      <c r="K2501" s="10"/>
      <c r="L2501" s="10"/>
      <c r="M2501" s="11"/>
      <c r="N2501" s="10"/>
      <c r="O2501" s="11"/>
      <c r="P2501" s="9"/>
      <c r="Q2501" s="10"/>
      <c r="R2501" s="3"/>
      <c r="S2501" s="3"/>
      <c r="T2501" s="3"/>
      <c r="U2501" s="33">
        <f>R2501-S2501-T2501</f>
        <v>0</v>
      </c>
      <c r="V2501" s="9" t="e">
        <f>IF(X2501&lt;&gt;"Liquidação Cancelada",VLOOKUP(B2501,'BASE DE DADOS OPS'!$B$4:$P$9650,10,FALSE),"Liquidação Cancelada")</f>
        <v>#N/A</v>
      </c>
      <c r="W2501" s="13" t="e">
        <f>IF(X2501&lt;&gt;"Liquidação Cancelada",IF(ISBLANK(V2501),"AGUARDANDO PAGAMENTO",NETWORKDAYS(P2501,V2501)-1),"Liquidação Cancelada")</f>
        <v>#N/A</v>
      </c>
      <c r="X2501" s="10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>IF(X2501&lt;&gt;"Liquidação Cancelada",Y2501-Z2501,"Liquidação Cancelada")</f>
        <v>#N/A</v>
      </c>
      <c r="AC2501" s="3" t="e">
        <f>IF(X2501&lt;&gt;"Liquidação Cancelada",(AA2501-AB2501)+(U2501-Z2501-AB2501),"Liquidação Cancelada")</f>
        <v>#N/A</v>
      </c>
      <c r="AD2501" s="29"/>
    </row>
    <row r="2502" spans="1:30" ht="24.95" customHeight="1" x14ac:dyDescent="0.2">
      <c r="A2502" s="23" t="str">
        <f>D2502&amp;"|"&amp;E2502&amp;"|"&amp;G2502&amp;"|"&amp;H2502&amp;"|"&amp;L2502&amp;"|"&amp;N2502&amp;"|"&amp;U2502</f>
        <v>||||||0</v>
      </c>
      <c r="B2502" s="23" t="str">
        <f>D2502&amp;"|"&amp;E2502&amp;"|"&amp;G2502&amp;"|"&amp;H2502&amp;"|"&amp;X2502</f>
        <v>||||0</v>
      </c>
      <c r="C2502" s="28" t="str">
        <f>E2502&amp;"|"&amp;X2502</f>
        <v>|0</v>
      </c>
      <c r="D2502" s="10"/>
      <c r="E2502" s="10"/>
      <c r="F2502" s="36" t="str">
        <f>G2502&amp;"/"&amp;H2502</f>
        <v>/</v>
      </c>
      <c r="G2502" s="10"/>
      <c r="H2502" s="10"/>
      <c r="I2502" s="36" t="str">
        <f>J2502&amp;"."&amp;K2502</f>
        <v>.</v>
      </c>
      <c r="J2502" s="10"/>
      <c r="K2502" s="10"/>
      <c r="L2502" s="10"/>
      <c r="M2502" s="11"/>
      <c r="N2502" s="10"/>
      <c r="O2502" s="11"/>
      <c r="P2502" s="9"/>
      <c r="Q2502" s="10"/>
      <c r="R2502" s="3"/>
      <c r="S2502" s="3"/>
      <c r="T2502" s="3"/>
      <c r="U2502" s="33">
        <f>R2502-S2502-T2502</f>
        <v>0</v>
      </c>
      <c r="V2502" s="9" t="e">
        <f>IF(X2502&lt;&gt;"Liquidação Cancelada",VLOOKUP(B2502,'BASE DE DADOS OPS'!$B$4:$P$9650,10,FALSE),"Liquidação Cancelada")</f>
        <v>#N/A</v>
      </c>
      <c r="W2502" s="13" t="e">
        <f>IF(X2502&lt;&gt;"Liquidação Cancelada",IF(ISBLANK(V2502),"AGUARDANDO PAGAMENTO",NETWORKDAYS(P2502,V2502)-1),"Liquidação Cancelada")</f>
        <v>#N/A</v>
      </c>
      <c r="X2502" s="10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>IF(X2502&lt;&gt;"Liquidação Cancelada",Y2502-Z2502,"Liquidação Cancelada")</f>
        <v>#N/A</v>
      </c>
      <c r="AC2502" s="3" t="e">
        <f>IF(X2502&lt;&gt;"Liquidação Cancelada",(AA2502-AB2502)+(U2502-Z2502-AB2502),"Liquidação Cancelada")</f>
        <v>#N/A</v>
      </c>
      <c r="AD2502" s="29"/>
    </row>
    <row r="2503" spans="1:30" ht="24.95" customHeight="1" x14ac:dyDescent="0.2">
      <c r="A2503" s="23" t="str">
        <f>D2503&amp;"|"&amp;E2503&amp;"|"&amp;G2503&amp;"|"&amp;H2503&amp;"|"&amp;L2503&amp;"|"&amp;N2503&amp;"|"&amp;U2503</f>
        <v>||||||0</v>
      </c>
      <c r="B2503" s="23" t="str">
        <f>D2503&amp;"|"&amp;E2503&amp;"|"&amp;G2503&amp;"|"&amp;H2503&amp;"|"&amp;X2503</f>
        <v>||||0</v>
      </c>
      <c r="C2503" s="28" t="str">
        <f>E2503&amp;"|"&amp;X2503</f>
        <v>|0</v>
      </c>
      <c r="D2503" s="10"/>
      <c r="E2503" s="10"/>
      <c r="F2503" s="36" t="str">
        <f>G2503&amp;"/"&amp;H2503</f>
        <v>/</v>
      </c>
      <c r="G2503" s="10"/>
      <c r="H2503" s="10"/>
      <c r="I2503" s="36" t="str">
        <f>J2503&amp;"."&amp;K2503</f>
        <v>.</v>
      </c>
      <c r="J2503" s="10"/>
      <c r="K2503" s="10"/>
      <c r="L2503" s="10"/>
      <c r="M2503" s="11"/>
      <c r="N2503" s="10"/>
      <c r="O2503" s="11"/>
      <c r="P2503" s="9"/>
      <c r="Q2503" s="10"/>
      <c r="R2503" s="3"/>
      <c r="S2503" s="3"/>
      <c r="T2503" s="3"/>
      <c r="U2503" s="33">
        <f>R2503-S2503-T2503</f>
        <v>0</v>
      </c>
      <c r="V2503" s="9" t="e">
        <f>IF(X2503&lt;&gt;"Liquidação Cancelada",VLOOKUP(B2503,'BASE DE DADOS OPS'!$B$4:$P$9650,10,FALSE),"Liquidação Cancelada")</f>
        <v>#N/A</v>
      </c>
      <c r="W2503" s="13" t="e">
        <f>IF(X2503&lt;&gt;"Liquidação Cancelada",IF(ISBLANK(V2503),"AGUARDANDO PAGAMENTO",NETWORKDAYS(P2503,V2503)-1),"Liquidação Cancelada")</f>
        <v>#N/A</v>
      </c>
      <c r="X2503" s="10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>IF(X2503&lt;&gt;"Liquidação Cancelada",Y2503-Z2503,"Liquidação Cancelada")</f>
        <v>#N/A</v>
      </c>
      <c r="AC2503" s="3" t="e">
        <f>IF(X2503&lt;&gt;"Liquidação Cancelada",(AA2503-AB2503)+(U2503-Z2503-AB2503),"Liquidação Cancelada")</f>
        <v>#N/A</v>
      </c>
      <c r="AD2503" s="29"/>
    </row>
    <row r="2504" spans="1:30" ht="24.95" customHeight="1" x14ac:dyDescent="0.2">
      <c r="A2504" s="23" t="str">
        <f>D2504&amp;"|"&amp;E2504&amp;"|"&amp;G2504&amp;"|"&amp;H2504&amp;"|"&amp;L2504&amp;"|"&amp;N2504&amp;"|"&amp;U2504</f>
        <v>||||||0</v>
      </c>
      <c r="B2504" s="23" t="str">
        <f>D2504&amp;"|"&amp;E2504&amp;"|"&amp;G2504&amp;"|"&amp;H2504&amp;"|"&amp;X2504</f>
        <v>||||0</v>
      </c>
      <c r="C2504" s="28" t="str">
        <f>E2504&amp;"|"&amp;X2504</f>
        <v>|0</v>
      </c>
      <c r="D2504" s="10"/>
      <c r="E2504" s="10"/>
      <c r="F2504" s="36" t="str">
        <f>G2504&amp;"/"&amp;H2504</f>
        <v>/</v>
      </c>
      <c r="G2504" s="10"/>
      <c r="H2504" s="10"/>
      <c r="I2504" s="36" t="str">
        <f>J2504&amp;"."&amp;K2504</f>
        <v>.</v>
      </c>
      <c r="J2504" s="10"/>
      <c r="K2504" s="10"/>
      <c r="L2504" s="10"/>
      <c r="M2504" s="11"/>
      <c r="N2504" s="10"/>
      <c r="O2504" s="11"/>
      <c r="P2504" s="9"/>
      <c r="Q2504" s="10"/>
      <c r="R2504" s="3"/>
      <c r="S2504" s="3"/>
      <c r="T2504" s="3"/>
      <c r="U2504" s="33">
        <f>R2504-S2504-T2504</f>
        <v>0</v>
      </c>
      <c r="V2504" s="9" t="e">
        <f>IF(X2504&lt;&gt;"Liquidação Cancelada",VLOOKUP(B2504,'BASE DE DADOS OPS'!$B$4:$P$9650,10,FALSE),"Liquidação Cancelada")</f>
        <v>#N/A</v>
      </c>
      <c r="W2504" s="13" t="e">
        <f>IF(X2504&lt;&gt;"Liquidação Cancelada",IF(ISBLANK(V2504),"AGUARDANDO PAGAMENTO",NETWORKDAYS(P2504,V2504)-1),"Liquidação Cancelada")</f>
        <v>#N/A</v>
      </c>
      <c r="X2504" s="10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>IF(X2504&lt;&gt;"Liquidação Cancelada",Y2504-Z2504,"Liquidação Cancelada")</f>
        <v>#N/A</v>
      </c>
      <c r="AC2504" s="3" t="e">
        <f>IF(X2504&lt;&gt;"Liquidação Cancelada",(AA2504-AB2504)+(U2504-Z2504-AB2504),"Liquidação Cancelada")</f>
        <v>#N/A</v>
      </c>
      <c r="AD2504" s="29"/>
    </row>
    <row r="2505" spans="1:30" ht="24.95" customHeight="1" x14ac:dyDescent="0.2">
      <c r="A2505" s="23" t="str">
        <f>D2505&amp;"|"&amp;E2505&amp;"|"&amp;G2505&amp;"|"&amp;H2505&amp;"|"&amp;L2505&amp;"|"&amp;N2505&amp;"|"&amp;U2505</f>
        <v>||||||0</v>
      </c>
      <c r="B2505" s="23" t="str">
        <f>D2505&amp;"|"&amp;E2505&amp;"|"&amp;G2505&amp;"|"&amp;H2505&amp;"|"&amp;X2505</f>
        <v>||||0</v>
      </c>
      <c r="C2505" s="28" t="str">
        <f>E2505&amp;"|"&amp;X2505</f>
        <v>|0</v>
      </c>
      <c r="D2505" s="10"/>
      <c r="E2505" s="10"/>
      <c r="F2505" s="36" t="str">
        <f>G2505&amp;"/"&amp;H2505</f>
        <v>/</v>
      </c>
      <c r="G2505" s="10"/>
      <c r="H2505" s="10"/>
      <c r="I2505" s="36" t="str">
        <f>J2505&amp;"."&amp;K2505</f>
        <v>.</v>
      </c>
      <c r="J2505" s="10"/>
      <c r="K2505" s="10"/>
      <c r="L2505" s="10"/>
      <c r="M2505" s="11"/>
      <c r="N2505" s="10"/>
      <c r="O2505" s="11"/>
      <c r="P2505" s="9"/>
      <c r="Q2505" s="10"/>
      <c r="R2505" s="3"/>
      <c r="S2505" s="3"/>
      <c r="T2505" s="3"/>
      <c r="U2505" s="33">
        <f>R2505-S2505-T2505</f>
        <v>0</v>
      </c>
      <c r="V2505" s="9" t="e">
        <f>IF(X2505&lt;&gt;"Liquidação Cancelada",VLOOKUP(B2505,'BASE DE DADOS OPS'!$B$4:$P$9650,10,FALSE),"Liquidação Cancelada")</f>
        <v>#N/A</v>
      </c>
      <c r="W2505" s="13" t="e">
        <f>IF(X2505&lt;&gt;"Liquidação Cancelada",IF(ISBLANK(V2505),"AGUARDANDO PAGAMENTO",NETWORKDAYS(P2505,V2505)-1),"Liquidação Cancelada")</f>
        <v>#N/A</v>
      </c>
      <c r="X2505" s="10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>IF(X2505&lt;&gt;"Liquidação Cancelada",Y2505-Z2505,"Liquidação Cancelada")</f>
        <v>#N/A</v>
      </c>
      <c r="AC2505" s="3" t="e">
        <f>IF(X2505&lt;&gt;"Liquidação Cancelada",(AA2505-AB2505)+(U2505-Z2505-AB2505),"Liquidação Cancelada")</f>
        <v>#N/A</v>
      </c>
      <c r="AD2505" s="29"/>
    </row>
    <row r="2506" spans="1:30" ht="24.95" customHeight="1" x14ac:dyDescent="0.2">
      <c r="A2506" s="23" t="str">
        <f>D2506&amp;"|"&amp;E2506&amp;"|"&amp;G2506&amp;"|"&amp;H2506&amp;"|"&amp;L2506&amp;"|"&amp;N2506&amp;"|"&amp;U2506</f>
        <v>||||||0</v>
      </c>
      <c r="B2506" s="23" t="str">
        <f>D2506&amp;"|"&amp;E2506&amp;"|"&amp;G2506&amp;"|"&amp;H2506&amp;"|"&amp;X2506</f>
        <v>||||0</v>
      </c>
      <c r="C2506" s="28" t="str">
        <f>E2506&amp;"|"&amp;X2506</f>
        <v>|0</v>
      </c>
      <c r="D2506" s="10"/>
      <c r="E2506" s="10"/>
      <c r="F2506" s="36" t="str">
        <f>G2506&amp;"/"&amp;H2506</f>
        <v>/</v>
      </c>
      <c r="G2506" s="10"/>
      <c r="H2506" s="10"/>
      <c r="I2506" s="36" t="str">
        <f>J2506&amp;"."&amp;K2506</f>
        <v>.</v>
      </c>
      <c r="J2506" s="10"/>
      <c r="K2506" s="10"/>
      <c r="L2506" s="10"/>
      <c r="M2506" s="11"/>
      <c r="N2506" s="10"/>
      <c r="O2506" s="11"/>
      <c r="P2506" s="9"/>
      <c r="Q2506" s="10"/>
      <c r="R2506" s="3"/>
      <c r="S2506" s="3"/>
      <c r="T2506" s="3"/>
      <c r="U2506" s="33">
        <f>R2506-S2506-T2506</f>
        <v>0</v>
      </c>
      <c r="V2506" s="9" t="e">
        <f>IF(X2506&lt;&gt;"Liquidação Cancelada",VLOOKUP(B2506,'BASE DE DADOS OPS'!$B$4:$P$9650,10,FALSE),"Liquidação Cancelada")</f>
        <v>#N/A</v>
      </c>
      <c r="W2506" s="13" t="e">
        <f>IF(X2506&lt;&gt;"Liquidação Cancelada",IF(ISBLANK(V2506),"AGUARDANDO PAGAMENTO",NETWORKDAYS(P2506,V2506)-1),"Liquidação Cancelada")</f>
        <v>#N/A</v>
      </c>
      <c r="X2506" s="10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>IF(X2506&lt;&gt;"Liquidação Cancelada",Y2506-Z2506,"Liquidação Cancelada")</f>
        <v>#N/A</v>
      </c>
      <c r="AC2506" s="3" t="e">
        <f>IF(X2506&lt;&gt;"Liquidação Cancelada",(AA2506-AB2506)+(U2506-Z2506-AB2506),"Liquidação Cancelada")</f>
        <v>#N/A</v>
      </c>
      <c r="AD2506" s="29"/>
    </row>
    <row r="2507" spans="1:30" ht="24.95" customHeight="1" x14ac:dyDescent="0.2">
      <c r="A2507" s="23" t="str">
        <f>D2507&amp;"|"&amp;E2507&amp;"|"&amp;G2507&amp;"|"&amp;H2507&amp;"|"&amp;L2507&amp;"|"&amp;N2507&amp;"|"&amp;U2507</f>
        <v>||||||0</v>
      </c>
      <c r="B2507" s="23" t="str">
        <f>D2507&amp;"|"&amp;E2507&amp;"|"&amp;G2507&amp;"|"&amp;H2507&amp;"|"&amp;X2507</f>
        <v>||||0</v>
      </c>
      <c r="C2507" s="28" t="str">
        <f>E2507&amp;"|"&amp;X2507</f>
        <v>|0</v>
      </c>
      <c r="D2507" s="10"/>
      <c r="E2507" s="10"/>
      <c r="F2507" s="36" t="str">
        <f>G2507&amp;"/"&amp;H2507</f>
        <v>/</v>
      </c>
      <c r="G2507" s="10"/>
      <c r="H2507" s="10"/>
      <c r="I2507" s="36" t="str">
        <f>J2507&amp;"."&amp;K2507</f>
        <v>.</v>
      </c>
      <c r="J2507" s="10"/>
      <c r="K2507" s="10"/>
      <c r="L2507" s="10"/>
      <c r="M2507" s="11"/>
      <c r="N2507" s="10"/>
      <c r="O2507" s="11"/>
      <c r="P2507" s="9"/>
      <c r="Q2507" s="10"/>
      <c r="R2507" s="3"/>
      <c r="S2507" s="3"/>
      <c r="T2507" s="3"/>
      <c r="U2507" s="33">
        <f>R2507-S2507-T2507</f>
        <v>0</v>
      </c>
      <c r="V2507" s="9" t="e">
        <f>IF(X2507&lt;&gt;"Liquidação Cancelada",VLOOKUP(B2507,'BASE DE DADOS OPS'!$B$4:$P$9650,10,FALSE),"Liquidação Cancelada")</f>
        <v>#N/A</v>
      </c>
      <c r="W2507" s="13" t="e">
        <f>IF(X2507&lt;&gt;"Liquidação Cancelada",IF(ISBLANK(V2507),"AGUARDANDO PAGAMENTO",NETWORKDAYS(P2507,V2507)-1),"Liquidação Cancelada")</f>
        <v>#N/A</v>
      </c>
      <c r="X2507" s="10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>IF(X2507&lt;&gt;"Liquidação Cancelada",Y2507-Z2507,"Liquidação Cancelada")</f>
        <v>#N/A</v>
      </c>
      <c r="AC2507" s="3" t="e">
        <f>IF(X2507&lt;&gt;"Liquidação Cancelada",(AA2507-AB2507)+(U2507-Z2507-AB2507),"Liquidação Cancelada")</f>
        <v>#N/A</v>
      </c>
      <c r="AD2507" s="29"/>
    </row>
  </sheetData>
  <sheetProtection algorithmName="SHA-512" hashValue="JnHBapVfE0CyYBjZaeANgcMf2KT3OfvXgsWeasjYVlKjWTNAhNoyR+YJHYl7hUHkihyUyHxuCblpdTQYFnvNzA==" saltValue="aIRtRqB05kZDaVBYN2QNa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08:T1048576" name="Intervalo17"/>
    <protectedRange sqref="G2508:H1048576" name="Intervalo16"/>
    <protectedRange sqref="D2508:E1048576" name="Intervalo15"/>
    <protectedRange sqref="D2508:T1048576 U5:U1048576 F5:F2507 I5:S2507" name="Intervalo1"/>
    <protectedRange sqref="X5:AB1048576" name="Intervalo2"/>
    <protectedRange sqref="J5:T2507 AD5:AD1048576" name="Intervalo3"/>
    <protectedRange sqref="D5:E2507" name="Intervalo3_1"/>
    <protectedRange sqref="D5:E2507" name="Intervalo1_1"/>
    <protectedRange sqref="G5:H2507" name="Intervalo3_29"/>
    <protectedRange sqref="G5:H2507" name="Intervalo1_39"/>
    <protectedRange sqref="T5:T2507" name="Intervalo2_30"/>
  </protectedRanges>
  <autoFilter ref="A4:AD2507">
    <sortState ref="A5:AD2507">
      <sortCondition ref="P4:P2507"/>
    </sortState>
  </autoFilter>
  <mergeCells count="2">
    <mergeCell ref="D2:S2"/>
    <mergeCell ref="T2:AD2"/>
  </mergeCells>
  <conditionalFormatting sqref="W5:W250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0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07">
    <cfRule type="duplicateValues" dxfId="1" priority="194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8"/>
  <sheetViews>
    <sheetView topLeftCell="G251" zoomScale="85" zoomScaleNormal="85" workbookViewId="0">
      <selection activeCell="M5" sqref="M5:P271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3" t="s">
        <v>96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7" si="0">B5&amp;"|"&amp;C5&amp;"|"&amp;D5&amp;"|"&amp;E5&amp;"|"&amp;M5</f>
        <v>1441|1440005|1|2025|2</v>
      </c>
      <c r="B5" s="10">
        <v>1441</v>
      </c>
      <c r="C5" s="10">
        <v>1440005</v>
      </c>
      <c r="D5" s="10">
        <v>1</v>
      </c>
      <c r="E5" s="10">
        <v>2025</v>
      </c>
      <c r="F5" s="10">
        <v>10</v>
      </c>
      <c r="G5" s="10">
        <v>1</v>
      </c>
      <c r="H5" s="10">
        <v>201182000169</v>
      </c>
      <c r="I5" s="11" t="s">
        <v>120</v>
      </c>
      <c r="J5" s="10">
        <v>3030</v>
      </c>
      <c r="K5" s="11" t="s">
        <v>10</v>
      </c>
      <c r="L5" s="9">
        <v>45992</v>
      </c>
      <c r="M5" s="10">
        <v>2</v>
      </c>
      <c r="N5" s="3">
        <v>81</v>
      </c>
      <c r="O5" s="3">
        <v>0</v>
      </c>
      <c r="P5" s="3">
        <v>0</v>
      </c>
      <c r="Q5" s="33">
        <f>N5-O5-P5</f>
        <v>81</v>
      </c>
    </row>
    <row r="6" spans="1:17" ht="24.95" customHeight="1" x14ac:dyDescent="0.2">
      <c r="A6" s="10" t="str">
        <f t="shared" si="0"/>
        <v>1441|1440005|2|2025|11</v>
      </c>
      <c r="B6" s="10">
        <v>1441</v>
      </c>
      <c r="C6" s="10">
        <v>1440005</v>
      </c>
      <c r="D6" s="10">
        <v>2</v>
      </c>
      <c r="E6" s="10">
        <v>2025</v>
      </c>
      <c r="F6" s="10">
        <v>10</v>
      </c>
      <c r="G6" s="10">
        <v>1</v>
      </c>
      <c r="H6" s="10">
        <v>201182000169</v>
      </c>
      <c r="I6" s="11" t="s">
        <v>120</v>
      </c>
      <c r="J6" s="10">
        <v>3008</v>
      </c>
      <c r="K6" s="11" t="s">
        <v>121</v>
      </c>
      <c r="L6" s="9">
        <v>45992</v>
      </c>
      <c r="M6" s="10">
        <v>11</v>
      </c>
      <c r="N6" s="3">
        <v>2691</v>
      </c>
      <c r="O6" s="3">
        <v>0</v>
      </c>
      <c r="P6" s="3">
        <v>0</v>
      </c>
      <c r="Q6" s="33">
        <f t="shared" ref="Q6:Q68" si="1">N6-O6-P6</f>
        <v>2691</v>
      </c>
    </row>
    <row r="7" spans="1:17" ht="24.95" customHeight="1" x14ac:dyDescent="0.2">
      <c r="A7" s="10" t="str">
        <f t="shared" si="0"/>
        <v>1441|1440005|4|2025|2</v>
      </c>
      <c r="B7" s="10">
        <v>1441</v>
      </c>
      <c r="C7" s="10">
        <v>1440005</v>
      </c>
      <c r="D7" s="10">
        <v>4</v>
      </c>
      <c r="E7" s="10">
        <v>2025</v>
      </c>
      <c r="F7" s="10">
        <v>10</v>
      </c>
      <c r="G7" s="10">
        <v>1</v>
      </c>
      <c r="H7" s="10">
        <v>55097928000128</v>
      </c>
      <c r="I7" s="11" t="s">
        <v>122</v>
      </c>
      <c r="J7" s="10">
        <v>5214</v>
      </c>
      <c r="K7" s="11" t="s">
        <v>123</v>
      </c>
      <c r="L7" s="9">
        <v>46013</v>
      </c>
      <c r="M7" s="10">
        <v>2</v>
      </c>
      <c r="N7" s="3">
        <v>12742.5</v>
      </c>
      <c r="O7" s="3">
        <v>0</v>
      </c>
      <c r="P7" s="3">
        <v>0</v>
      </c>
      <c r="Q7" s="33">
        <f t="shared" si="1"/>
        <v>12742.5</v>
      </c>
    </row>
    <row r="8" spans="1:17" ht="24.95" customHeight="1" x14ac:dyDescent="0.2">
      <c r="A8" s="10" t="str">
        <f t="shared" si="0"/>
        <v>1441|1440005|7|2025|18</v>
      </c>
      <c r="B8" s="10">
        <v>1441</v>
      </c>
      <c r="C8" s="10">
        <v>1440005</v>
      </c>
      <c r="D8" s="10">
        <v>7</v>
      </c>
      <c r="E8" s="10">
        <v>2025</v>
      </c>
      <c r="F8" s="10">
        <v>10</v>
      </c>
      <c r="G8" s="10">
        <v>1</v>
      </c>
      <c r="H8" s="10">
        <v>58069360000120</v>
      </c>
      <c r="I8" s="11" t="s">
        <v>124</v>
      </c>
      <c r="J8" s="10">
        <v>4006</v>
      </c>
      <c r="K8" s="11" t="s">
        <v>29</v>
      </c>
      <c r="L8" s="9">
        <v>45992</v>
      </c>
      <c r="M8" s="10">
        <v>18</v>
      </c>
      <c r="N8" s="3">
        <v>203605.72</v>
      </c>
      <c r="O8" s="3">
        <v>0</v>
      </c>
      <c r="P8" s="3">
        <v>0</v>
      </c>
      <c r="Q8" s="33">
        <f t="shared" si="1"/>
        <v>203605.72</v>
      </c>
    </row>
    <row r="9" spans="1:17" ht="24.95" customHeight="1" x14ac:dyDescent="0.2">
      <c r="A9" s="10" t="str">
        <f t="shared" si="0"/>
        <v>1441|1440005|7|2025|19</v>
      </c>
      <c r="B9" s="10">
        <v>1441</v>
      </c>
      <c r="C9" s="10">
        <v>1440005</v>
      </c>
      <c r="D9" s="10">
        <v>7</v>
      </c>
      <c r="E9" s="10">
        <v>2025</v>
      </c>
      <c r="F9" s="10">
        <v>10</v>
      </c>
      <c r="G9" s="10">
        <v>1</v>
      </c>
      <c r="H9" s="10">
        <v>58069360000120</v>
      </c>
      <c r="I9" s="11" t="s">
        <v>124</v>
      </c>
      <c r="J9" s="10">
        <v>4006</v>
      </c>
      <c r="K9" s="11" t="s">
        <v>29</v>
      </c>
      <c r="L9" s="9">
        <v>46003</v>
      </c>
      <c r="M9" s="10">
        <v>19</v>
      </c>
      <c r="N9" s="3">
        <v>346.74</v>
      </c>
      <c r="O9" s="3">
        <v>0</v>
      </c>
      <c r="P9" s="3">
        <v>0</v>
      </c>
      <c r="Q9" s="33">
        <f t="shared" si="1"/>
        <v>346.74</v>
      </c>
    </row>
    <row r="10" spans="1:17" ht="24.95" customHeight="1" x14ac:dyDescent="0.2">
      <c r="A10" s="10" t="str">
        <f t="shared" si="0"/>
        <v>1441|1440005|7|2025|20</v>
      </c>
      <c r="B10" s="10">
        <v>1441</v>
      </c>
      <c r="C10" s="10">
        <v>1440005</v>
      </c>
      <c r="D10" s="10">
        <v>7</v>
      </c>
      <c r="E10" s="10">
        <v>2025</v>
      </c>
      <c r="F10" s="10">
        <v>10</v>
      </c>
      <c r="G10" s="10">
        <v>1</v>
      </c>
      <c r="H10" s="10">
        <v>58069360000120</v>
      </c>
      <c r="I10" s="11" t="s">
        <v>124</v>
      </c>
      <c r="J10" s="10">
        <v>4006</v>
      </c>
      <c r="K10" s="11" t="s">
        <v>29</v>
      </c>
      <c r="L10" s="9">
        <v>46003</v>
      </c>
      <c r="M10" s="10">
        <v>20</v>
      </c>
      <c r="N10" s="3">
        <v>64516.76</v>
      </c>
      <c r="O10" s="3">
        <v>0</v>
      </c>
      <c r="P10" s="3">
        <v>0</v>
      </c>
      <c r="Q10" s="33">
        <f t="shared" si="1"/>
        <v>64516.76</v>
      </c>
    </row>
    <row r="11" spans="1:17" ht="24.95" customHeight="1" x14ac:dyDescent="0.2">
      <c r="A11" s="10" t="str">
        <f t="shared" si="0"/>
        <v>1441|1440005|7|2025|21</v>
      </c>
      <c r="B11" s="10">
        <v>1441</v>
      </c>
      <c r="C11" s="10">
        <v>1440005</v>
      </c>
      <c r="D11" s="10">
        <v>7</v>
      </c>
      <c r="E11" s="10">
        <v>2025</v>
      </c>
      <c r="F11" s="10">
        <v>10</v>
      </c>
      <c r="G11" s="10">
        <v>1</v>
      </c>
      <c r="H11" s="10">
        <v>58069360000120</v>
      </c>
      <c r="I11" s="11" t="s">
        <v>124</v>
      </c>
      <c r="J11" s="10">
        <v>4006</v>
      </c>
      <c r="K11" s="11" t="s">
        <v>29</v>
      </c>
      <c r="L11" s="9">
        <v>46003</v>
      </c>
      <c r="M11" s="10">
        <v>21</v>
      </c>
      <c r="N11" s="3">
        <v>145549.89000000001</v>
      </c>
      <c r="O11" s="3">
        <v>0</v>
      </c>
      <c r="P11" s="3">
        <v>0</v>
      </c>
      <c r="Q11" s="33">
        <f t="shared" si="1"/>
        <v>145549.89000000001</v>
      </c>
    </row>
    <row r="12" spans="1:17" ht="24.95" customHeight="1" x14ac:dyDescent="0.2">
      <c r="A12" s="10" t="str">
        <f t="shared" si="0"/>
        <v>1441|1440005|8|2025|7</v>
      </c>
      <c r="B12" s="10">
        <v>1441</v>
      </c>
      <c r="C12" s="10">
        <v>1440005</v>
      </c>
      <c r="D12" s="10">
        <v>8</v>
      </c>
      <c r="E12" s="10">
        <v>2025</v>
      </c>
      <c r="F12" s="10">
        <v>10</v>
      </c>
      <c r="G12" s="10">
        <v>1</v>
      </c>
      <c r="H12" s="10">
        <v>21306287000152</v>
      </c>
      <c r="I12" s="11" t="s">
        <v>125</v>
      </c>
      <c r="J12" s="10">
        <v>5214</v>
      </c>
      <c r="K12" s="11" t="s">
        <v>123</v>
      </c>
      <c r="L12" s="9">
        <v>46003</v>
      </c>
      <c r="M12" s="10">
        <v>7</v>
      </c>
      <c r="N12" s="3">
        <v>121640</v>
      </c>
      <c r="O12" s="3">
        <v>0</v>
      </c>
      <c r="P12" s="3">
        <v>0</v>
      </c>
      <c r="Q12" s="33">
        <f t="shared" si="1"/>
        <v>121640</v>
      </c>
    </row>
    <row r="13" spans="1:17" ht="24.95" customHeight="1" x14ac:dyDescent="0.2">
      <c r="A13" s="10" t="str">
        <f t="shared" si="0"/>
        <v>1441|1440005|10|2025|2</v>
      </c>
      <c r="B13" s="10">
        <v>1441</v>
      </c>
      <c r="C13" s="10">
        <v>1440005</v>
      </c>
      <c r="D13" s="10">
        <v>10</v>
      </c>
      <c r="E13" s="10">
        <v>2025</v>
      </c>
      <c r="F13" s="10">
        <v>10</v>
      </c>
      <c r="G13" s="10">
        <v>1</v>
      </c>
      <c r="H13" s="10">
        <v>42727372000164</v>
      </c>
      <c r="I13" s="11" t="s">
        <v>126</v>
      </c>
      <c r="J13" s="10">
        <v>5225</v>
      </c>
      <c r="K13" s="11" t="s">
        <v>36</v>
      </c>
      <c r="L13" s="9">
        <v>46017</v>
      </c>
      <c r="M13" s="10">
        <v>2</v>
      </c>
      <c r="N13" s="3">
        <v>25500</v>
      </c>
      <c r="O13" s="3">
        <v>0</v>
      </c>
      <c r="P13" s="3">
        <v>0</v>
      </c>
      <c r="Q13" s="33">
        <f t="shared" si="1"/>
        <v>25500</v>
      </c>
    </row>
    <row r="14" spans="1:17" ht="24.95" customHeight="1" x14ac:dyDescent="0.2">
      <c r="A14" s="10" t="str">
        <f t="shared" si="0"/>
        <v>1441|1440005|11|2025|4</v>
      </c>
      <c r="B14" s="10">
        <v>1441</v>
      </c>
      <c r="C14" s="10">
        <v>1440005</v>
      </c>
      <c r="D14" s="10">
        <v>11</v>
      </c>
      <c r="E14" s="10">
        <v>2025</v>
      </c>
      <c r="F14" s="10">
        <v>10</v>
      </c>
      <c r="G14" s="10">
        <v>1</v>
      </c>
      <c r="H14" s="10">
        <v>7266248000148</v>
      </c>
      <c r="I14" s="11" t="s">
        <v>127</v>
      </c>
      <c r="J14" s="10">
        <v>3005</v>
      </c>
      <c r="K14" s="11" t="s">
        <v>128</v>
      </c>
      <c r="L14" s="9">
        <v>46003</v>
      </c>
      <c r="M14" s="10">
        <v>4</v>
      </c>
      <c r="N14" s="3">
        <v>5486.18</v>
      </c>
      <c r="O14" s="3">
        <v>0</v>
      </c>
      <c r="P14" s="3">
        <v>0</v>
      </c>
      <c r="Q14" s="33">
        <f t="shared" si="1"/>
        <v>5486.18</v>
      </c>
    </row>
    <row r="15" spans="1:17" ht="24.95" customHeight="1" x14ac:dyDescent="0.2">
      <c r="A15" s="10" t="str">
        <f t="shared" si="0"/>
        <v>1441|1440005|12|2025|8</v>
      </c>
      <c r="B15" s="10">
        <v>1441</v>
      </c>
      <c r="C15" s="10">
        <v>1440005</v>
      </c>
      <c r="D15" s="10">
        <v>12</v>
      </c>
      <c r="E15" s="10">
        <v>2025</v>
      </c>
      <c r="F15" s="10">
        <v>10</v>
      </c>
      <c r="G15" s="10">
        <v>1</v>
      </c>
      <c r="H15" s="10">
        <v>5786956000184</v>
      </c>
      <c r="I15" s="11" t="s">
        <v>129</v>
      </c>
      <c r="J15" s="10">
        <v>3005</v>
      </c>
      <c r="K15" s="11" t="s">
        <v>128</v>
      </c>
      <c r="L15" s="9">
        <v>46007</v>
      </c>
      <c r="M15" s="10">
        <v>8</v>
      </c>
      <c r="N15" s="3">
        <v>56093.05</v>
      </c>
      <c r="O15" s="3">
        <v>0</v>
      </c>
      <c r="P15" s="3">
        <v>0</v>
      </c>
      <c r="Q15" s="33">
        <f t="shared" si="1"/>
        <v>56093.05</v>
      </c>
    </row>
    <row r="16" spans="1:17" ht="24.95" customHeight="1" x14ac:dyDescent="0.2">
      <c r="A16" s="10" t="str">
        <f t="shared" si="0"/>
        <v>1441|1440005|13|2025|3</v>
      </c>
      <c r="B16" s="10">
        <v>1441</v>
      </c>
      <c r="C16" s="10">
        <v>1440005</v>
      </c>
      <c r="D16" s="10">
        <v>13</v>
      </c>
      <c r="E16" s="10">
        <v>2025</v>
      </c>
      <c r="F16" s="10">
        <v>10</v>
      </c>
      <c r="G16" s="10">
        <v>1</v>
      </c>
      <c r="H16" s="10">
        <v>7266248000148</v>
      </c>
      <c r="I16" s="11" t="s">
        <v>127</v>
      </c>
      <c r="J16" s="10">
        <v>3013</v>
      </c>
      <c r="K16" s="11" t="s">
        <v>8</v>
      </c>
      <c r="L16" s="9">
        <v>46003</v>
      </c>
      <c r="M16" s="10">
        <v>3</v>
      </c>
      <c r="N16" s="3">
        <v>984</v>
      </c>
      <c r="O16" s="3">
        <v>0</v>
      </c>
      <c r="P16" s="3">
        <v>0</v>
      </c>
      <c r="Q16" s="33">
        <f t="shared" si="1"/>
        <v>984</v>
      </c>
    </row>
    <row r="17" spans="1:17" ht="24.95" customHeight="1" x14ac:dyDescent="0.2">
      <c r="A17" s="10" t="str">
        <f t="shared" si="0"/>
        <v>1441|1440005|19|2025|15</v>
      </c>
      <c r="B17" s="10">
        <v>1441</v>
      </c>
      <c r="C17" s="10">
        <v>1440005</v>
      </c>
      <c r="D17" s="10">
        <v>19</v>
      </c>
      <c r="E17" s="10">
        <v>2025</v>
      </c>
      <c r="F17" s="10">
        <v>10</v>
      </c>
      <c r="G17" s="10">
        <v>1</v>
      </c>
      <c r="H17" s="10">
        <v>26759927000101</v>
      </c>
      <c r="I17" s="11" t="s">
        <v>130</v>
      </c>
      <c r="J17" s="10">
        <v>3017</v>
      </c>
      <c r="K17" s="11" t="s">
        <v>131</v>
      </c>
      <c r="L17" s="9">
        <v>46009</v>
      </c>
      <c r="M17" s="10">
        <v>15</v>
      </c>
      <c r="N17" s="3">
        <v>108684.4</v>
      </c>
      <c r="O17" s="3">
        <v>0</v>
      </c>
      <c r="P17" s="3">
        <v>0</v>
      </c>
      <c r="Q17" s="33">
        <f t="shared" si="1"/>
        <v>108684.4</v>
      </c>
    </row>
    <row r="18" spans="1:17" ht="24.95" customHeight="1" x14ac:dyDescent="0.2">
      <c r="A18" s="10" t="str">
        <f t="shared" si="0"/>
        <v>1441|1440005|22|2025|3</v>
      </c>
      <c r="B18" s="10">
        <v>1441</v>
      </c>
      <c r="C18" s="10">
        <v>1440005</v>
      </c>
      <c r="D18" s="10">
        <v>22</v>
      </c>
      <c r="E18" s="10">
        <v>2025</v>
      </c>
      <c r="F18" s="10">
        <v>10</v>
      </c>
      <c r="G18" s="10">
        <v>1</v>
      </c>
      <c r="H18" s="10">
        <v>55103526000199</v>
      </c>
      <c r="I18" s="11" t="s">
        <v>132</v>
      </c>
      <c r="J18" s="10">
        <v>3020</v>
      </c>
      <c r="K18" s="11" t="s">
        <v>9</v>
      </c>
      <c r="L18" s="9">
        <v>46002</v>
      </c>
      <c r="M18" s="10">
        <v>3</v>
      </c>
      <c r="N18" s="3">
        <v>1112</v>
      </c>
      <c r="O18" s="3">
        <v>0</v>
      </c>
      <c r="P18" s="3">
        <v>0</v>
      </c>
      <c r="Q18" s="33">
        <f t="shared" si="1"/>
        <v>1112</v>
      </c>
    </row>
    <row r="19" spans="1:17" ht="24.95" customHeight="1" x14ac:dyDescent="0.2">
      <c r="A19" s="10" t="str">
        <f t="shared" si="0"/>
        <v>1441|1440005|24|2025|2</v>
      </c>
      <c r="B19" s="10">
        <v>1441</v>
      </c>
      <c r="C19" s="10">
        <v>1440005</v>
      </c>
      <c r="D19" s="10">
        <v>24</v>
      </c>
      <c r="E19" s="10">
        <v>2025</v>
      </c>
      <c r="F19" s="10">
        <v>10</v>
      </c>
      <c r="G19" s="10">
        <v>1</v>
      </c>
      <c r="H19" s="10">
        <v>19994997000170</v>
      </c>
      <c r="I19" s="11" t="s">
        <v>133</v>
      </c>
      <c r="J19" s="10">
        <v>3021</v>
      </c>
      <c r="K19" s="11" t="s">
        <v>134</v>
      </c>
      <c r="L19" s="9">
        <v>46008</v>
      </c>
      <c r="M19" s="10">
        <v>2</v>
      </c>
      <c r="N19" s="3">
        <v>6345.5</v>
      </c>
      <c r="O19" s="3">
        <v>0</v>
      </c>
      <c r="P19" s="3">
        <v>0</v>
      </c>
      <c r="Q19" s="33">
        <f t="shared" si="1"/>
        <v>6345.5</v>
      </c>
    </row>
    <row r="20" spans="1:17" ht="24.95" customHeight="1" x14ac:dyDescent="0.2">
      <c r="A20" s="10" t="str">
        <f t="shared" si="0"/>
        <v>1441|1440005|25|2025|3</v>
      </c>
      <c r="B20" s="10">
        <v>1441</v>
      </c>
      <c r="C20" s="10">
        <v>1440005</v>
      </c>
      <c r="D20" s="10">
        <v>25</v>
      </c>
      <c r="E20" s="10">
        <v>2025</v>
      </c>
      <c r="F20" s="10">
        <v>10</v>
      </c>
      <c r="G20" s="10">
        <v>1</v>
      </c>
      <c r="H20" s="10">
        <v>19994997000170</v>
      </c>
      <c r="I20" s="11" t="s">
        <v>133</v>
      </c>
      <c r="J20" s="10">
        <v>3022</v>
      </c>
      <c r="K20" s="11" t="s">
        <v>135</v>
      </c>
      <c r="L20" s="9">
        <v>46009</v>
      </c>
      <c r="M20" s="10">
        <v>3</v>
      </c>
      <c r="N20" s="3">
        <v>13232.05</v>
      </c>
      <c r="O20" s="3">
        <v>0</v>
      </c>
      <c r="P20" s="3">
        <v>0</v>
      </c>
      <c r="Q20" s="33">
        <f t="shared" si="1"/>
        <v>13232.05</v>
      </c>
    </row>
    <row r="21" spans="1:17" ht="24.95" customHeight="1" x14ac:dyDescent="0.2">
      <c r="A21" s="10" t="str">
        <f t="shared" si="0"/>
        <v>1441|1440005|26|2025|1</v>
      </c>
      <c r="B21" s="10">
        <v>1441</v>
      </c>
      <c r="C21" s="10">
        <v>1440005</v>
      </c>
      <c r="D21" s="10">
        <v>26</v>
      </c>
      <c r="E21" s="10">
        <v>2025</v>
      </c>
      <c r="F21" s="10">
        <v>10</v>
      </c>
      <c r="G21" s="10">
        <v>1</v>
      </c>
      <c r="H21" s="10">
        <v>15807911000100</v>
      </c>
      <c r="I21" s="11" t="s">
        <v>136</v>
      </c>
      <c r="J21" s="10">
        <v>3017</v>
      </c>
      <c r="K21" s="11" t="s">
        <v>131</v>
      </c>
      <c r="L21" s="9">
        <v>46017</v>
      </c>
      <c r="M21" s="10">
        <v>1</v>
      </c>
      <c r="N21" s="3">
        <v>7500</v>
      </c>
      <c r="O21" s="3">
        <v>0</v>
      </c>
      <c r="P21" s="3">
        <v>0</v>
      </c>
      <c r="Q21" s="33">
        <f t="shared" si="1"/>
        <v>7500</v>
      </c>
    </row>
    <row r="22" spans="1:17" ht="24.95" customHeight="1" x14ac:dyDescent="0.2">
      <c r="A22" s="10" t="str">
        <f t="shared" si="0"/>
        <v>1441|1440005|27|2025|1</v>
      </c>
      <c r="B22" s="10">
        <v>1441</v>
      </c>
      <c r="C22" s="10">
        <v>1440005</v>
      </c>
      <c r="D22" s="10">
        <v>27</v>
      </c>
      <c r="E22" s="10">
        <v>2025</v>
      </c>
      <c r="F22" s="10">
        <v>10</v>
      </c>
      <c r="G22" s="10">
        <v>1</v>
      </c>
      <c r="H22" s="10">
        <v>15807911000100</v>
      </c>
      <c r="I22" s="11" t="s">
        <v>136</v>
      </c>
      <c r="J22" s="10">
        <v>5227</v>
      </c>
      <c r="K22" s="11" t="s">
        <v>137</v>
      </c>
      <c r="L22" s="9">
        <v>46020</v>
      </c>
      <c r="M22" s="10">
        <v>1</v>
      </c>
      <c r="N22" s="3">
        <v>2900</v>
      </c>
      <c r="O22" s="3">
        <v>0</v>
      </c>
      <c r="P22" s="3">
        <v>0</v>
      </c>
      <c r="Q22" s="33">
        <f t="shared" si="1"/>
        <v>2900</v>
      </c>
    </row>
    <row r="23" spans="1:17" ht="24.95" customHeight="1" x14ac:dyDescent="0.2">
      <c r="A23" s="10" t="str">
        <f t="shared" si="0"/>
        <v>1441|1440005|42|2025|1</v>
      </c>
      <c r="B23" s="10">
        <v>1441</v>
      </c>
      <c r="C23" s="10">
        <v>1440005</v>
      </c>
      <c r="D23" s="10">
        <v>42</v>
      </c>
      <c r="E23" s="10">
        <v>2025</v>
      </c>
      <c r="F23" s="10">
        <v>10</v>
      </c>
      <c r="G23" s="10">
        <v>1</v>
      </c>
      <c r="H23" s="10">
        <v>5407609000365</v>
      </c>
      <c r="I23" s="11" t="s">
        <v>138</v>
      </c>
      <c r="J23" s="10">
        <v>4002</v>
      </c>
      <c r="K23" s="11" t="s">
        <v>139</v>
      </c>
      <c r="L23" s="9">
        <v>46006</v>
      </c>
      <c r="M23" s="10">
        <v>1</v>
      </c>
      <c r="N23" s="3">
        <v>10995</v>
      </c>
      <c r="O23" s="86">
        <v>274.88</v>
      </c>
      <c r="P23" s="3">
        <v>0</v>
      </c>
      <c r="Q23" s="33">
        <f t="shared" si="1"/>
        <v>10720.12</v>
      </c>
    </row>
    <row r="24" spans="1:17" ht="24.95" customHeight="1" x14ac:dyDescent="0.2">
      <c r="A24" s="10" t="str">
        <f t="shared" si="0"/>
        <v>1441|1440005|58|2025|3</v>
      </c>
      <c r="B24" s="10">
        <v>1441</v>
      </c>
      <c r="C24" s="10">
        <v>1440005</v>
      </c>
      <c r="D24" s="10">
        <v>58</v>
      </c>
      <c r="E24" s="10">
        <v>2025</v>
      </c>
      <c r="F24" s="10">
        <v>10</v>
      </c>
      <c r="G24" s="10">
        <v>1</v>
      </c>
      <c r="H24" s="10">
        <v>38467627000120</v>
      </c>
      <c r="I24" s="11" t="s">
        <v>141</v>
      </c>
      <c r="J24" s="10">
        <v>3005</v>
      </c>
      <c r="K24" s="11" t="s">
        <v>128</v>
      </c>
      <c r="L24" s="9">
        <v>46003</v>
      </c>
      <c r="M24" s="10">
        <v>3</v>
      </c>
      <c r="N24" s="3">
        <v>1672</v>
      </c>
      <c r="O24" s="3">
        <v>0</v>
      </c>
      <c r="P24" s="3">
        <v>0</v>
      </c>
      <c r="Q24" s="33">
        <f t="shared" si="1"/>
        <v>1672</v>
      </c>
    </row>
    <row r="25" spans="1:17" ht="24.95" customHeight="1" x14ac:dyDescent="0.2">
      <c r="A25" s="10" t="str">
        <f t="shared" si="0"/>
        <v>1441|1440005|59|2025|4</v>
      </c>
      <c r="B25" s="10">
        <v>1441</v>
      </c>
      <c r="C25" s="10">
        <v>1440005</v>
      </c>
      <c r="D25" s="10">
        <v>59</v>
      </c>
      <c r="E25" s="10">
        <v>2025</v>
      </c>
      <c r="F25" s="10">
        <v>10</v>
      </c>
      <c r="G25" s="10">
        <v>1</v>
      </c>
      <c r="H25" s="10">
        <v>2178270000112</v>
      </c>
      <c r="I25" s="11" t="s">
        <v>142</v>
      </c>
      <c r="J25" s="10">
        <v>3008</v>
      </c>
      <c r="K25" s="11" t="s">
        <v>121</v>
      </c>
      <c r="L25" s="9">
        <v>46002</v>
      </c>
      <c r="M25" s="10">
        <v>4</v>
      </c>
      <c r="N25" s="3">
        <v>350</v>
      </c>
      <c r="O25" s="3">
        <v>0</v>
      </c>
      <c r="P25" s="3">
        <v>0</v>
      </c>
      <c r="Q25" s="33">
        <f t="shared" si="1"/>
        <v>350</v>
      </c>
    </row>
    <row r="26" spans="1:17" ht="24.95" customHeight="1" x14ac:dyDescent="0.2">
      <c r="A26" s="10" t="str">
        <f t="shared" si="0"/>
        <v>1441|1440005|67|2025|1</v>
      </c>
      <c r="B26" s="10">
        <v>1441</v>
      </c>
      <c r="C26" s="10">
        <v>1440005</v>
      </c>
      <c r="D26" s="10">
        <v>67</v>
      </c>
      <c r="E26" s="10">
        <v>2025</v>
      </c>
      <c r="F26" s="10">
        <v>10</v>
      </c>
      <c r="G26" s="10">
        <v>1</v>
      </c>
      <c r="H26" s="10">
        <v>8164723000138</v>
      </c>
      <c r="I26" s="11" t="s">
        <v>143</v>
      </c>
      <c r="J26" s="10">
        <v>3016</v>
      </c>
      <c r="K26" s="11" t="s">
        <v>144</v>
      </c>
      <c r="L26" s="9">
        <v>46002</v>
      </c>
      <c r="M26" s="10">
        <v>1</v>
      </c>
      <c r="N26" s="3">
        <v>82684.800000000003</v>
      </c>
      <c r="O26" s="3">
        <v>0</v>
      </c>
      <c r="P26" s="3">
        <v>0</v>
      </c>
      <c r="Q26" s="33">
        <f t="shared" si="1"/>
        <v>82684.800000000003</v>
      </c>
    </row>
    <row r="27" spans="1:17" ht="24.95" customHeight="1" x14ac:dyDescent="0.2">
      <c r="A27" s="10" t="str">
        <f t="shared" si="0"/>
        <v>1441|1440005|84|2025|4</v>
      </c>
      <c r="B27" s="10">
        <v>1441</v>
      </c>
      <c r="C27" s="10">
        <v>1440005</v>
      </c>
      <c r="D27" s="10">
        <v>84</v>
      </c>
      <c r="E27" s="10">
        <v>2025</v>
      </c>
      <c r="F27" s="10">
        <v>10</v>
      </c>
      <c r="G27" s="10">
        <v>1</v>
      </c>
      <c r="H27" s="10">
        <v>42981902000104</v>
      </c>
      <c r="I27" s="11" t="s">
        <v>145</v>
      </c>
      <c r="J27" s="10">
        <v>3021</v>
      </c>
      <c r="K27" s="11" t="s">
        <v>134</v>
      </c>
      <c r="L27" s="9">
        <v>46002</v>
      </c>
      <c r="M27" s="10">
        <v>4</v>
      </c>
      <c r="N27" s="3">
        <v>2300</v>
      </c>
      <c r="O27" s="3">
        <v>0</v>
      </c>
      <c r="P27" s="3">
        <v>0</v>
      </c>
      <c r="Q27" s="33">
        <f t="shared" si="1"/>
        <v>2300</v>
      </c>
    </row>
    <row r="28" spans="1:17" ht="24.95" customHeight="1" x14ac:dyDescent="0.2">
      <c r="A28" s="10" t="str">
        <f t="shared" si="0"/>
        <v>1441|1440005|89|2025|4</v>
      </c>
      <c r="B28" s="10">
        <v>1441</v>
      </c>
      <c r="C28" s="10">
        <v>1440005</v>
      </c>
      <c r="D28" s="10">
        <v>89</v>
      </c>
      <c r="E28" s="10">
        <v>2025</v>
      </c>
      <c r="F28" s="10">
        <v>10</v>
      </c>
      <c r="G28" s="10">
        <v>1</v>
      </c>
      <c r="H28" s="10">
        <v>17138140000123</v>
      </c>
      <c r="I28" s="11" t="s">
        <v>146</v>
      </c>
      <c r="J28" s="10">
        <v>3008</v>
      </c>
      <c r="K28" s="11" t="s">
        <v>121</v>
      </c>
      <c r="L28" s="9">
        <v>46006</v>
      </c>
      <c r="M28" s="10">
        <v>4</v>
      </c>
      <c r="N28" s="3">
        <v>41400</v>
      </c>
      <c r="O28" s="3">
        <v>0</v>
      </c>
      <c r="P28" s="3">
        <v>0</v>
      </c>
      <c r="Q28" s="33">
        <f t="shared" si="1"/>
        <v>41400</v>
      </c>
    </row>
    <row r="29" spans="1:17" ht="24.95" customHeight="1" x14ac:dyDescent="0.2">
      <c r="A29" s="10" t="str">
        <f t="shared" si="0"/>
        <v>1441|1440005|100|2025|2</v>
      </c>
      <c r="B29" s="10">
        <v>1441</v>
      </c>
      <c r="C29" s="10">
        <v>1440005</v>
      </c>
      <c r="D29" s="10">
        <v>100</v>
      </c>
      <c r="E29" s="10">
        <v>2025</v>
      </c>
      <c r="F29" s="10">
        <v>10</v>
      </c>
      <c r="G29" s="10">
        <v>1</v>
      </c>
      <c r="H29" s="10">
        <v>54046673000101</v>
      </c>
      <c r="I29" s="11" t="s">
        <v>147</v>
      </c>
      <c r="J29" s="10">
        <v>3008</v>
      </c>
      <c r="K29" s="11" t="s">
        <v>121</v>
      </c>
      <c r="L29" s="9">
        <v>46008</v>
      </c>
      <c r="M29" s="10">
        <v>2</v>
      </c>
      <c r="N29" s="3">
        <v>840</v>
      </c>
      <c r="O29" s="3">
        <v>0</v>
      </c>
      <c r="P29" s="3">
        <v>0</v>
      </c>
      <c r="Q29" s="33">
        <f t="shared" si="1"/>
        <v>840</v>
      </c>
    </row>
    <row r="30" spans="1:17" ht="24.95" customHeight="1" x14ac:dyDescent="0.2">
      <c r="A30" s="10" t="str">
        <f t="shared" si="0"/>
        <v>1441|1440005|101|2025|1</v>
      </c>
      <c r="B30" s="10">
        <v>1441</v>
      </c>
      <c r="C30" s="10">
        <v>1440005</v>
      </c>
      <c r="D30" s="10">
        <v>101</v>
      </c>
      <c r="E30" s="10">
        <v>2025</v>
      </c>
      <c r="F30" s="10">
        <v>10</v>
      </c>
      <c r="G30" s="10">
        <v>1</v>
      </c>
      <c r="H30" s="10">
        <v>27386559000158</v>
      </c>
      <c r="I30" s="11" t="s">
        <v>148</v>
      </c>
      <c r="J30" s="10">
        <v>3008</v>
      </c>
      <c r="K30" s="11" t="s">
        <v>121</v>
      </c>
      <c r="L30" s="9">
        <v>46013</v>
      </c>
      <c r="M30" s="10">
        <v>1</v>
      </c>
      <c r="N30" s="3">
        <v>3118</v>
      </c>
      <c r="O30" s="3">
        <v>0</v>
      </c>
      <c r="P30" s="3">
        <v>0</v>
      </c>
      <c r="Q30" s="33">
        <f t="shared" si="1"/>
        <v>3118</v>
      </c>
    </row>
    <row r="31" spans="1:17" ht="24.95" customHeight="1" x14ac:dyDescent="0.2">
      <c r="A31" s="10" t="str">
        <f t="shared" si="0"/>
        <v>1441|1440005|119|2025|2</v>
      </c>
      <c r="B31" s="10">
        <v>1441</v>
      </c>
      <c r="C31" s="10">
        <v>1440005</v>
      </c>
      <c r="D31" s="10">
        <v>119</v>
      </c>
      <c r="E31" s="10">
        <v>2025</v>
      </c>
      <c r="F31" s="10">
        <v>10</v>
      </c>
      <c r="G31" s="10">
        <v>1</v>
      </c>
      <c r="H31" s="10">
        <v>86729324000261</v>
      </c>
      <c r="I31" s="11" t="s">
        <v>149</v>
      </c>
      <c r="J31" s="10">
        <v>5214</v>
      </c>
      <c r="K31" s="11" t="s">
        <v>123</v>
      </c>
      <c r="L31" s="9">
        <v>46017</v>
      </c>
      <c r="M31" s="10">
        <v>2</v>
      </c>
      <c r="N31" s="3">
        <v>12070</v>
      </c>
      <c r="O31" s="3">
        <v>0</v>
      </c>
      <c r="P31" s="3">
        <v>0</v>
      </c>
      <c r="Q31" s="33">
        <f t="shared" si="1"/>
        <v>12070</v>
      </c>
    </row>
    <row r="32" spans="1:17" ht="24.95" customHeight="1" x14ac:dyDescent="0.2">
      <c r="A32" s="10" t="str">
        <f t="shared" si="0"/>
        <v>1441|1440005|121|2025|1</v>
      </c>
      <c r="B32" s="10">
        <v>1441</v>
      </c>
      <c r="C32" s="10">
        <v>1440005</v>
      </c>
      <c r="D32" s="10">
        <v>121</v>
      </c>
      <c r="E32" s="10">
        <v>2025</v>
      </c>
      <c r="F32" s="10">
        <v>10</v>
      </c>
      <c r="G32" s="10">
        <v>1</v>
      </c>
      <c r="H32" s="10">
        <v>5407609000365</v>
      </c>
      <c r="I32" s="11" t="s">
        <v>138</v>
      </c>
      <c r="J32" s="10">
        <v>5207</v>
      </c>
      <c r="K32" s="11" t="s">
        <v>150</v>
      </c>
      <c r="L32" s="9">
        <v>46003</v>
      </c>
      <c r="M32" s="10">
        <v>1</v>
      </c>
      <c r="N32" s="3">
        <v>943694</v>
      </c>
      <c r="O32" s="3">
        <v>0</v>
      </c>
      <c r="P32" s="3">
        <v>0</v>
      </c>
      <c r="Q32" s="33">
        <f t="shared" si="1"/>
        <v>943694</v>
      </c>
    </row>
    <row r="33" spans="1:17" ht="24.95" customHeight="1" x14ac:dyDescent="0.2">
      <c r="A33" s="10" t="str">
        <f t="shared" si="0"/>
        <v>1441|1440005|128|2025|2</v>
      </c>
      <c r="B33" s="10">
        <v>1441</v>
      </c>
      <c r="C33" s="10">
        <v>1440005</v>
      </c>
      <c r="D33" s="10">
        <v>128</v>
      </c>
      <c r="E33" s="10">
        <v>2025</v>
      </c>
      <c r="F33" s="10">
        <v>10</v>
      </c>
      <c r="G33" s="10">
        <v>1</v>
      </c>
      <c r="H33" s="10">
        <v>17318650000182</v>
      </c>
      <c r="I33" s="11" t="s">
        <v>151</v>
      </c>
      <c r="J33" s="10">
        <v>3021</v>
      </c>
      <c r="K33" s="11" t="s">
        <v>134</v>
      </c>
      <c r="L33" s="9">
        <v>46002</v>
      </c>
      <c r="M33" s="10">
        <v>2</v>
      </c>
      <c r="N33" s="3">
        <v>3414</v>
      </c>
      <c r="O33" s="3">
        <v>0</v>
      </c>
      <c r="P33" s="3">
        <v>0</v>
      </c>
      <c r="Q33" s="33">
        <f t="shared" si="1"/>
        <v>3414</v>
      </c>
    </row>
    <row r="34" spans="1:17" ht="24.95" customHeight="1" x14ac:dyDescent="0.2">
      <c r="A34" s="10" t="str">
        <f t="shared" si="0"/>
        <v>1441|1440005|129|2025|1</v>
      </c>
      <c r="B34" s="10">
        <v>1441</v>
      </c>
      <c r="C34" s="10">
        <v>1440005</v>
      </c>
      <c r="D34" s="10">
        <v>129</v>
      </c>
      <c r="E34" s="10">
        <v>2025</v>
      </c>
      <c r="F34" s="10">
        <v>10</v>
      </c>
      <c r="G34" s="10">
        <v>1</v>
      </c>
      <c r="H34" s="10">
        <v>17318650000182</v>
      </c>
      <c r="I34" s="11" t="s">
        <v>151</v>
      </c>
      <c r="J34" s="10">
        <v>3018</v>
      </c>
      <c r="K34" s="11" t="s">
        <v>113</v>
      </c>
      <c r="L34" s="9">
        <v>46002</v>
      </c>
      <c r="M34" s="10">
        <v>1</v>
      </c>
      <c r="N34" s="3">
        <v>60</v>
      </c>
      <c r="O34" s="3">
        <v>0</v>
      </c>
      <c r="P34" s="3">
        <v>0</v>
      </c>
      <c r="Q34" s="33">
        <f t="shared" si="1"/>
        <v>60</v>
      </c>
    </row>
    <row r="35" spans="1:17" ht="24.95" customHeight="1" x14ac:dyDescent="0.2">
      <c r="A35" s="10" t="str">
        <f t="shared" si="0"/>
        <v>1441|1440005|130|2025|1</v>
      </c>
      <c r="B35" s="10">
        <v>1441</v>
      </c>
      <c r="C35" s="10">
        <v>1440005</v>
      </c>
      <c r="D35" s="10">
        <v>130</v>
      </c>
      <c r="E35" s="10">
        <v>2025</v>
      </c>
      <c r="F35" s="10">
        <v>10</v>
      </c>
      <c r="G35" s="10">
        <v>1</v>
      </c>
      <c r="H35" s="10">
        <v>7789113000167</v>
      </c>
      <c r="I35" s="11" t="s">
        <v>152</v>
      </c>
      <c r="J35" s="10">
        <v>5207</v>
      </c>
      <c r="K35" s="11" t="s">
        <v>150</v>
      </c>
      <c r="L35" s="9">
        <v>46008</v>
      </c>
      <c r="M35" s="10">
        <v>1</v>
      </c>
      <c r="N35" s="3">
        <v>409428</v>
      </c>
      <c r="O35" s="3">
        <v>0</v>
      </c>
      <c r="P35" s="3">
        <v>0</v>
      </c>
      <c r="Q35" s="33">
        <f t="shared" si="1"/>
        <v>409428</v>
      </c>
    </row>
    <row r="36" spans="1:17" ht="24.95" customHeight="1" x14ac:dyDescent="0.2">
      <c r="A36" s="10" t="str">
        <f t="shared" si="0"/>
        <v>1441|1440005|131|2025|1</v>
      </c>
      <c r="B36" s="10">
        <v>1441</v>
      </c>
      <c r="C36" s="10">
        <v>1440005</v>
      </c>
      <c r="D36" s="10">
        <v>131</v>
      </c>
      <c r="E36" s="10">
        <v>2025</v>
      </c>
      <c r="F36" s="10">
        <v>10</v>
      </c>
      <c r="G36" s="10">
        <v>1</v>
      </c>
      <c r="H36" s="10">
        <v>37916470000100</v>
      </c>
      <c r="I36" s="11" t="s">
        <v>153</v>
      </c>
      <c r="J36" s="10">
        <v>5212</v>
      </c>
      <c r="K36" s="11" t="s">
        <v>34</v>
      </c>
      <c r="L36" s="9">
        <v>46003</v>
      </c>
      <c r="M36" s="10">
        <v>1</v>
      </c>
      <c r="N36" s="3">
        <v>2500</v>
      </c>
      <c r="O36" s="3">
        <v>0</v>
      </c>
      <c r="P36" s="3">
        <v>0</v>
      </c>
      <c r="Q36" s="33">
        <f t="shared" si="1"/>
        <v>2500</v>
      </c>
    </row>
    <row r="37" spans="1:17" ht="24.95" customHeight="1" x14ac:dyDescent="0.2">
      <c r="A37" s="10" t="str">
        <f t="shared" si="0"/>
        <v>1441|1440005|132|2025|1</v>
      </c>
      <c r="B37" s="10">
        <v>1441</v>
      </c>
      <c r="C37" s="10">
        <v>1440005</v>
      </c>
      <c r="D37" s="10">
        <v>132</v>
      </c>
      <c r="E37" s="10">
        <v>2025</v>
      </c>
      <c r="F37" s="10">
        <v>10</v>
      </c>
      <c r="G37" s="10">
        <v>1</v>
      </c>
      <c r="H37" s="10">
        <v>10174094000179</v>
      </c>
      <c r="I37" s="11" t="s">
        <v>154</v>
      </c>
      <c r="J37" s="10">
        <v>3020</v>
      </c>
      <c r="K37" s="11" t="s">
        <v>9</v>
      </c>
      <c r="L37" s="9">
        <v>46003</v>
      </c>
      <c r="M37" s="10">
        <v>1</v>
      </c>
      <c r="N37" s="3">
        <v>8502.83</v>
      </c>
      <c r="O37" s="3">
        <v>0</v>
      </c>
      <c r="P37" s="3">
        <v>0</v>
      </c>
      <c r="Q37" s="33">
        <f t="shared" si="1"/>
        <v>8502.83</v>
      </c>
    </row>
    <row r="38" spans="1:17" ht="24.95" customHeight="1" x14ac:dyDescent="0.2">
      <c r="A38" s="10" t="str">
        <f t="shared" si="0"/>
        <v>1441|1440005|134|2025|1</v>
      </c>
      <c r="B38" s="10">
        <v>1441</v>
      </c>
      <c r="C38" s="10">
        <v>1440005</v>
      </c>
      <c r="D38" s="10">
        <v>134</v>
      </c>
      <c r="E38" s="10">
        <v>2025</v>
      </c>
      <c r="F38" s="10">
        <v>10</v>
      </c>
      <c r="G38" s="10">
        <v>1</v>
      </c>
      <c r="H38" s="10">
        <v>54046673000101</v>
      </c>
      <c r="I38" s="11" t="s">
        <v>147</v>
      </c>
      <c r="J38" s="10">
        <v>3008</v>
      </c>
      <c r="K38" s="11" t="s">
        <v>121</v>
      </c>
      <c r="L38" s="9">
        <v>46008</v>
      </c>
      <c r="M38" s="10">
        <v>1</v>
      </c>
      <c r="N38" s="3">
        <v>3062.5</v>
      </c>
      <c r="O38" s="3">
        <v>0</v>
      </c>
      <c r="P38" s="3">
        <v>0</v>
      </c>
      <c r="Q38" s="33">
        <f t="shared" si="1"/>
        <v>3062.5</v>
      </c>
    </row>
    <row r="39" spans="1:17" ht="24.95" customHeight="1" x14ac:dyDescent="0.2">
      <c r="A39" s="10" t="str">
        <f t="shared" si="0"/>
        <v>1441|1440005|135|2025|1</v>
      </c>
      <c r="B39" s="10">
        <v>1441</v>
      </c>
      <c r="C39" s="10">
        <v>1440005</v>
      </c>
      <c r="D39" s="10">
        <v>135</v>
      </c>
      <c r="E39" s="10">
        <v>2025</v>
      </c>
      <c r="F39" s="10">
        <v>10</v>
      </c>
      <c r="G39" s="10">
        <v>1</v>
      </c>
      <c r="H39" s="10">
        <v>54046673000101</v>
      </c>
      <c r="I39" s="11" t="s">
        <v>147</v>
      </c>
      <c r="J39" s="10">
        <v>3003</v>
      </c>
      <c r="K39" s="11" t="s">
        <v>155</v>
      </c>
      <c r="L39" s="9">
        <v>46009</v>
      </c>
      <c r="M39" s="10">
        <v>1</v>
      </c>
      <c r="N39" s="3">
        <v>637.5</v>
      </c>
      <c r="O39" s="3">
        <v>0</v>
      </c>
      <c r="P39" s="3">
        <v>0</v>
      </c>
      <c r="Q39" s="33">
        <f t="shared" si="1"/>
        <v>637.5</v>
      </c>
    </row>
    <row r="40" spans="1:17" ht="24.95" customHeight="1" x14ac:dyDescent="0.2">
      <c r="A40" s="10" t="str">
        <f t="shared" si="0"/>
        <v>1441|1440005|136|2025|1</v>
      </c>
      <c r="B40" s="10">
        <v>1441</v>
      </c>
      <c r="C40" s="10">
        <v>1440005</v>
      </c>
      <c r="D40" s="10">
        <v>136</v>
      </c>
      <c r="E40" s="10">
        <v>2025</v>
      </c>
      <c r="F40" s="10">
        <v>10</v>
      </c>
      <c r="G40" s="10">
        <v>1</v>
      </c>
      <c r="H40" s="10">
        <v>677870000108</v>
      </c>
      <c r="I40" s="11" t="s">
        <v>156</v>
      </c>
      <c r="J40" s="10">
        <v>5207</v>
      </c>
      <c r="K40" s="11" t="s">
        <v>150</v>
      </c>
      <c r="L40" s="9">
        <v>46013</v>
      </c>
      <c r="M40" s="10">
        <v>1</v>
      </c>
      <c r="N40" s="3">
        <v>191100</v>
      </c>
      <c r="O40" s="3">
        <v>0</v>
      </c>
      <c r="P40" s="3">
        <v>0</v>
      </c>
      <c r="Q40" s="33">
        <f t="shared" si="1"/>
        <v>191100</v>
      </c>
    </row>
    <row r="41" spans="1:17" ht="24.95" customHeight="1" x14ac:dyDescent="0.2">
      <c r="A41" s="10" t="str">
        <f t="shared" si="0"/>
        <v>1441|1440005|137|2025|1</v>
      </c>
      <c r="B41" s="10">
        <v>1441</v>
      </c>
      <c r="C41" s="10">
        <v>1440005</v>
      </c>
      <c r="D41" s="10">
        <v>137</v>
      </c>
      <c r="E41" s="10">
        <v>2025</v>
      </c>
      <c r="F41" s="10">
        <v>10</v>
      </c>
      <c r="G41" s="10">
        <v>1</v>
      </c>
      <c r="H41" s="10">
        <v>8194579000182</v>
      </c>
      <c r="I41" s="11" t="s">
        <v>157</v>
      </c>
      <c r="J41" s="10">
        <v>5204</v>
      </c>
      <c r="K41" s="11" t="s">
        <v>158</v>
      </c>
      <c r="L41" s="9">
        <v>46013</v>
      </c>
      <c r="M41" s="10">
        <v>1</v>
      </c>
      <c r="N41" s="3">
        <v>14988</v>
      </c>
      <c r="O41" s="3">
        <v>0</v>
      </c>
      <c r="P41" s="3">
        <v>0</v>
      </c>
      <c r="Q41" s="33">
        <f t="shared" si="1"/>
        <v>14988</v>
      </c>
    </row>
    <row r="42" spans="1:17" ht="24.95" customHeight="1" x14ac:dyDescent="0.2">
      <c r="A42" s="10" t="str">
        <f t="shared" si="0"/>
        <v>1441|1440005|143|2025|1</v>
      </c>
      <c r="B42" s="10">
        <v>1441</v>
      </c>
      <c r="C42" s="10">
        <v>1440005</v>
      </c>
      <c r="D42" s="10">
        <v>143</v>
      </c>
      <c r="E42" s="10">
        <v>2025</v>
      </c>
      <c r="F42" s="10">
        <v>10</v>
      </c>
      <c r="G42" s="10">
        <v>1</v>
      </c>
      <c r="H42" s="10">
        <v>18516766000199</v>
      </c>
      <c r="I42" s="11" t="s">
        <v>159</v>
      </c>
      <c r="J42" s="10">
        <v>5207</v>
      </c>
      <c r="K42" s="11" t="s">
        <v>150</v>
      </c>
      <c r="L42" s="9">
        <v>46013</v>
      </c>
      <c r="M42" s="10">
        <v>1</v>
      </c>
      <c r="N42" s="3">
        <v>95818.05</v>
      </c>
      <c r="O42" s="3">
        <v>0</v>
      </c>
      <c r="P42" s="3">
        <v>0</v>
      </c>
      <c r="Q42" s="33">
        <f t="shared" si="1"/>
        <v>95818.05</v>
      </c>
    </row>
    <row r="43" spans="1:17" ht="24.95" customHeight="1" x14ac:dyDescent="0.2">
      <c r="A43" s="10" t="str">
        <f t="shared" si="0"/>
        <v>1441|1440005|144|2025|1</v>
      </c>
      <c r="B43" s="10">
        <v>1441</v>
      </c>
      <c r="C43" s="10">
        <v>1440005</v>
      </c>
      <c r="D43" s="10">
        <v>144</v>
      </c>
      <c r="E43" s="10">
        <v>2025</v>
      </c>
      <c r="F43" s="10">
        <v>10</v>
      </c>
      <c r="G43" s="10">
        <v>1</v>
      </c>
      <c r="H43" s="10">
        <v>21641059000139</v>
      </c>
      <c r="I43" s="11" t="s">
        <v>160</v>
      </c>
      <c r="J43" s="10">
        <v>5212</v>
      </c>
      <c r="K43" s="11" t="s">
        <v>34</v>
      </c>
      <c r="L43" s="9">
        <v>46014</v>
      </c>
      <c r="M43" s="10">
        <v>1</v>
      </c>
      <c r="N43" s="3">
        <v>33250</v>
      </c>
      <c r="O43" s="3">
        <v>0</v>
      </c>
      <c r="P43" s="3">
        <v>0</v>
      </c>
      <c r="Q43" s="33">
        <f t="shared" si="1"/>
        <v>33250</v>
      </c>
    </row>
    <row r="44" spans="1:17" ht="24.95" customHeight="1" x14ac:dyDescent="0.2">
      <c r="A44" s="10" t="str">
        <f t="shared" si="0"/>
        <v>1441|1440005|152|2025|1</v>
      </c>
      <c r="B44" s="10">
        <v>1441</v>
      </c>
      <c r="C44" s="10">
        <v>1440005</v>
      </c>
      <c r="D44" s="10">
        <v>152</v>
      </c>
      <c r="E44" s="10">
        <v>2025</v>
      </c>
      <c r="F44" s="10">
        <v>10</v>
      </c>
      <c r="G44" s="10">
        <v>1</v>
      </c>
      <c r="H44" s="10">
        <v>21306287000152</v>
      </c>
      <c r="I44" s="11" t="s">
        <v>125</v>
      </c>
      <c r="J44" s="10">
        <v>5214</v>
      </c>
      <c r="K44" s="11" t="s">
        <v>123</v>
      </c>
      <c r="L44" s="9">
        <v>46017</v>
      </c>
      <c r="M44" s="10">
        <v>1</v>
      </c>
      <c r="N44" s="3">
        <v>61200</v>
      </c>
      <c r="O44" s="3">
        <v>0</v>
      </c>
      <c r="P44" s="3">
        <v>0</v>
      </c>
      <c r="Q44" s="33">
        <f t="shared" si="1"/>
        <v>61200</v>
      </c>
    </row>
    <row r="45" spans="1:17" ht="24.95" customHeight="1" x14ac:dyDescent="0.2">
      <c r="A45" s="10" t="str">
        <f t="shared" si="0"/>
        <v>1441|1440005|154|2025|1</v>
      </c>
      <c r="B45" s="10">
        <v>1441</v>
      </c>
      <c r="C45" s="10">
        <v>1440005</v>
      </c>
      <c r="D45" s="10">
        <v>154</v>
      </c>
      <c r="E45" s="10">
        <v>2025</v>
      </c>
      <c r="F45" s="10">
        <v>10</v>
      </c>
      <c r="G45" s="10">
        <v>1</v>
      </c>
      <c r="H45" s="10">
        <v>12937692000188</v>
      </c>
      <c r="I45" s="11" t="s">
        <v>161</v>
      </c>
      <c r="J45" s="10">
        <v>5207</v>
      </c>
      <c r="K45" s="11" t="s">
        <v>150</v>
      </c>
      <c r="L45" s="9">
        <v>46007</v>
      </c>
      <c r="M45" s="10">
        <v>1</v>
      </c>
      <c r="N45" s="3">
        <v>40610.1</v>
      </c>
      <c r="O45" s="3">
        <v>0</v>
      </c>
      <c r="P45" s="3">
        <v>0</v>
      </c>
      <c r="Q45" s="33">
        <f t="shared" si="1"/>
        <v>40610.1</v>
      </c>
    </row>
    <row r="46" spans="1:17" ht="24.95" customHeight="1" x14ac:dyDescent="0.2">
      <c r="A46" s="10" t="str">
        <f t="shared" si="0"/>
        <v>1441|1440005|157|2025|1</v>
      </c>
      <c r="B46" s="10">
        <v>1441</v>
      </c>
      <c r="C46" s="10">
        <v>1440005</v>
      </c>
      <c r="D46" s="10">
        <v>157</v>
      </c>
      <c r="E46" s="10">
        <v>2025</v>
      </c>
      <c r="F46" s="10">
        <v>10</v>
      </c>
      <c r="G46" s="10">
        <v>1</v>
      </c>
      <c r="H46" s="10">
        <v>10174094000179</v>
      </c>
      <c r="I46" s="11" t="s">
        <v>154</v>
      </c>
      <c r="J46" s="10">
        <v>3020</v>
      </c>
      <c r="K46" s="11" t="s">
        <v>9</v>
      </c>
      <c r="L46" s="9">
        <v>46020</v>
      </c>
      <c r="M46" s="10">
        <v>1</v>
      </c>
      <c r="N46" s="3">
        <v>9250</v>
      </c>
      <c r="O46" s="3">
        <v>0</v>
      </c>
      <c r="P46" s="3">
        <v>0</v>
      </c>
      <c r="Q46" s="33">
        <f t="shared" si="1"/>
        <v>9250</v>
      </c>
    </row>
    <row r="47" spans="1:17" ht="24.95" customHeight="1" x14ac:dyDescent="0.2">
      <c r="A47" s="10" t="str">
        <f t="shared" si="0"/>
        <v>1441|1440005|164|2025|1</v>
      </c>
      <c r="B47" s="10">
        <v>1441</v>
      </c>
      <c r="C47" s="10">
        <v>1440005</v>
      </c>
      <c r="D47" s="10">
        <v>164</v>
      </c>
      <c r="E47" s="10">
        <v>2025</v>
      </c>
      <c r="F47" s="10">
        <v>10</v>
      </c>
      <c r="G47" s="10">
        <v>1</v>
      </c>
      <c r="H47" s="10">
        <v>15242539000124</v>
      </c>
      <c r="I47" s="11" t="s">
        <v>162</v>
      </c>
      <c r="J47" s="10">
        <v>3021</v>
      </c>
      <c r="K47" s="11" t="s">
        <v>134</v>
      </c>
      <c r="L47" s="9">
        <v>46020</v>
      </c>
      <c r="M47" s="10">
        <v>1</v>
      </c>
      <c r="N47" s="3">
        <v>2232</v>
      </c>
      <c r="O47" s="3">
        <v>0</v>
      </c>
      <c r="P47" s="3">
        <v>0</v>
      </c>
      <c r="Q47" s="33">
        <f t="shared" si="1"/>
        <v>2232</v>
      </c>
    </row>
    <row r="48" spans="1:17" ht="24.95" customHeight="1" x14ac:dyDescent="0.2">
      <c r="A48" s="10" t="str">
        <f t="shared" si="0"/>
        <v>1441|1440005|167|2025|1</v>
      </c>
      <c r="B48" s="10">
        <v>1441</v>
      </c>
      <c r="C48" s="10">
        <v>1440005</v>
      </c>
      <c r="D48" s="10">
        <v>167</v>
      </c>
      <c r="E48" s="10">
        <v>2025</v>
      </c>
      <c r="F48" s="10">
        <v>10</v>
      </c>
      <c r="G48" s="10">
        <v>1</v>
      </c>
      <c r="H48" s="10">
        <v>58069360000120</v>
      </c>
      <c r="I48" s="11" t="s">
        <v>124</v>
      </c>
      <c r="J48" s="10">
        <v>4008</v>
      </c>
      <c r="K48" s="11" t="s">
        <v>163</v>
      </c>
      <c r="L48" s="9">
        <v>46017</v>
      </c>
      <c r="M48" s="10">
        <v>1</v>
      </c>
      <c r="N48" s="3">
        <v>231.16</v>
      </c>
      <c r="O48" s="3">
        <v>0</v>
      </c>
      <c r="P48" s="3">
        <v>0</v>
      </c>
      <c r="Q48" s="33">
        <f t="shared" si="1"/>
        <v>231.16</v>
      </c>
    </row>
    <row r="49" spans="1:17" ht="24.95" customHeight="1" x14ac:dyDescent="0.2">
      <c r="A49" s="10" t="str">
        <f t="shared" si="0"/>
        <v>1441|1440005|167|2025|2</v>
      </c>
      <c r="B49" s="10">
        <v>1441</v>
      </c>
      <c r="C49" s="10">
        <v>1440005</v>
      </c>
      <c r="D49" s="10">
        <v>167</v>
      </c>
      <c r="E49" s="10">
        <v>2025</v>
      </c>
      <c r="F49" s="10">
        <v>10</v>
      </c>
      <c r="G49" s="10">
        <v>1</v>
      </c>
      <c r="H49" s="10">
        <v>58069360000120</v>
      </c>
      <c r="I49" s="11" t="s">
        <v>124</v>
      </c>
      <c r="J49" s="10">
        <v>4008</v>
      </c>
      <c r="K49" s="11" t="s">
        <v>163</v>
      </c>
      <c r="L49" s="9">
        <v>46017</v>
      </c>
      <c r="M49" s="10">
        <v>2</v>
      </c>
      <c r="N49" s="3">
        <v>79530.600000000006</v>
      </c>
      <c r="O49" s="3">
        <v>0</v>
      </c>
      <c r="P49" s="3">
        <v>0</v>
      </c>
      <c r="Q49" s="33">
        <f t="shared" si="1"/>
        <v>79530.600000000006</v>
      </c>
    </row>
    <row r="50" spans="1:17" ht="24.95" customHeight="1" x14ac:dyDescent="0.2">
      <c r="A50" s="10" t="str">
        <f t="shared" si="0"/>
        <v>1441|1440005|167|2025|3</v>
      </c>
      <c r="B50" s="10">
        <v>1441</v>
      </c>
      <c r="C50" s="10">
        <v>1440005</v>
      </c>
      <c r="D50" s="10">
        <v>167</v>
      </c>
      <c r="E50" s="10">
        <v>2025</v>
      </c>
      <c r="F50" s="10">
        <v>10</v>
      </c>
      <c r="G50" s="10">
        <v>1</v>
      </c>
      <c r="H50" s="10">
        <v>58069360000120</v>
      </c>
      <c r="I50" s="11" t="s">
        <v>124</v>
      </c>
      <c r="J50" s="10">
        <v>4008</v>
      </c>
      <c r="K50" s="11" t="s">
        <v>163</v>
      </c>
      <c r="L50" s="9">
        <v>46017</v>
      </c>
      <c r="M50" s="10">
        <v>3</v>
      </c>
      <c r="N50" s="3">
        <v>35136.32</v>
      </c>
      <c r="O50" s="3">
        <v>0</v>
      </c>
      <c r="P50" s="3">
        <v>0</v>
      </c>
      <c r="Q50" s="33">
        <f t="shared" si="1"/>
        <v>35136.32</v>
      </c>
    </row>
    <row r="51" spans="1:17" ht="24.95" customHeight="1" x14ac:dyDescent="0.2">
      <c r="A51" s="10" t="str">
        <f t="shared" si="0"/>
        <v>1441|1440005|167|2025|4</v>
      </c>
      <c r="B51" s="10">
        <v>1441</v>
      </c>
      <c r="C51" s="10">
        <v>1440005</v>
      </c>
      <c r="D51" s="10">
        <v>167</v>
      </c>
      <c r="E51" s="10">
        <v>2025</v>
      </c>
      <c r="F51" s="10">
        <v>10</v>
      </c>
      <c r="G51" s="10">
        <v>1</v>
      </c>
      <c r="H51" s="10">
        <v>58069360000120</v>
      </c>
      <c r="I51" s="11" t="s">
        <v>124</v>
      </c>
      <c r="J51" s="10">
        <v>4008</v>
      </c>
      <c r="K51" s="11" t="s">
        <v>163</v>
      </c>
      <c r="L51" s="9">
        <v>46017</v>
      </c>
      <c r="M51" s="10">
        <v>4</v>
      </c>
      <c r="N51" s="3">
        <v>249722.15</v>
      </c>
      <c r="O51" s="3">
        <v>0</v>
      </c>
      <c r="P51" s="3">
        <v>0</v>
      </c>
      <c r="Q51" s="33">
        <f t="shared" si="1"/>
        <v>249722.15</v>
      </c>
    </row>
    <row r="52" spans="1:17" ht="24.95" customHeight="1" x14ac:dyDescent="0.2">
      <c r="A52" s="10" t="str">
        <f t="shared" si="0"/>
        <v>1441|1440006|80|2025|1</v>
      </c>
      <c r="B52" s="10">
        <v>1441</v>
      </c>
      <c r="C52" s="10">
        <v>1440006</v>
      </c>
      <c r="D52" s="10">
        <v>80</v>
      </c>
      <c r="E52" s="10">
        <v>2025</v>
      </c>
      <c r="F52" s="10">
        <v>10</v>
      </c>
      <c r="G52" s="10">
        <v>1</v>
      </c>
      <c r="H52" s="10">
        <v>30616667000184</v>
      </c>
      <c r="I52" s="11" t="s">
        <v>164</v>
      </c>
      <c r="J52" s="10">
        <v>3948</v>
      </c>
      <c r="K52" s="11" t="s">
        <v>23</v>
      </c>
      <c r="L52" s="9">
        <v>46013</v>
      </c>
      <c r="M52" s="10">
        <v>1</v>
      </c>
      <c r="N52" s="3">
        <v>5602.45</v>
      </c>
      <c r="O52" s="3">
        <v>0</v>
      </c>
      <c r="P52" s="3">
        <v>0</v>
      </c>
      <c r="Q52" s="33">
        <f t="shared" si="1"/>
        <v>5602.45</v>
      </c>
    </row>
    <row r="53" spans="1:17" ht="24.95" customHeight="1" x14ac:dyDescent="0.2">
      <c r="A53" s="10" t="str">
        <f t="shared" si="0"/>
        <v>1441|1440006|81|2025|1</v>
      </c>
      <c r="B53" s="10">
        <v>1441</v>
      </c>
      <c r="C53" s="10">
        <v>1440006</v>
      </c>
      <c r="D53" s="10">
        <v>81</v>
      </c>
      <c r="E53" s="10">
        <v>2025</v>
      </c>
      <c r="F53" s="10">
        <v>10</v>
      </c>
      <c r="G53" s="10">
        <v>1</v>
      </c>
      <c r="H53" s="10">
        <v>51918064000107</v>
      </c>
      <c r="I53" s="11" t="s">
        <v>165</v>
      </c>
      <c r="J53" s="10">
        <v>3948</v>
      </c>
      <c r="K53" s="11" t="s">
        <v>23</v>
      </c>
      <c r="L53" s="9">
        <v>46013</v>
      </c>
      <c r="M53" s="10">
        <v>1</v>
      </c>
      <c r="N53" s="3">
        <v>5602.45</v>
      </c>
      <c r="O53" s="3">
        <v>0</v>
      </c>
      <c r="P53" s="3">
        <v>0</v>
      </c>
      <c r="Q53" s="33">
        <f t="shared" si="1"/>
        <v>5602.45</v>
      </c>
    </row>
    <row r="54" spans="1:17" ht="24.95" customHeight="1" x14ac:dyDescent="0.2">
      <c r="A54" s="10" t="str">
        <f t="shared" si="0"/>
        <v>1441|1440011|55|2025|4</v>
      </c>
      <c r="B54" s="10">
        <v>1441</v>
      </c>
      <c r="C54" s="10">
        <v>1440011</v>
      </c>
      <c r="D54" s="10">
        <v>55</v>
      </c>
      <c r="E54" s="10">
        <v>2025</v>
      </c>
      <c r="F54" s="10">
        <v>10</v>
      </c>
      <c r="G54" s="10">
        <v>1</v>
      </c>
      <c r="H54" s="10">
        <v>52078371000190</v>
      </c>
      <c r="I54" s="11" t="s">
        <v>166</v>
      </c>
      <c r="J54" s="10">
        <v>3919</v>
      </c>
      <c r="K54" s="11" t="s">
        <v>167</v>
      </c>
      <c r="L54" s="9">
        <v>46013</v>
      </c>
      <c r="M54" s="10">
        <v>4</v>
      </c>
      <c r="N54" s="3">
        <v>932</v>
      </c>
      <c r="O54" s="3">
        <v>0</v>
      </c>
      <c r="P54" s="3">
        <v>0</v>
      </c>
      <c r="Q54" s="33">
        <f t="shared" si="1"/>
        <v>932</v>
      </c>
    </row>
    <row r="55" spans="1:17" ht="24.95" customHeight="1" x14ac:dyDescent="0.2">
      <c r="A55" s="10" t="str">
        <f t="shared" si="0"/>
        <v>1441|1440011|64|2025|11</v>
      </c>
      <c r="B55" s="10">
        <v>1441</v>
      </c>
      <c r="C55" s="10">
        <v>1440011</v>
      </c>
      <c r="D55" s="10">
        <v>64</v>
      </c>
      <c r="E55" s="10">
        <v>2025</v>
      </c>
      <c r="F55" s="10">
        <v>10</v>
      </c>
      <c r="G55" s="10">
        <v>1</v>
      </c>
      <c r="H55" s="10">
        <v>26791960663</v>
      </c>
      <c r="I55" s="11" t="s">
        <v>168</v>
      </c>
      <c r="J55" s="10">
        <v>3611</v>
      </c>
      <c r="K55" s="11" t="s">
        <v>169</v>
      </c>
      <c r="L55" s="9">
        <v>45996</v>
      </c>
      <c r="M55" s="10">
        <v>11</v>
      </c>
      <c r="N55" s="3">
        <v>5150.5200000000004</v>
      </c>
      <c r="O55" s="3">
        <v>0</v>
      </c>
      <c r="P55" s="3">
        <v>0</v>
      </c>
      <c r="Q55" s="33">
        <f t="shared" si="1"/>
        <v>5150.5200000000004</v>
      </c>
    </row>
    <row r="56" spans="1:17" ht="24.95" customHeight="1" x14ac:dyDescent="0.2">
      <c r="A56" s="10" t="str">
        <f t="shared" si="0"/>
        <v>1441|1440011|65|2025|12</v>
      </c>
      <c r="B56" s="10">
        <v>1441</v>
      </c>
      <c r="C56" s="10">
        <v>1440011</v>
      </c>
      <c r="D56" s="10">
        <v>65</v>
      </c>
      <c r="E56" s="10">
        <v>2025</v>
      </c>
      <c r="F56" s="10">
        <v>10</v>
      </c>
      <c r="G56" s="10">
        <v>1</v>
      </c>
      <c r="H56" s="10">
        <v>96593172804</v>
      </c>
      <c r="I56" s="11" t="s">
        <v>170</v>
      </c>
      <c r="J56" s="10">
        <v>3611</v>
      </c>
      <c r="K56" s="11" t="s">
        <v>169</v>
      </c>
      <c r="L56" s="9">
        <v>45996</v>
      </c>
      <c r="M56" s="10">
        <v>12</v>
      </c>
      <c r="N56" s="3">
        <v>2668.75</v>
      </c>
      <c r="O56" s="3">
        <v>0</v>
      </c>
      <c r="P56" s="3">
        <v>0</v>
      </c>
      <c r="Q56" s="33">
        <f t="shared" si="1"/>
        <v>2668.75</v>
      </c>
    </row>
    <row r="57" spans="1:17" ht="24.95" customHeight="1" x14ac:dyDescent="0.2">
      <c r="A57" s="10" t="str">
        <f t="shared" si="0"/>
        <v>1441|1440011|66|2025|11</v>
      </c>
      <c r="B57" s="10">
        <v>1441</v>
      </c>
      <c r="C57" s="10">
        <v>1440011</v>
      </c>
      <c r="D57" s="10">
        <v>66</v>
      </c>
      <c r="E57" s="10">
        <v>2025</v>
      </c>
      <c r="F57" s="10">
        <v>10</v>
      </c>
      <c r="G57" s="10">
        <v>1</v>
      </c>
      <c r="H57" s="10">
        <v>14408503649</v>
      </c>
      <c r="I57" s="11" t="s">
        <v>171</v>
      </c>
      <c r="J57" s="10">
        <v>3611</v>
      </c>
      <c r="K57" s="11" t="s">
        <v>169</v>
      </c>
      <c r="L57" s="9">
        <v>46000</v>
      </c>
      <c r="M57" s="10">
        <v>11</v>
      </c>
      <c r="N57" s="3">
        <v>6985.94</v>
      </c>
      <c r="O57" s="3">
        <v>0</v>
      </c>
      <c r="P57" s="3">
        <v>0</v>
      </c>
      <c r="Q57" s="33">
        <f t="shared" si="1"/>
        <v>6985.94</v>
      </c>
    </row>
    <row r="58" spans="1:17" ht="24.95" customHeight="1" x14ac:dyDescent="0.2">
      <c r="A58" s="10" t="str">
        <f t="shared" si="0"/>
        <v>1441|1440011|67|2025|13</v>
      </c>
      <c r="B58" s="10">
        <v>1441</v>
      </c>
      <c r="C58" s="10">
        <v>1440011</v>
      </c>
      <c r="D58" s="10">
        <v>67</v>
      </c>
      <c r="E58" s="10">
        <v>2025</v>
      </c>
      <c r="F58" s="10">
        <v>10</v>
      </c>
      <c r="G58" s="10">
        <v>1</v>
      </c>
      <c r="H58" s="10">
        <v>3941401840</v>
      </c>
      <c r="I58" s="11" t="s">
        <v>172</v>
      </c>
      <c r="J58" s="10">
        <v>3611</v>
      </c>
      <c r="K58" s="11" t="s">
        <v>169</v>
      </c>
      <c r="L58" s="9">
        <v>45996</v>
      </c>
      <c r="M58" s="10">
        <v>13</v>
      </c>
      <c r="N58" s="3">
        <v>2668.75</v>
      </c>
      <c r="O58" s="3">
        <v>0</v>
      </c>
      <c r="P58" s="3">
        <v>0</v>
      </c>
      <c r="Q58" s="33">
        <f t="shared" si="1"/>
        <v>2668.75</v>
      </c>
    </row>
    <row r="59" spans="1:17" ht="24.95" customHeight="1" x14ac:dyDescent="0.2">
      <c r="A59" s="10" t="str">
        <f t="shared" si="0"/>
        <v>1441|1440011|68|2025|11</v>
      </c>
      <c r="B59" s="10">
        <v>1441</v>
      </c>
      <c r="C59" s="10">
        <v>1440011</v>
      </c>
      <c r="D59" s="10">
        <v>68</v>
      </c>
      <c r="E59" s="10">
        <v>2025</v>
      </c>
      <c r="F59" s="10">
        <v>10</v>
      </c>
      <c r="G59" s="10">
        <v>1</v>
      </c>
      <c r="H59" s="10">
        <v>48447510697</v>
      </c>
      <c r="I59" s="11" t="s">
        <v>173</v>
      </c>
      <c r="J59" s="10">
        <v>3611</v>
      </c>
      <c r="K59" s="11" t="s">
        <v>169</v>
      </c>
      <c r="L59" s="9">
        <v>45996</v>
      </c>
      <c r="M59" s="10">
        <v>11</v>
      </c>
      <c r="N59" s="3">
        <v>7005.51</v>
      </c>
      <c r="O59" s="3">
        <v>0</v>
      </c>
      <c r="P59" s="3">
        <v>0</v>
      </c>
      <c r="Q59" s="33">
        <f t="shared" si="1"/>
        <v>7005.51</v>
      </c>
    </row>
    <row r="60" spans="1:17" ht="24.95" customHeight="1" x14ac:dyDescent="0.2">
      <c r="A60" s="10" t="str">
        <f t="shared" si="0"/>
        <v>1441|1440011|69|2025|11</v>
      </c>
      <c r="B60" s="10">
        <v>1441</v>
      </c>
      <c r="C60" s="10">
        <v>1440011</v>
      </c>
      <c r="D60" s="10">
        <v>69</v>
      </c>
      <c r="E60" s="10">
        <v>2025</v>
      </c>
      <c r="F60" s="10">
        <v>10</v>
      </c>
      <c r="G60" s="10">
        <v>1</v>
      </c>
      <c r="H60" s="10">
        <v>66606667615</v>
      </c>
      <c r="I60" s="11" t="s">
        <v>174</v>
      </c>
      <c r="J60" s="10">
        <v>3611</v>
      </c>
      <c r="K60" s="11" t="s">
        <v>169</v>
      </c>
      <c r="L60" s="9">
        <v>45996</v>
      </c>
      <c r="M60" s="10">
        <v>11</v>
      </c>
      <c r="N60" s="3">
        <v>6914.83</v>
      </c>
      <c r="O60" s="3">
        <v>0</v>
      </c>
      <c r="P60" s="3">
        <v>0</v>
      </c>
      <c r="Q60" s="33">
        <f t="shared" si="1"/>
        <v>6914.83</v>
      </c>
    </row>
    <row r="61" spans="1:17" ht="24.95" customHeight="1" x14ac:dyDescent="0.2">
      <c r="A61" s="10" t="str">
        <f t="shared" si="0"/>
        <v>1441|1440011|70|2025|11</v>
      </c>
      <c r="B61" s="10">
        <v>1441</v>
      </c>
      <c r="C61" s="10">
        <v>1440011</v>
      </c>
      <c r="D61" s="10">
        <v>70</v>
      </c>
      <c r="E61" s="10">
        <v>2025</v>
      </c>
      <c r="F61" s="10">
        <v>10</v>
      </c>
      <c r="G61" s="10">
        <v>1</v>
      </c>
      <c r="H61" s="10">
        <v>9269157628</v>
      </c>
      <c r="I61" s="11" t="s">
        <v>175</v>
      </c>
      <c r="J61" s="10">
        <v>3611</v>
      </c>
      <c r="K61" s="11" t="s">
        <v>169</v>
      </c>
      <c r="L61" s="9">
        <v>45996</v>
      </c>
      <c r="M61" s="10">
        <v>11</v>
      </c>
      <c r="N61" s="3">
        <v>3932.79</v>
      </c>
      <c r="O61" s="3">
        <v>0</v>
      </c>
      <c r="P61" s="3">
        <v>0</v>
      </c>
      <c r="Q61" s="33">
        <f t="shared" si="1"/>
        <v>3932.79</v>
      </c>
    </row>
    <row r="62" spans="1:17" ht="24.95" customHeight="1" x14ac:dyDescent="0.2">
      <c r="A62" s="10" t="str">
        <f t="shared" si="0"/>
        <v>1441|1440011|71|2025|11</v>
      </c>
      <c r="B62" s="10">
        <v>1441</v>
      </c>
      <c r="C62" s="10">
        <v>1440011</v>
      </c>
      <c r="D62" s="10">
        <v>71</v>
      </c>
      <c r="E62" s="10">
        <v>2025</v>
      </c>
      <c r="F62" s="10">
        <v>10</v>
      </c>
      <c r="G62" s="10">
        <v>1</v>
      </c>
      <c r="H62" s="10">
        <v>21154554000113</v>
      </c>
      <c r="I62" s="11" t="s">
        <v>176</v>
      </c>
      <c r="J62" s="10">
        <v>3920</v>
      </c>
      <c r="K62" s="11" t="s">
        <v>169</v>
      </c>
      <c r="L62" s="9">
        <v>45996</v>
      </c>
      <c r="M62" s="10">
        <v>11</v>
      </c>
      <c r="N62" s="3">
        <v>48269.2</v>
      </c>
      <c r="O62" s="3">
        <v>0</v>
      </c>
      <c r="P62" s="3">
        <v>0</v>
      </c>
      <c r="Q62" s="33">
        <f t="shared" si="1"/>
        <v>48269.2</v>
      </c>
    </row>
    <row r="63" spans="1:17" ht="24.95" customHeight="1" x14ac:dyDescent="0.2">
      <c r="A63" s="10" t="str">
        <f t="shared" si="0"/>
        <v>1441|1440011|72|2025|11</v>
      </c>
      <c r="B63" s="10">
        <v>1441</v>
      </c>
      <c r="C63" s="10">
        <v>1440011</v>
      </c>
      <c r="D63" s="10">
        <v>72</v>
      </c>
      <c r="E63" s="10">
        <v>2025</v>
      </c>
      <c r="F63" s="10">
        <v>10</v>
      </c>
      <c r="G63" s="10">
        <v>1</v>
      </c>
      <c r="H63" s="10">
        <v>2896116605</v>
      </c>
      <c r="I63" s="11" t="s">
        <v>177</v>
      </c>
      <c r="J63" s="10">
        <v>3611</v>
      </c>
      <c r="K63" s="11" t="s">
        <v>169</v>
      </c>
      <c r="L63" s="9">
        <v>45995</v>
      </c>
      <c r="M63" s="10">
        <v>11</v>
      </c>
      <c r="N63" s="3">
        <v>4098.28</v>
      </c>
      <c r="O63" s="3">
        <v>0</v>
      </c>
      <c r="P63" s="3">
        <v>0</v>
      </c>
      <c r="Q63" s="33">
        <f t="shared" si="1"/>
        <v>4098.28</v>
      </c>
    </row>
    <row r="64" spans="1:17" ht="24.95" customHeight="1" x14ac:dyDescent="0.2">
      <c r="A64" s="10" t="str">
        <f t="shared" si="0"/>
        <v>1441|1440011|73|2025|11</v>
      </c>
      <c r="B64" s="10">
        <v>1441</v>
      </c>
      <c r="C64" s="10">
        <v>1440011</v>
      </c>
      <c r="D64" s="10">
        <v>73</v>
      </c>
      <c r="E64" s="10">
        <v>2025</v>
      </c>
      <c r="F64" s="10">
        <v>10</v>
      </c>
      <c r="G64" s="10">
        <v>1</v>
      </c>
      <c r="H64" s="10">
        <v>3063355000118</v>
      </c>
      <c r="I64" s="11" t="s">
        <v>178</v>
      </c>
      <c r="J64" s="10">
        <v>3920</v>
      </c>
      <c r="K64" s="11" t="s">
        <v>169</v>
      </c>
      <c r="L64" s="9">
        <v>45996</v>
      </c>
      <c r="M64" s="10">
        <v>11</v>
      </c>
      <c r="N64" s="3">
        <v>69095.179999999993</v>
      </c>
      <c r="O64" s="3">
        <v>0</v>
      </c>
      <c r="P64" s="3">
        <v>0</v>
      </c>
      <c r="Q64" s="33">
        <f t="shared" si="1"/>
        <v>69095.179999999993</v>
      </c>
    </row>
    <row r="65" spans="1:17" ht="24.95" customHeight="1" x14ac:dyDescent="0.2">
      <c r="A65" s="10" t="str">
        <f t="shared" si="0"/>
        <v>1441|1440011|74|2025|11</v>
      </c>
      <c r="B65" s="10">
        <v>1441</v>
      </c>
      <c r="C65" s="10">
        <v>1440011</v>
      </c>
      <c r="D65" s="10">
        <v>74</v>
      </c>
      <c r="E65" s="10">
        <v>2025</v>
      </c>
      <c r="F65" s="10">
        <v>10</v>
      </c>
      <c r="G65" s="10">
        <v>1</v>
      </c>
      <c r="H65" s="10">
        <v>30059674687</v>
      </c>
      <c r="I65" s="11" t="s">
        <v>179</v>
      </c>
      <c r="J65" s="10">
        <v>3611</v>
      </c>
      <c r="K65" s="11" t="s">
        <v>169</v>
      </c>
      <c r="L65" s="9">
        <v>45995</v>
      </c>
      <c r="M65" s="10">
        <v>11</v>
      </c>
      <c r="N65" s="3">
        <v>2317.9</v>
      </c>
      <c r="O65" s="3">
        <v>0</v>
      </c>
      <c r="P65" s="3">
        <v>0</v>
      </c>
      <c r="Q65" s="33">
        <f t="shared" si="1"/>
        <v>2317.9</v>
      </c>
    </row>
    <row r="66" spans="1:17" ht="24.95" customHeight="1" x14ac:dyDescent="0.2">
      <c r="A66" s="10" t="str">
        <f t="shared" si="0"/>
        <v>1441|1440011|75|2025|11</v>
      </c>
      <c r="B66" s="10">
        <v>1441</v>
      </c>
      <c r="C66" s="10">
        <v>1440011</v>
      </c>
      <c r="D66" s="10">
        <v>75</v>
      </c>
      <c r="E66" s="10">
        <v>2025</v>
      </c>
      <c r="F66" s="10">
        <v>10</v>
      </c>
      <c r="G66" s="10">
        <v>1</v>
      </c>
      <c r="H66" s="10">
        <v>15794466634</v>
      </c>
      <c r="I66" s="11" t="s">
        <v>180</v>
      </c>
      <c r="J66" s="10">
        <v>3611</v>
      </c>
      <c r="K66" s="11" t="s">
        <v>169</v>
      </c>
      <c r="L66" s="9">
        <v>45995</v>
      </c>
      <c r="M66" s="10">
        <v>11</v>
      </c>
      <c r="N66" s="3">
        <v>4098.2700000000004</v>
      </c>
      <c r="O66" s="3">
        <v>0</v>
      </c>
      <c r="P66" s="3">
        <v>0</v>
      </c>
      <c r="Q66" s="33">
        <f t="shared" si="1"/>
        <v>4098.2700000000004</v>
      </c>
    </row>
    <row r="67" spans="1:17" ht="24.95" customHeight="1" x14ac:dyDescent="0.2">
      <c r="A67" s="10" t="str">
        <f t="shared" si="0"/>
        <v>1441|1440011|76|2025|11</v>
      </c>
      <c r="B67" s="10">
        <v>1441</v>
      </c>
      <c r="C67" s="10">
        <v>1440011</v>
      </c>
      <c r="D67" s="10">
        <v>76</v>
      </c>
      <c r="E67" s="10">
        <v>2025</v>
      </c>
      <c r="F67" s="10">
        <v>10</v>
      </c>
      <c r="G67" s="10">
        <v>1</v>
      </c>
      <c r="H67" s="10">
        <v>2274463131</v>
      </c>
      <c r="I67" s="11" t="s">
        <v>181</v>
      </c>
      <c r="J67" s="10">
        <v>3611</v>
      </c>
      <c r="K67" s="11" t="s">
        <v>169</v>
      </c>
      <c r="L67" s="9">
        <v>45996</v>
      </c>
      <c r="M67" s="10">
        <v>11</v>
      </c>
      <c r="N67" s="3">
        <v>8741.76</v>
      </c>
      <c r="O67" s="3">
        <v>0</v>
      </c>
      <c r="P67" s="3">
        <v>0</v>
      </c>
      <c r="Q67" s="33">
        <f t="shared" si="1"/>
        <v>8741.76</v>
      </c>
    </row>
    <row r="68" spans="1:17" ht="24.95" customHeight="1" x14ac:dyDescent="0.2">
      <c r="A68" s="10" t="str">
        <f t="shared" ref="A68:A123" si="2">B68&amp;"|"&amp;C68&amp;"|"&amp;D68&amp;"|"&amp;E68&amp;"|"&amp;M68</f>
        <v>1441|1440011|77|2025|11</v>
      </c>
      <c r="B68" s="10">
        <v>1441</v>
      </c>
      <c r="C68" s="10">
        <v>1440011</v>
      </c>
      <c r="D68" s="10">
        <v>77</v>
      </c>
      <c r="E68" s="10">
        <v>2025</v>
      </c>
      <c r="F68" s="10">
        <v>10</v>
      </c>
      <c r="G68" s="10">
        <v>1</v>
      </c>
      <c r="H68" s="10">
        <v>71077325000110</v>
      </c>
      <c r="I68" s="11" t="s">
        <v>182</v>
      </c>
      <c r="J68" s="10">
        <v>3920</v>
      </c>
      <c r="K68" s="11" t="s">
        <v>169</v>
      </c>
      <c r="L68" s="9">
        <v>45995</v>
      </c>
      <c r="M68" s="10">
        <v>11</v>
      </c>
      <c r="N68" s="3">
        <v>151.24</v>
      </c>
      <c r="O68" s="3">
        <v>0</v>
      </c>
      <c r="P68" s="3">
        <v>0</v>
      </c>
      <c r="Q68" s="33">
        <f t="shared" si="1"/>
        <v>151.24</v>
      </c>
    </row>
    <row r="69" spans="1:17" ht="24.95" customHeight="1" x14ac:dyDescent="0.2">
      <c r="A69" s="10" t="str">
        <f t="shared" si="2"/>
        <v>1441|1440011|77|2025|12</v>
      </c>
      <c r="B69" s="10">
        <v>1441</v>
      </c>
      <c r="C69" s="10">
        <v>1440011</v>
      </c>
      <c r="D69" s="10">
        <v>77</v>
      </c>
      <c r="E69" s="10">
        <v>2025</v>
      </c>
      <c r="F69" s="10">
        <v>10</v>
      </c>
      <c r="G69" s="10">
        <v>1</v>
      </c>
      <c r="H69" s="10">
        <v>71077325000110</v>
      </c>
      <c r="I69" s="11" t="s">
        <v>182</v>
      </c>
      <c r="J69" s="10">
        <v>3920</v>
      </c>
      <c r="K69" s="11" t="s">
        <v>169</v>
      </c>
      <c r="L69" s="9">
        <v>45995</v>
      </c>
      <c r="M69" s="10">
        <v>12</v>
      </c>
      <c r="N69" s="3">
        <v>30751.27</v>
      </c>
      <c r="O69" s="3">
        <v>0</v>
      </c>
      <c r="P69" s="3">
        <v>0</v>
      </c>
      <c r="Q69" s="33">
        <f t="shared" ref="Q69:Q124" si="3">N69-O69-P69</f>
        <v>30751.27</v>
      </c>
    </row>
    <row r="70" spans="1:17" ht="24.95" customHeight="1" x14ac:dyDescent="0.2">
      <c r="A70" s="10" t="str">
        <f t="shared" si="2"/>
        <v>1441|1440011|78|2025|12</v>
      </c>
      <c r="B70" s="10">
        <v>1441</v>
      </c>
      <c r="C70" s="10">
        <v>1440011</v>
      </c>
      <c r="D70" s="10">
        <v>78</v>
      </c>
      <c r="E70" s="10">
        <v>2025</v>
      </c>
      <c r="F70" s="10">
        <v>10</v>
      </c>
      <c r="G70" s="10">
        <v>1</v>
      </c>
      <c r="H70" s="10">
        <v>11040267670</v>
      </c>
      <c r="I70" s="11" t="s">
        <v>183</v>
      </c>
      <c r="J70" s="10">
        <v>3611</v>
      </c>
      <c r="K70" s="11" t="s">
        <v>169</v>
      </c>
      <c r="L70" s="9">
        <v>45995</v>
      </c>
      <c r="M70" s="10">
        <v>12</v>
      </c>
      <c r="N70" s="3">
        <v>2195.63</v>
      </c>
      <c r="O70" s="3">
        <v>0</v>
      </c>
      <c r="P70" s="3">
        <v>0</v>
      </c>
      <c r="Q70" s="33">
        <f t="shared" si="3"/>
        <v>2195.63</v>
      </c>
    </row>
    <row r="71" spans="1:17" ht="24.95" customHeight="1" x14ac:dyDescent="0.2">
      <c r="A71" s="10" t="str">
        <f t="shared" si="2"/>
        <v>1441|1440011|80|2025|11</v>
      </c>
      <c r="B71" s="10">
        <v>1441</v>
      </c>
      <c r="C71" s="10">
        <v>1440011</v>
      </c>
      <c r="D71" s="10">
        <v>80</v>
      </c>
      <c r="E71" s="10">
        <v>2025</v>
      </c>
      <c r="F71" s="10">
        <v>10</v>
      </c>
      <c r="G71" s="10">
        <v>1</v>
      </c>
      <c r="H71" s="10">
        <v>84374071687</v>
      </c>
      <c r="I71" s="11" t="s">
        <v>184</v>
      </c>
      <c r="J71" s="10">
        <v>3611</v>
      </c>
      <c r="K71" s="11" t="s">
        <v>169</v>
      </c>
      <c r="L71" s="9">
        <v>46000</v>
      </c>
      <c r="M71" s="10">
        <v>11</v>
      </c>
      <c r="N71" s="3">
        <v>3508.65</v>
      </c>
      <c r="O71" s="3">
        <v>0</v>
      </c>
      <c r="P71" s="3">
        <v>0</v>
      </c>
      <c r="Q71" s="33">
        <f t="shared" si="3"/>
        <v>3508.65</v>
      </c>
    </row>
    <row r="72" spans="1:17" ht="24.95" customHeight="1" x14ac:dyDescent="0.2">
      <c r="A72" s="10" t="str">
        <f t="shared" si="2"/>
        <v>1441|1440011|81|2025|11</v>
      </c>
      <c r="B72" s="10">
        <v>1441</v>
      </c>
      <c r="C72" s="10">
        <v>1440011</v>
      </c>
      <c r="D72" s="10">
        <v>81</v>
      </c>
      <c r="E72" s="10">
        <v>2025</v>
      </c>
      <c r="F72" s="10">
        <v>10</v>
      </c>
      <c r="G72" s="10">
        <v>1</v>
      </c>
      <c r="H72" s="10">
        <v>32734751615</v>
      </c>
      <c r="I72" s="11" t="s">
        <v>185</v>
      </c>
      <c r="J72" s="10">
        <v>3611</v>
      </c>
      <c r="K72" s="11" t="s">
        <v>169</v>
      </c>
      <c r="L72" s="9">
        <v>45996</v>
      </c>
      <c r="M72" s="10">
        <v>11</v>
      </c>
      <c r="N72" s="3">
        <v>6076.72</v>
      </c>
      <c r="O72" s="3">
        <v>0</v>
      </c>
      <c r="P72" s="3">
        <v>0</v>
      </c>
      <c r="Q72" s="33">
        <f t="shared" si="3"/>
        <v>6076.72</v>
      </c>
    </row>
    <row r="73" spans="1:17" ht="24.95" customHeight="1" x14ac:dyDescent="0.2">
      <c r="A73" s="10" t="str">
        <f t="shared" si="2"/>
        <v>1441|1440011|82|2025|11</v>
      </c>
      <c r="B73" s="10">
        <v>1441</v>
      </c>
      <c r="C73" s="10">
        <v>1440011</v>
      </c>
      <c r="D73" s="10">
        <v>82</v>
      </c>
      <c r="E73" s="10">
        <v>2025</v>
      </c>
      <c r="F73" s="10">
        <v>10</v>
      </c>
      <c r="G73" s="10">
        <v>1</v>
      </c>
      <c r="H73" s="10">
        <v>73694126600</v>
      </c>
      <c r="I73" s="11" t="s">
        <v>186</v>
      </c>
      <c r="J73" s="10">
        <v>3611</v>
      </c>
      <c r="K73" s="11" t="s">
        <v>169</v>
      </c>
      <c r="L73" s="9">
        <v>45996</v>
      </c>
      <c r="M73" s="10">
        <v>11</v>
      </c>
      <c r="N73" s="3">
        <v>7785.03</v>
      </c>
      <c r="O73" s="3">
        <v>0</v>
      </c>
      <c r="P73" s="3">
        <v>0</v>
      </c>
      <c r="Q73" s="33">
        <f t="shared" si="3"/>
        <v>7785.03</v>
      </c>
    </row>
    <row r="74" spans="1:17" ht="24.95" customHeight="1" x14ac:dyDescent="0.2">
      <c r="A74" s="10" t="str">
        <f t="shared" si="2"/>
        <v>1441|1440011|84|2025|11</v>
      </c>
      <c r="B74" s="10">
        <v>1441</v>
      </c>
      <c r="C74" s="10">
        <v>1440011</v>
      </c>
      <c r="D74" s="10">
        <v>84</v>
      </c>
      <c r="E74" s="10">
        <v>2025</v>
      </c>
      <c r="F74" s="10">
        <v>10</v>
      </c>
      <c r="G74" s="10">
        <v>1</v>
      </c>
      <c r="H74" s="10">
        <v>22068043000141</v>
      </c>
      <c r="I74" s="11" t="s">
        <v>187</v>
      </c>
      <c r="J74" s="10">
        <v>3920</v>
      </c>
      <c r="K74" s="11" t="s">
        <v>169</v>
      </c>
      <c r="L74" s="9">
        <v>45996</v>
      </c>
      <c r="M74" s="10">
        <v>11</v>
      </c>
      <c r="N74" s="3">
        <v>8655.25</v>
      </c>
      <c r="O74" s="3">
        <v>0</v>
      </c>
      <c r="P74" s="3">
        <v>0</v>
      </c>
      <c r="Q74" s="33">
        <f t="shared" si="3"/>
        <v>8655.25</v>
      </c>
    </row>
    <row r="75" spans="1:17" ht="24.95" customHeight="1" x14ac:dyDescent="0.2">
      <c r="A75" s="10" t="str">
        <f t="shared" si="2"/>
        <v>1441|1440011|85|2025|11</v>
      </c>
      <c r="B75" s="10">
        <v>1441</v>
      </c>
      <c r="C75" s="10">
        <v>1440011</v>
      </c>
      <c r="D75" s="10">
        <v>85</v>
      </c>
      <c r="E75" s="10">
        <v>2025</v>
      </c>
      <c r="F75" s="10">
        <v>10</v>
      </c>
      <c r="G75" s="10">
        <v>1</v>
      </c>
      <c r="H75" s="10">
        <v>89330994687</v>
      </c>
      <c r="I75" s="11" t="s">
        <v>188</v>
      </c>
      <c r="J75" s="10">
        <v>3611</v>
      </c>
      <c r="K75" s="11" t="s">
        <v>169</v>
      </c>
      <c r="L75" s="9">
        <v>46000</v>
      </c>
      <c r="M75" s="10">
        <v>11</v>
      </c>
      <c r="N75" s="3">
        <v>4056.31</v>
      </c>
      <c r="O75" s="3">
        <v>0</v>
      </c>
      <c r="P75" s="3">
        <v>0</v>
      </c>
      <c r="Q75" s="33">
        <f t="shared" si="3"/>
        <v>4056.31</v>
      </c>
    </row>
    <row r="76" spans="1:17" ht="24.95" customHeight="1" x14ac:dyDescent="0.2">
      <c r="A76" s="10" t="str">
        <f t="shared" si="2"/>
        <v>1441|1440011|86|2025|12</v>
      </c>
      <c r="B76" s="10">
        <v>1441</v>
      </c>
      <c r="C76" s="10">
        <v>1440011</v>
      </c>
      <c r="D76" s="10">
        <v>86</v>
      </c>
      <c r="E76" s="10">
        <v>2025</v>
      </c>
      <c r="F76" s="10">
        <v>10</v>
      </c>
      <c r="G76" s="10">
        <v>1</v>
      </c>
      <c r="H76" s="10">
        <v>76809528920</v>
      </c>
      <c r="I76" s="11" t="s">
        <v>189</v>
      </c>
      <c r="J76" s="10">
        <v>3611</v>
      </c>
      <c r="K76" s="11" t="s">
        <v>169</v>
      </c>
      <c r="L76" s="9">
        <v>46000</v>
      </c>
      <c r="M76" s="10">
        <v>12</v>
      </c>
      <c r="N76" s="3">
        <v>1228.25</v>
      </c>
      <c r="O76" s="3">
        <v>0</v>
      </c>
      <c r="P76" s="3">
        <v>0</v>
      </c>
      <c r="Q76" s="33">
        <f t="shared" si="3"/>
        <v>1228.25</v>
      </c>
    </row>
    <row r="77" spans="1:17" ht="24.95" customHeight="1" x14ac:dyDescent="0.2">
      <c r="A77" s="10" t="str">
        <f t="shared" si="2"/>
        <v>1441|1440011|87|2025|11</v>
      </c>
      <c r="B77" s="10">
        <v>1441</v>
      </c>
      <c r="C77" s="10">
        <v>1440011</v>
      </c>
      <c r="D77" s="10">
        <v>87</v>
      </c>
      <c r="E77" s="10">
        <v>2025</v>
      </c>
      <c r="F77" s="10">
        <v>10</v>
      </c>
      <c r="G77" s="10">
        <v>1</v>
      </c>
      <c r="H77" s="10">
        <v>17709692000144</v>
      </c>
      <c r="I77" s="11" t="s">
        <v>190</v>
      </c>
      <c r="J77" s="10">
        <v>3920</v>
      </c>
      <c r="K77" s="11" t="s">
        <v>169</v>
      </c>
      <c r="L77" s="9">
        <v>46000</v>
      </c>
      <c r="M77" s="10">
        <v>11</v>
      </c>
      <c r="N77" s="3">
        <v>30679.360000000001</v>
      </c>
      <c r="O77" s="3">
        <v>0</v>
      </c>
      <c r="P77" s="3">
        <v>0</v>
      </c>
      <c r="Q77" s="33">
        <f t="shared" si="3"/>
        <v>30679.360000000001</v>
      </c>
    </row>
    <row r="78" spans="1:17" ht="24.95" customHeight="1" x14ac:dyDescent="0.2">
      <c r="A78" s="10" t="str">
        <f t="shared" si="2"/>
        <v>1441|1440011|88|2025|11</v>
      </c>
      <c r="B78" s="10">
        <v>1441</v>
      </c>
      <c r="C78" s="10">
        <v>1440011</v>
      </c>
      <c r="D78" s="10">
        <v>88</v>
      </c>
      <c r="E78" s="10">
        <v>2025</v>
      </c>
      <c r="F78" s="10">
        <v>10</v>
      </c>
      <c r="G78" s="10">
        <v>1</v>
      </c>
      <c r="H78" s="10">
        <v>62895958653</v>
      </c>
      <c r="I78" s="11" t="s">
        <v>191</v>
      </c>
      <c r="J78" s="10">
        <v>3611</v>
      </c>
      <c r="K78" s="11" t="s">
        <v>169</v>
      </c>
      <c r="L78" s="9">
        <v>46000</v>
      </c>
      <c r="M78" s="10">
        <v>11</v>
      </c>
      <c r="N78" s="3">
        <v>1552.3</v>
      </c>
      <c r="O78" s="3">
        <v>0</v>
      </c>
      <c r="P78" s="3">
        <v>0</v>
      </c>
      <c r="Q78" s="33">
        <f t="shared" si="3"/>
        <v>1552.3</v>
      </c>
    </row>
    <row r="79" spans="1:17" ht="24.95" customHeight="1" x14ac:dyDescent="0.2">
      <c r="A79" s="10" t="str">
        <f t="shared" si="2"/>
        <v>1441|1440011|89|2025|11</v>
      </c>
      <c r="B79" s="10">
        <v>1441</v>
      </c>
      <c r="C79" s="10">
        <v>1440011</v>
      </c>
      <c r="D79" s="10">
        <v>89</v>
      </c>
      <c r="E79" s="10">
        <v>2025</v>
      </c>
      <c r="F79" s="10">
        <v>10</v>
      </c>
      <c r="G79" s="10">
        <v>1</v>
      </c>
      <c r="H79" s="10">
        <v>62897306653</v>
      </c>
      <c r="I79" s="11" t="s">
        <v>192</v>
      </c>
      <c r="J79" s="10">
        <v>3611</v>
      </c>
      <c r="K79" s="11" t="s">
        <v>169</v>
      </c>
      <c r="L79" s="9">
        <v>46000</v>
      </c>
      <c r="M79" s="10">
        <v>11</v>
      </c>
      <c r="N79" s="3">
        <v>1552.31</v>
      </c>
      <c r="O79" s="3">
        <v>0</v>
      </c>
      <c r="P79" s="3">
        <v>0</v>
      </c>
      <c r="Q79" s="33">
        <f t="shared" si="3"/>
        <v>1552.31</v>
      </c>
    </row>
    <row r="80" spans="1:17" ht="24.95" customHeight="1" x14ac:dyDescent="0.2">
      <c r="A80" s="10" t="str">
        <f t="shared" si="2"/>
        <v>1441|1440011|90|2025|11</v>
      </c>
      <c r="B80" s="10">
        <v>1441</v>
      </c>
      <c r="C80" s="10">
        <v>1440011</v>
      </c>
      <c r="D80" s="10">
        <v>90</v>
      </c>
      <c r="E80" s="10">
        <v>2025</v>
      </c>
      <c r="F80" s="10">
        <v>10</v>
      </c>
      <c r="G80" s="10">
        <v>1</v>
      </c>
      <c r="H80" s="10">
        <v>54565707691</v>
      </c>
      <c r="I80" s="11" t="s">
        <v>193</v>
      </c>
      <c r="J80" s="10">
        <v>3611</v>
      </c>
      <c r="K80" s="11" t="s">
        <v>169</v>
      </c>
      <c r="L80" s="9">
        <v>46000</v>
      </c>
      <c r="M80" s="10">
        <v>11</v>
      </c>
      <c r="N80" s="3">
        <v>1552.3</v>
      </c>
      <c r="O80" s="3">
        <v>0</v>
      </c>
      <c r="P80" s="3">
        <v>0</v>
      </c>
      <c r="Q80" s="33">
        <f t="shared" si="3"/>
        <v>1552.3</v>
      </c>
    </row>
    <row r="81" spans="1:17" ht="24.95" customHeight="1" x14ac:dyDescent="0.2">
      <c r="A81" s="10" t="str">
        <f t="shared" si="2"/>
        <v>1441|1440011|91|2025|11</v>
      </c>
      <c r="B81" s="10">
        <v>1441</v>
      </c>
      <c r="C81" s="10">
        <v>1440011</v>
      </c>
      <c r="D81" s="10">
        <v>91</v>
      </c>
      <c r="E81" s="10">
        <v>2025</v>
      </c>
      <c r="F81" s="10">
        <v>10</v>
      </c>
      <c r="G81" s="10">
        <v>1</v>
      </c>
      <c r="H81" s="10">
        <v>21154554000113</v>
      </c>
      <c r="I81" s="11" t="s">
        <v>176</v>
      </c>
      <c r="J81" s="10">
        <v>3920</v>
      </c>
      <c r="K81" s="11" t="s">
        <v>169</v>
      </c>
      <c r="L81" s="9">
        <v>45996</v>
      </c>
      <c r="M81" s="10">
        <v>11</v>
      </c>
      <c r="N81" s="3">
        <v>17688.259999999998</v>
      </c>
      <c r="O81" s="3">
        <v>0</v>
      </c>
      <c r="P81" s="3">
        <v>0</v>
      </c>
      <c r="Q81" s="33">
        <f t="shared" si="3"/>
        <v>17688.259999999998</v>
      </c>
    </row>
    <row r="82" spans="1:17" ht="24.95" customHeight="1" x14ac:dyDescent="0.2">
      <c r="A82" s="10" t="str">
        <f t="shared" si="2"/>
        <v>1441|1440011|92|2025|11</v>
      </c>
      <c r="B82" s="10">
        <v>1441</v>
      </c>
      <c r="C82" s="10">
        <v>1440011</v>
      </c>
      <c r="D82" s="10">
        <v>92</v>
      </c>
      <c r="E82" s="10">
        <v>2025</v>
      </c>
      <c r="F82" s="10">
        <v>10</v>
      </c>
      <c r="G82" s="10">
        <v>1</v>
      </c>
      <c r="H82" s="10">
        <v>24046590653</v>
      </c>
      <c r="I82" s="11" t="s">
        <v>194</v>
      </c>
      <c r="J82" s="10">
        <v>3611</v>
      </c>
      <c r="K82" s="11" t="s">
        <v>169</v>
      </c>
      <c r="L82" s="9">
        <v>46000</v>
      </c>
      <c r="M82" s="10">
        <v>11</v>
      </c>
      <c r="N82" s="3">
        <v>6438.35</v>
      </c>
      <c r="O82" s="3">
        <v>0</v>
      </c>
      <c r="P82" s="3">
        <v>0</v>
      </c>
      <c r="Q82" s="33">
        <f t="shared" si="3"/>
        <v>6438.35</v>
      </c>
    </row>
    <row r="83" spans="1:17" ht="24.95" customHeight="1" x14ac:dyDescent="0.2">
      <c r="A83" s="10" t="str">
        <f t="shared" si="2"/>
        <v>1441|1440011|94|2025|11</v>
      </c>
      <c r="B83" s="10">
        <v>1441</v>
      </c>
      <c r="C83" s="10">
        <v>1440011</v>
      </c>
      <c r="D83" s="10">
        <v>94</v>
      </c>
      <c r="E83" s="10">
        <v>2025</v>
      </c>
      <c r="F83" s="10">
        <v>10</v>
      </c>
      <c r="G83" s="10">
        <v>1</v>
      </c>
      <c r="H83" s="10">
        <v>2589209630</v>
      </c>
      <c r="I83" s="11" t="s">
        <v>195</v>
      </c>
      <c r="J83" s="10">
        <v>3611</v>
      </c>
      <c r="K83" s="11" t="s">
        <v>169</v>
      </c>
      <c r="L83" s="9">
        <v>45996</v>
      </c>
      <c r="M83" s="10">
        <v>11</v>
      </c>
      <c r="N83" s="3">
        <v>3377.24</v>
      </c>
      <c r="O83" s="3">
        <v>0</v>
      </c>
      <c r="P83" s="3">
        <v>0</v>
      </c>
      <c r="Q83" s="33">
        <f t="shared" si="3"/>
        <v>3377.24</v>
      </c>
    </row>
    <row r="84" spans="1:17" ht="24.95" customHeight="1" x14ac:dyDescent="0.2">
      <c r="A84" s="10" t="str">
        <f t="shared" si="2"/>
        <v>1441|1440011|95|2025|11</v>
      </c>
      <c r="B84" s="10">
        <v>1441</v>
      </c>
      <c r="C84" s="10">
        <v>1440011</v>
      </c>
      <c r="D84" s="10">
        <v>95</v>
      </c>
      <c r="E84" s="10">
        <v>2025</v>
      </c>
      <c r="F84" s="10">
        <v>10</v>
      </c>
      <c r="G84" s="10">
        <v>1</v>
      </c>
      <c r="H84" s="10">
        <v>12104191653</v>
      </c>
      <c r="I84" s="11" t="s">
        <v>196</v>
      </c>
      <c r="J84" s="10">
        <v>3611</v>
      </c>
      <c r="K84" s="11" t="s">
        <v>169</v>
      </c>
      <c r="L84" s="9">
        <v>45996</v>
      </c>
      <c r="M84" s="10">
        <v>11</v>
      </c>
      <c r="N84" s="3">
        <v>12654.84</v>
      </c>
      <c r="O84" s="3">
        <v>0</v>
      </c>
      <c r="P84" s="3">
        <v>0</v>
      </c>
      <c r="Q84" s="33">
        <f t="shared" si="3"/>
        <v>12654.84</v>
      </c>
    </row>
    <row r="85" spans="1:17" ht="24.95" customHeight="1" x14ac:dyDescent="0.2">
      <c r="A85" s="10" t="str">
        <f t="shared" si="2"/>
        <v>1441|1440011|96|2025|12</v>
      </c>
      <c r="B85" s="10">
        <v>1441</v>
      </c>
      <c r="C85" s="10">
        <v>1440011</v>
      </c>
      <c r="D85" s="10">
        <v>96</v>
      </c>
      <c r="E85" s="10">
        <v>2025</v>
      </c>
      <c r="F85" s="10">
        <v>10</v>
      </c>
      <c r="G85" s="10">
        <v>1</v>
      </c>
      <c r="H85" s="10">
        <v>4450881680</v>
      </c>
      <c r="I85" s="11" t="s">
        <v>197</v>
      </c>
      <c r="J85" s="10">
        <v>3611</v>
      </c>
      <c r="K85" s="11" t="s">
        <v>169</v>
      </c>
      <c r="L85" s="9">
        <v>45996</v>
      </c>
      <c r="M85" s="10">
        <v>12</v>
      </c>
      <c r="N85" s="3">
        <v>7688.33</v>
      </c>
      <c r="O85" s="3">
        <v>0</v>
      </c>
      <c r="P85" s="3">
        <v>0</v>
      </c>
      <c r="Q85" s="33">
        <f t="shared" si="3"/>
        <v>7688.33</v>
      </c>
    </row>
    <row r="86" spans="1:17" ht="24.95" customHeight="1" x14ac:dyDescent="0.2">
      <c r="A86" s="10" t="str">
        <f t="shared" si="2"/>
        <v>1441|1440011|97|2025|11</v>
      </c>
      <c r="B86" s="10">
        <v>1441</v>
      </c>
      <c r="C86" s="10">
        <v>1440011</v>
      </c>
      <c r="D86" s="10">
        <v>97</v>
      </c>
      <c r="E86" s="10">
        <v>2025</v>
      </c>
      <c r="F86" s="10">
        <v>10</v>
      </c>
      <c r="G86" s="10">
        <v>1</v>
      </c>
      <c r="H86" s="10">
        <v>4858733629</v>
      </c>
      <c r="I86" s="11" t="s">
        <v>198</v>
      </c>
      <c r="J86" s="10">
        <v>3611</v>
      </c>
      <c r="K86" s="11" t="s">
        <v>169</v>
      </c>
      <c r="L86" s="9">
        <v>45996</v>
      </c>
      <c r="M86" s="10">
        <v>11</v>
      </c>
      <c r="N86" s="3">
        <v>2080.42</v>
      </c>
      <c r="O86" s="3">
        <v>0</v>
      </c>
      <c r="P86" s="3">
        <v>0</v>
      </c>
      <c r="Q86" s="33">
        <f t="shared" si="3"/>
        <v>2080.42</v>
      </c>
    </row>
    <row r="87" spans="1:17" ht="24.95" customHeight="1" x14ac:dyDescent="0.2">
      <c r="A87" s="10" t="str">
        <f t="shared" si="2"/>
        <v>1441|1440011|98|2025|11</v>
      </c>
      <c r="B87" s="10">
        <v>1441</v>
      </c>
      <c r="C87" s="10">
        <v>1440011</v>
      </c>
      <c r="D87" s="10">
        <v>98</v>
      </c>
      <c r="E87" s="10">
        <v>2025</v>
      </c>
      <c r="F87" s="10">
        <v>10</v>
      </c>
      <c r="G87" s="10">
        <v>1</v>
      </c>
      <c r="H87" s="10">
        <v>58352910604</v>
      </c>
      <c r="I87" s="11" t="s">
        <v>199</v>
      </c>
      <c r="J87" s="10">
        <v>3611</v>
      </c>
      <c r="K87" s="11" t="s">
        <v>169</v>
      </c>
      <c r="L87" s="9">
        <v>46000</v>
      </c>
      <c r="M87" s="10">
        <v>11</v>
      </c>
      <c r="N87" s="3">
        <v>6985.94</v>
      </c>
      <c r="O87" s="3">
        <v>0</v>
      </c>
      <c r="P87" s="3">
        <v>0</v>
      </c>
      <c r="Q87" s="33">
        <f t="shared" si="3"/>
        <v>6985.94</v>
      </c>
    </row>
    <row r="88" spans="1:17" ht="24.95" customHeight="1" x14ac:dyDescent="0.2">
      <c r="A88" s="10" t="str">
        <f t="shared" si="2"/>
        <v>1441|1440011|99|2025|12</v>
      </c>
      <c r="B88" s="10">
        <v>1441</v>
      </c>
      <c r="C88" s="10">
        <v>1440011</v>
      </c>
      <c r="D88" s="10">
        <v>99</v>
      </c>
      <c r="E88" s="10">
        <v>2025</v>
      </c>
      <c r="F88" s="10">
        <v>10</v>
      </c>
      <c r="G88" s="10">
        <v>1</v>
      </c>
      <c r="H88" s="10">
        <v>1980768000131</v>
      </c>
      <c r="I88" s="11" t="s">
        <v>200</v>
      </c>
      <c r="J88" s="10">
        <v>3920</v>
      </c>
      <c r="K88" s="11" t="s">
        <v>169</v>
      </c>
      <c r="L88" s="9">
        <v>45996</v>
      </c>
      <c r="M88" s="10">
        <v>12</v>
      </c>
      <c r="N88" s="3">
        <v>9333.42</v>
      </c>
      <c r="O88" s="3">
        <v>0</v>
      </c>
      <c r="P88" s="3">
        <v>0</v>
      </c>
      <c r="Q88" s="33">
        <f t="shared" si="3"/>
        <v>9333.42</v>
      </c>
    </row>
    <row r="89" spans="1:17" ht="24.95" customHeight="1" x14ac:dyDescent="0.2">
      <c r="A89" s="10" t="str">
        <f t="shared" si="2"/>
        <v>1441|1440011|100|2025|11</v>
      </c>
      <c r="B89" s="10">
        <v>1441</v>
      </c>
      <c r="C89" s="10">
        <v>1440011</v>
      </c>
      <c r="D89" s="10">
        <v>100</v>
      </c>
      <c r="E89" s="10">
        <v>2025</v>
      </c>
      <c r="F89" s="10">
        <v>10</v>
      </c>
      <c r="G89" s="10">
        <v>1</v>
      </c>
      <c r="H89" s="10">
        <v>96572523691</v>
      </c>
      <c r="I89" s="11" t="s">
        <v>201</v>
      </c>
      <c r="J89" s="10">
        <v>3611</v>
      </c>
      <c r="K89" s="11" t="s">
        <v>169</v>
      </c>
      <c r="L89" s="9">
        <v>46000</v>
      </c>
      <c r="M89" s="10">
        <v>11</v>
      </c>
      <c r="N89" s="3">
        <v>9223.33</v>
      </c>
      <c r="O89" s="3">
        <v>0</v>
      </c>
      <c r="P89" s="3">
        <v>0</v>
      </c>
      <c r="Q89" s="33">
        <f t="shared" si="3"/>
        <v>9223.33</v>
      </c>
    </row>
    <row r="90" spans="1:17" ht="24.95" customHeight="1" x14ac:dyDescent="0.2">
      <c r="A90" s="10" t="str">
        <f t="shared" si="2"/>
        <v>1441|1440011|101|2025|11</v>
      </c>
      <c r="B90" s="10">
        <v>1441</v>
      </c>
      <c r="C90" s="10">
        <v>1440011</v>
      </c>
      <c r="D90" s="10">
        <v>101</v>
      </c>
      <c r="E90" s="10">
        <v>2025</v>
      </c>
      <c r="F90" s="10">
        <v>10</v>
      </c>
      <c r="G90" s="10">
        <v>1</v>
      </c>
      <c r="H90" s="10">
        <v>16618025672</v>
      </c>
      <c r="I90" s="11" t="s">
        <v>202</v>
      </c>
      <c r="J90" s="10">
        <v>3611</v>
      </c>
      <c r="K90" s="11" t="s">
        <v>169</v>
      </c>
      <c r="L90" s="9">
        <v>46000</v>
      </c>
      <c r="M90" s="10">
        <v>11</v>
      </c>
      <c r="N90" s="3">
        <v>3698.77</v>
      </c>
      <c r="O90" s="3">
        <v>0</v>
      </c>
      <c r="P90" s="3">
        <v>0</v>
      </c>
      <c r="Q90" s="33">
        <f t="shared" si="3"/>
        <v>3698.77</v>
      </c>
    </row>
    <row r="91" spans="1:17" ht="24.95" customHeight="1" x14ac:dyDescent="0.2">
      <c r="A91" s="10" t="str">
        <f t="shared" si="2"/>
        <v>1441|1440011|102|2025|11</v>
      </c>
      <c r="B91" s="10">
        <v>1441</v>
      </c>
      <c r="C91" s="10">
        <v>1440011</v>
      </c>
      <c r="D91" s="10">
        <v>102</v>
      </c>
      <c r="E91" s="10">
        <v>2025</v>
      </c>
      <c r="F91" s="10">
        <v>10</v>
      </c>
      <c r="G91" s="10">
        <v>1</v>
      </c>
      <c r="H91" s="10">
        <v>56445180604</v>
      </c>
      <c r="I91" s="11" t="s">
        <v>203</v>
      </c>
      <c r="J91" s="10">
        <v>3611</v>
      </c>
      <c r="K91" s="11" t="s">
        <v>169</v>
      </c>
      <c r="L91" s="9">
        <v>46000</v>
      </c>
      <c r="M91" s="10">
        <v>11</v>
      </c>
      <c r="N91" s="3">
        <v>3288.52</v>
      </c>
      <c r="O91" s="3">
        <v>0</v>
      </c>
      <c r="P91" s="3">
        <v>0</v>
      </c>
      <c r="Q91" s="33">
        <f t="shared" si="3"/>
        <v>3288.52</v>
      </c>
    </row>
    <row r="92" spans="1:17" ht="24.95" customHeight="1" x14ac:dyDescent="0.2">
      <c r="A92" s="10" t="str">
        <f t="shared" si="2"/>
        <v>1441|1440011|103|2025|11</v>
      </c>
      <c r="B92" s="10">
        <v>1441</v>
      </c>
      <c r="C92" s="10">
        <v>1440011</v>
      </c>
      <c r="D92" s="10">
        <v>103</v>
      </c>
      <c r="E92" s="10">
        <v>2025</v>
      </c>
      <c r="F92" s="10">
        <v>10</v>
      </c>
      <c r="G92" s="10">
        <v>1</v>
      </c>
      <c r="H92" s="10">
        <v>31355960606</v>
      </c>
      <c r="I92" s="11" t="s">
        <v>204</v>
      </c>
      <c r="J92" s="10">
        <v>3611</v>
      </c>
      <c r="K92" s="11" t="s">
        <v>169</v>
      </c>
      <c r="L92" s="9">
        <v>45996</v>
      </c>
      <c r="M92" s="10">
        <v>11</v>
      </c>
      <c r="N92" s="3">
        <v>3756.86</v>
      </c>
      <c r="O92" s="3">
        <v>0</v>
      </c>
      <c r="P92" s="3">
        <v>0</v>
      </c>
      <c r="Q92" s="33">
        <f t="shared" si="3"/>
        <v>3756.86</v>
      </c>
    </row>
    <row r="93" spans="1:17" ht="24.95" customHeight="1" x14ac:dyDescent="0.2">
      <c r="A93" s="10" t="str">
        <f t="shared" si="2"/>
        <v>1441|1440011|104|2025|12</v>
      </c>
      <c r="B93" s="10">
        <v>1441</v>
      </c>
      <c r="C93" s="10">
        <v>1440011</v>
      </c>
      <c r="D93" s="10">
        <v>104</v>
      </c>
      <c r="E93" s="10">
        <v>2025</v>
      </c>
      <c r="F93" s="10">
        <v>10</v>
      </c>
      <c r="G93" s="10">
        <v>1</v>
      </c>
      <c r="H93" s="10">
        <v>6355953620</v>
      </c>
      <c r="I93" s="11" t="s">
        <v>205</v>
      </c>
      <c r="J93" s="10">
        <v>3611</v>
      </c>
      <c r="K93" s="11" t="s">
        <v>169</v>
      </c>
      <c r="L93" s="9">
        <v>45996</v>
      </c>
      <c r="M93" s="10">
        <v>12</v>
      </c>
      <c r="N93" s="3">
        <v>4018.51</v>
      </c>
      <c r="O93" s="3">
        <v>0</v>
      </c>
      <c r="P93" s="3">
        <v>0</v>
      </c>
      <c r="Q93" s="33">
        <f t="shared" si="3"/>
        <v>4018.51</v>
      </c>
    </row>
    <row r="94" spans="1:17" ht="24.95" customHeight="1" x14ac:dyDescent="0.2">
      <c r="A94" s="10" t="str">
        <f t="shared" si="2"/>
        <v>1441|1440011|105|2025|11</v>
      </c>
      <c r="B94" s="10">
        <v>1441</v>
      </c>
      <c r="C94" s="10">
        <v>1440011</v>
      </c>
      <c r="D94" s="10">
        <v>105</v>
      </c>
      <c r="E94" s="10">
        <v>2025</v>
      </c>
      <c r="F94" s="10">
        <v>10</v>
      </c>
      <c r="G94" s="10">
        <v>1</v>
      </c>
      <c r="H94" s="10">
        <v>91352053691</v>
      </c>
      <c r="I94" s="11" t="s">
        <v>206</v>
      </c>
      <c r="J94" s="10">
        <v>3611</v>
      </c>
      <c r="K94" s="11" t="s">
        <v>169</v>
      </c>
      <c r="L94" s="9">
        <v>45996</v>
      </c>
      <c r="M94" s="10">
        <v>11</v>
      </c>
      <c r="N94" s="3">
        <v>5048.8100000000004</v>
      </c>
      <c r="O94" s="3">
        <v>0</v>
      </c>
      <c r="P94" s="3">
        <v>0</v>
      </c>
      <c r="Q94" s="33">
        <f t="shared" si="3"/>
        <v>5048.8100000000004</v>
      </c>
    </row>
    <row r="95" spans="1:17" ht="24.95" customHeight="1" x14ac:dyDescent="0.2">
      <c r="A95" s="10" t="str">
        <f t="shared" si="2"/>
        <v>1441|1440011|106|2025|11</v>
      </c>
      <c r="B95" s="10">
        <v>1441</v>
      </c>
      <c r="C95" s="10">
        <v>1440011</v>
      </c>
      <c r="D95" s="10">
        <v>106</v>
      </c>
      <c r="E95" s="10">
        <v>2025</v>
      </c>
      <c r="F95" s="10">
        <v>10</v>
      </c>
      <c r="G95" s="10">
        <v>1</v>
      </c>
      <c r="H95" s="10">
        <v>69750416104</v>
      </c>
      <c r="I95" s="11" t="s">
        <v>207</v>
      </c>
      <c r="J95" s="10">
        <v>3611</v>
      </c>
      <c r="K95" s="11" t="s">
        <v>169</v>
      </c>
      <c r="L95" s="9">
        <v>45996</v>
      </c>
      <c r="M95" s="10">
        <v>11</v>
      </c>
      <c r="N95" s="3">
        <v>1366.08</v>
      </c>
      <c r="O95" s="3">
        <v>0</v>
      </c>
      <c r="P95" s="3">
        <v>0</v>
      </c>
      <c r="Q95" s="33">
        <f t="shared" si="3"/>
        <v>1366.08</v>
      </c>
    </row>
    <row r="96" spans="1:17" ht="24.95" customHeight="1" x14ac:dyDescent="0.2">
      <c r="A96" s="10" t="str">
        <f t="shared" si="2"/>
        <v>1441|1440011|107|2025|11</v>
      </c>
      <c r="B96" s="10">
        <v>1441</v>
      </c>
      <c r="C96" s="10">
        <v>1440011</v>
      </c>
      <c r="D96" s="10">
        <v>107</v>
      </c>
      <c r="E96" s="10">
        <v>2025</v>
      </c>
      <c r="F96" s="10">
        <v>10</v>
      </c>
      <c r="G96" s="10">
        <v>1</v>
      </c>
      <c r="H96" s="10">
        <v>5985417646</v>
      </c>
      <c r="I96" s="11" t="s">
        <v>208</v>
      </c>
      <c r="J96" s="10">
        <v>3611</v>
      </c>
      <c r="K96" s="11" t="s">
        <v>169</v>
      </c>
      <c r="L96" s="9">
        <v>45996</v>
      </c>
      <c r="M96" s="10">
        <v>11</v>
      </c>
      <c r="N96" s="3">
        <v>2596.12</v>
      </c>
      <c r="O96" s="3">
        <v>0</v>
      </c>
      <c r="P96" s="3">
        <v>0</v>
      </c>
      <c r="Q96" s="33">
        <f t="shared" si="3"/>
        <v>2596.12</v>
      </c>
    </row>
    <row r="97" spans="1:17" ht="24.95" customHeight="1" x14ac:dyDescent="0.2">
      <c r="A97" s="10" t="str">
        <f t="shared" si="2"/>
        <v>1441|1440011|108|2025|13</v>
      </c>
      <c r="B97" s="10">
        <v>1441</v>
      </c>
      <c r="C97" s="10">
        <v>1440011</v>
      </c>
      <c r="D97" s="10">
        <v>108</v>
      </c>
      <c r="E97" s="10">
        <v>2025</v>
      </c>
      <c r="F97" s="10">
        <v>10</v>
      </c>
      <c r="G97" s="10">
        <v>1</v>
      </c>
      <c r="H97" s="10">
        <v>20660570610</v>
      </c>
      <c r="I97" s="11" t="s">
        <v>209</v>
      </c>
      <c r="J97" s="10">
        <v>3611</v>
      </c>
      <c r="K97" s="11" t="s">
        <v>169</v>
      </c>
      <c r="L97" s="9">
        <v>46000</v>
      </c>
      <c r="M97" s="10">
        <v>13</v>
      </c>
      <c r="N97" s="3">
        <v>13721.82</v>
      </c>
      <c r="O97" s="3">
        <v>0</v>
      </c>
      <c r="P97" s="3">
        <v>0</v>
      </c>
      <c r="Q97" s="33">
        <f t="shared" si="3"/>
        <v>13721.82</v>
      </c>
    </row>
    <row r="98" spans="1:17" ht="24.95" customHeight="1" x14ac:dyDescent="0.2">
      <c r="A98" s="10" t="str">
        <f t="shared" si="2"/>
        <v>1441|1440011|109|2025|11</v>
      </c>
      <c r="B98" s="10">
        <v>1441</v>
      </c>
      <c r="C98" s="10">
        <v>1440011</v>
      </c>
      <c r="D98" s="10">
        <v>109</v>
      </c>
      <c r="E98" s="10">
        <v>2025</v>
      </c>
      <c r="F98" s="10">
        <v>10</v>
      </c>
      <c r="G98" s="10">
        <v>1</v>
      </c>
      <c r="H98" s="10">
        <v>73060178615</v>
      </c>
      <c r="I98" s="11" t="s">
        <v>210</v>
      </c>
      <c r="J98" s="10">
        <v>3611</v>
      </c>
      <c r="K98" s="11" t="s">
        <v>169</v>
      </c>
      <c r="L98" s="9">
        <v>45996</v>
      </c>
      <c r="M98" s="10">
        <v>11</v>
      </c>
      <c r="N98" s="3">
        <v>3756.64</v>
      </c>
      <c r="O98" s="3">
        <v>0</v>
      </c>
      <c r="P98" s="3">
        <v>0</v>
      </c>
      <c r="Q98" s="33">
        <f t="shared" si="3"/>
        <v>3756.64</v>
      </c>
    </row>
    <row r="99" spans="1:17" ht="24.95" customHeight="1" x14ac:dyDescent="0.2">
      <c r="A99" s="10" t="str">
        <f t="shared" si="2"/>
        <v>1441|1440011|110|2025|11</v>
      </c>
      <c r="B99" s="10">
        <v>1441</v>
      </c>
      <c r="C99" s="10">
        <v>1440011</v>
      </c>
      <c r="D99" s="10">
        <v>110</v>
      </c>
      <c r="E99" s="10">
        <v>2025</v>
      </c>
      <c r="F99" s="10">
        <v>10</v>
      </c>
      <c r="G99" s="10">
        <v>1</v>
      </c>
      <c r="H99" s="10">
        <v>37578588672</v>
      </c>
      <c r="I99" s="11" t="s">
        <v>211</v>
      </c>
      <c r="J99" s="10">
        <v>3611</v>
      </c>
      <c r="K99" s="11" t="s">
        <v>169</v>
      </c>
      <c r="L99" s="9">
        <v>45996</v>
      </c>
      <c r="M99" s="10">
        <v>11</v>
      </c>
      <c r="N99" s="3">
        <v>1780.23</v>
      </c>
      <c r="O99" s="3">
        <v>0</v>
      </c>
      <c r="P99" s="3">
        <v>0</v>
      </c>
      <c r="Q99" s="33">
        <f t="shared" si="3"/>
        <v>1780.23</v>
      </c>
    </row>
    <row r="100" spans="1:17" ht="24.95" customHeight="1" x14ac:dyDescent="0.2">
      <c r="A100" s="10" t="str">
        <f t="shared" si="2"/>
        <v>1441|1440011|111|2025|11</v>
      </c>
      <c r="B100" s="10">
        <v>1441</v>
      </c>
      <c r="C100" s="10">
        <v>1440011</v>
      </c>
      <c r="D100" s="10">
        <v>111</v>
      </c>
      <c r="E100" s="10">
        <v>2025</v>
      </c>
      <c r="F100" s="10">
        <v>10</v>
      </c>
      <c r="G100" s="10">
        <v>1</v>
      </c>
      <c r="H100" s="10">
        <v>83228365620</v>
      </c>
      <c r="I100" s="11" t="s">
        <v>212</v>
      </c>
      <c r="J100" s="10">
        <v>3611</v>
      </c>
      <c r="K100" s="11" t="s">
        <v>169</v>
      </c>
      <c r="L100" s="9">
        <v>45996</v>
      </c>
      <c r="M100" s="10">
        <v>11</v>
      </c>
      <c r="N100" s="3">
        <v>3834.92</v>
      </c>
      <c r="O100" s="3">
        <v>0</v>
      </c>
      <c r="P100" s="3">
        <v>0</v>
      </c>
      <c r="Q100" s="33">
        <f t="shared" si="3"/>
        <v>3834.92</v>
      </c>
    </row>
    <row r="101" spans="1:17" ht="24.95" customHeight="1" x14ac:dyDescent="0.2">
      <c r="A101" s="10" t="str">
        <f t="shared" si="2"/>
        <v>1441|1440011|112|2025|11</v>
      </c>
      <c r="B101" s="10">
        <v>1441</v>
      </c>
      <c r="C101" s="10">
        <v>1440011</v>
      </c>
      <c r="D101" s="10">
        <v>112</v>
      </c>
      <c r="E101" s="10">
        <v>2025</v>
      </c>
      <c r="F101" s="10">
        <v>10</v>
      </c>
      <c r="G101" s="10">
        <v>1</v>
      </c>
      <c r="H101" s="10">
        <v>83507191687</v>
      </c>
      <c r="I101" s="11" t="s">
        <v>213</v>
      </c>
      <c r="J101" s="10">
        <v>3611</v>
      </c>
      <c r="K101" s="11" t="s">
        <v>169</v>
      </c>
      <c r="L101" s="9">
        <v>45996</v>
      </c>
      <c r="M101" s="10">
        <v>11</v>
      </c>
      <c r="N101" s="3">
        <v>3834.92</v>
      </c>
      <c r="O101" s="3">
        <v>0</v>
      </c>
      <c r="P101" s="3">
        <v>0</v>
      </c>
      <c r="Q101" s="33">
        <f t="shared" si="3"/>
        <v>3834.92</v>
      </c>
    </row>
    <row r="102" spans="1:17" ht="24.95" customHeight="1" x14ac:dyDescent="0.2">
      <c r="A102" s="10" t="str">
        <f t="shared" si="2"/>
        <v>1441|1440011|113|2025|11</v>
      </c>
      <c r="B102" s="10">
        <v>1441</v>
      </c>
      <c r="C102" s="10">
        <v>1440011</v>
      </c>
      <c r="D102" s="10">
        <v>113</v>
      </c>
      <c r="E102" s="10">
        <v>2025</v>
      </c>
      <c r="F102" s="10">
        <v>10</v>
      </c>
      <c r="G102" s="10">
        <v>1</v>
      </c>
      <c r="H102" s="10">
        <v>11713521660</v>
      </c>
      <c r="I102" s="11" t="s">
        <v>214</v>
      </c>
      <c r="J102" s="10">
        <v>3611</v>
      </c>
      <c r="K102" s="11" t="s">
        <v>169</v>
      </c>
      <c r="L102" s="9">
        <v>45996</v>
      </c>
      <c r="M102" s="10">
        <v>11</v>
      </c>
      <c r="N102" s="3">
        <v>2867.89</v>
      </c>
      <c r="O102" s="3">
        <v>0</v>
      </c>
      <c r="P102" s="3">
        <v>0</v>
      </c>
      <c r="Q102" s="33">
        <f t="shared" si="3"/>
        <v>2867.89</v>
      </c>
    </row>
    <row r="103" spans="1:17" ht="24.95" customHeight="1" x14ac:dyDescent="0.2">
      <c r="A103" s="10" t="str">
        <f t="shared" si="2"/>
        <v>1441|1440011|114|2025|11</v>
      </c>
      <c r="B103" s="10">
        <v>1441</v>
      </c>
      <c r="C103" s="10">
        <v>1440011</v>
      </c>
      <c r="D103" s="10">
        <v>114</v>
      </c>
      <c r="E103" s="10">
        <v>2025</v>
      </c>
      <c r="F103" s="10">
        <v>10</v>
      </c>
      <c r="G103" s="10">
        <v>1</v>
      </c>
      <c r="H103" s="10">
        <v>84939974634</v>
      </c>
      <c r="I103" s="11" t="s">
        <v>215</v>
      </c>
      <c r="J103" s="10">
        <v>3611</v>
      </c>
      <c r="K103" s="11" t="s">
        <v>169</v>
      </c>
      <c r="L103" s="9">
        <v>45996</v>
      </c>
      <c r="M103" s="10">
        <v>11</v>
      </c>
      <c r="N103" s="3">
        <v>5273.86</v>
      </c>
      <c r="O103" s="3">
        <v>0</v>
      </c>
      <c r="P103" s="3">
        <v>0</v>
      </c>
      <c r="Q103" s="33">
        <f t="shared" si="3"/>
        <v>5273.86</v>
      </c>
    </row>
    <row r="104" spans="1:17" ht="24.95" customHeight="1" x14ac:dyDescent="0.2">
      <c r="A104" s="10" t="str">
        <f t="shared" si="2"/>
        <v>1441|1440011|115|2025|11</v>
      </c>
      <c r="B104" s="10">
        <v>1441</v>
      </c>
      <c r="C104" s="10">
        <v>1440011</v>
      </c>
      <c r="D104" s="10">
        <v>115</v>
      </c>
      <c r="E104" s="10">
        <v>2025</v>
      </c>
      <c r="F104" s="10">
        <v>10</v>
      </c>
      <c r="G104" s="10">
        <v>1</v>
      </c>
      <c r="H104" s="10">
        <v>24891606649</v>
      </c>
      <c r="I104" s="11" t="s">
        <v>216</v>
      </c>
      <c r="J104" s="10">
        <v>3611</v>
      </c>
      <c r="K104" s="11" t="s">
        <v>169</v>
      </c>
      <c r="L104" s="9">
        <v>45996</v>
      </c>
      <c r="M104" s="10">
        <v>11</v>
      </c>
      <c r="N104" s="3">
        <v>5273.86</v>
      </c>
      <c r="O104" s="3">
        <v>0</v>
      </c>
      <c r="P104" s="3">
        <v>0</v>
      </c>
      <c r="Q104" s="33">
        <f t="shared" si="3"/>
        <v>5273.86</v>
      </c>
    </row>
    <row r="105" spans="1:17" ht="24.95" customHeight="1" x14ac:dyDescent="0.2">
      <c r="A105" s="10" t="str">
        <f t="shared" si="2"/>
        <v>1441|1440011|116|2025|11</v>
      </c>
      <c r="B105" s="10">
        <v>1441</v>
      </c>
      <c r="C105" s="10">
        <v>1440011</v>
      </c>
      <c r="D105" s="10">
        <v>116</v>
      </c>
      <c r="E105" s="10">
        <v>2025</v>
      </c>
      <c r="F105" s="10">
        <v>10</v>
      </c>
      <c r="G105" s="10">
        <v>1</v>
      </c>
      <c r="H105" s="10">
        <v>21374872687</v>
      </c>
      <c r="I105" s="11" t="s">
        <v>217</v>
      </c>
      <c r="J105" s="10">
        <v>3611</v>
      </c>
      <c r="K105" s="11" t="s">
        <v>169</v>
      </c>
      <c r="L105" s="9">
        <v>45996</v>
      </c>
      <c r="M105" s="10">
        <v>11</v>
      </c>
      <c r="N105" s="3">
        <v>8151.05</v>
      </c>
      <c r="O105" s="3">
        <v>0</v>
      </c>
      <c r="P105" s="3">
        <v>0</v>
      </c>
      <c r="Q105" s="33">
        <f t="shared" si="3"/>
        <v>8151.05</v>
      </c>
    </row>
    <row r="106" spans="1:17" ht="24.95" customHeight="1" x14ac:dyDescent="0.2">
      <c r="A106" s="10" t="str">
        <f t="shared" si="2"/>
        <v>1441|1440011|118|2025|11</v>
      </c>
      <c r="B106" s="10">
        <v>1441</v>
      </c>
      <c r="C106" s="10">
        <v>1440011</v>
      </c>
      <c r="D106" s="10">
        <v>118</v>
      </c>
      <c r="E106" s="10">
        <v>2025</v>
      </c>
      <c r="F106" s="10">
        <v>10</v>
      </c>
      <c r="G106" s="10">
        <v>1</v>
      </c>
      <c r="H106" s="10">
        <v>82839425653</v>
      </c>
      <c r="I106" s="11" t="s">
        <v>218</v>
      </c>
      <c r="J106" s="10">
        <v>3611</v>
      </c>
      <c r="K106" s="11" t="s">
        <v>169</v>
      </c>
      <c r="L106" s="9">
        <v>45996</v>
      </c>
      <c r="M106" s="10">
        <v>11</v>
      </c>
      <c r="N106" s="3">
        <v>12642.14</v>
      </c>
      <c r="O106" s="3">
        <v>0</v>
      </c>
      <c r="P106" s="3">
        <v>0</v>
      </c>
      <c r="Q106" s="33">
        <f t="shared" si="3"/>
        <v>12642.14</v>
      </c>
    </row>
    <row r="107" spans="1:17" ht="24.95" customHeight="1" x14ac:dyDescent="0.2">
      <c r="A107" s="10" t="str">
        <f t="shared" si="2"/>
        <v>1441|1440011|119|2025|11</v>
      </c>
      <c r="B107" s="10">
        <v>1441</v>
      </c>
      <c r="C107" s="10">
        <v>1440011</v>
      </c>
      <c r="D107" s="10">
        <v>119</v>
      </c>
      <c r="E107" s="10">
        <v>2025</v>
      </c>
      <c r="F107" s="10">
        <v>10</v>
      </c>
      <c r="G107" s="10">
        <v>1</v>
      </c>
      <c r="H107" s="10">
        <v>4928579895</v>
      </c>
      <c r="I107" s="11" t="s">
        <v>219</v>
      </c>
      <c r="J107" s="10">
        <v>3611</v>
      </c>
      <c r="K107" s="11" t="s">
        <v>169</v>
      </c>
      <c r="L107" s="9">
        <v>45996</v>
      </c>
      <c r="M107" s="10">
        <v>11</v>
      </c>
      <c r="N107" s="3">
        <v>7673.24</v>
      </c>
      <c r="O107" s="3">
        <v>0</v>
      </c>
      <c r="P107" s="3">
        <v>0</v>
      </c>
      <c r="Q107" s="33">
        <f t="shared" si="3"/>
        <v>7673.24</v>
      </c>
    </row>
    <row r="108" spans="1:17" ht="24.95" customHeight="1" x14ac:dyDescent="0.2">
      <c r="A108" s="10" t="str">
        <f t="shared" si="2"/>
        <v>1441|1440011|121|2025|11</v>
      </c>
      <c r="B108" s="10">
        <v>1441</v>
      </c>
      <c r="C108" s="10">
        <v>1440011</v>
      </c>
      <c r="D108" s="10">
        <v>121</v>
      </c>
      <c r="E108" s="10">
        <v>2025</v>
      </c>
      <c r="F108" s="10">
        <v>10</v>
      </c>
      <c r="G108" s="10">
        <v>1</v>
      </c>
      <c r="H108" s="10">
        <v>22884260000100</v>
      </c>
      <c r="I108" s="11" t="s">
        <v>221</v>
      </c>
      <c r="J108" s="10">
        <v>3921</v>
      </c>
      <c r="K108" s="11" t="s">
        <v>220</v>
      </c>
      <c r="L108" s="9">
        <v>46001</v>
      </c>
      <c r="M108" s="10">
        <v>11</v>
      </c>
      <c r="N108" s="3">
        <v>11839.25</v>
      </c>
      <c r="O108" s="85">
        <v>591.96</v>
      </c>
      <c r="P108" s="3">
        <v>0</v>
      </c>
      <c r="Q108" s="33">
        <f t="shared" si="3"/>
        <v>11247.29</v>
      </c>
    </row>
    <row r="109" spans="1:17" ht="24.95" customHeight="1" x14ac:dyDescent="0.2">
      <c r="A109" s="10" t="str">
        <f t="shared" si="2"/>
        <v>1441|1440011|121|2025|12</v>
      </c>
      <c r="B109" s="10">
        <v>1441</v>
      </c>
      <c r="C109" s="10">
        <v>1440011</v>
      </c>
      <c r="D109" s="10">
        <v>121</v>
      </c>
      <c r="E109" s="10">
        <v>2025</v>
      </c>
      <c r="F109" s="10">
        <v>10</v>
      </c>
      <c r="G109" s="10">
        <v>1</v>
      </c>
      <c r="H109" s="10">
        <v>22884260000100</v>
      </c>
      <c r="I109" s="11" t="s">
        <v>221</v>
      </c>
      <c r="J109" s="10">
        <v>3921</v>
      </c>
      <c r="K109" s="11" t="s">
        <v>220</v>
      </c>
      <c r="L109" s="9">
        <v>46014</v>
      </c>
      <c r="M109" s="10">
        <v>12</v>
      </c>
      <c r="N109" s="3">
        <v>4669</v>
      </c>
      <c r="O109" s="85">
        <v>233.45</v>
      </c>
      <c r="P109" s="3">
        <v>0</v>
      </c>
      <c r="Q109" s="33">
        <f t="shared" si="3"/>
        <v>4435.55</v>
      </c>
    </row>
    <row r="110" spans="1:17" ht="24.95" customHeight="1" x14ac:dyDescent="0.2">
      <c r="A110" s="10" t="str">
        <f t="shared" si="2"/>
        <v>1441|1440011|122|2025|11</v>
      </c>
      <c r="B110" s="10">
        <v>1441</v>
      </c>
      <c r="C110" s="10">
        <v>1440011</v>
      </c>
      <c r="D110" s="10">
        <v>122</v>
      </c>
      <c r="E110" s="10">
        <v>2025</v>
      </c>
      <c r="F110" s="10">
        <v>10</v>
      </c>
      <c r="G110" s="10">
        <v>1</v>
      </c>
      <c r="H110" s="10">
        <v>86784552687</v>
      </c>
      <c r="I110" s="11" t="s">
        <v>222</v>
      </c>
      <c r="J110" s="10">
        <v>3611</v>
      </c>
      <c r="K110" s="11" t="s">
        <v>169</v>
      </c>
      <c r="L110" s="9">
        <v>46000</v>
      </c>
      <c r="M110" s="10">
        <v>11</v>
      </c>
      <c r="N110" s="3">
        <v>5403.59</v>
      </c>
      <c r="O110" s="3">
        <v>0</v>
      </c>
      <c r="P110" s="3">
        <v>0</v>
      </c>
      <c r="Q110" s="33">
        <f t="shared" si="3"/>
        <v>5403.59</v>
      </c>
    </row>
    <row r="111" spans="1:17" ht="24.95" customHeight="1" x14ac:dyDescent="0.2">
      <c r="A111" s="10" t="str">
        <f t="shared" si="2"/>
        <v>1441|1440011|123|2025|12</v>
      </c>
      <c r="B111" s="10">
        <v>1441</v>
      </c>
      <c r="C111" s="10">
        <v>1440011</v>
      </c>
      <c r="D111" s="10">
        <v>123</v>
      </c>
      <c r="E111" s="10">
        <v>2025</v>
      </c>
      <c r="F111" s="10">
        <v>10</v>
      </c>
      <c r="G111" s="10">
        <v>1</v>
      </c>
      <c r="H111" s="10">
        <v>22884260000100</v>
      </c>
      <c r="I111" s="11" t="s">
        <v>221</v>
      </c>
      <c r="J111" s="10">
        <v>3921</v>
      </c>
      <c r="K111" s="11" t="s">
        <v>220</v>
      </c>
      <c r="L111" s="9">
        <v>46001</v>
      </c>
      <c r="M111" s="10">
        <v>12</v>
      </c>
      <c r="N111" s="3">
        <v>28827.54</v>
      </c>
      <c r="O111" s="85">
        <v>1441.38</v>
      </c>
      <c r="P111" s="3">
        <v>0</v>
      </c>
      <c r="Q111" s="33">
        <f t="shared" si="3"/>
        <v>27386.16</v>
      </c>
    </row>
    <row r="112" spans="1:17" ht="24.95" customHeight="1" x14ac:dyDescent="0.2">
      <c r="A112" s="10" t="str">
        <f t="shared" si="2"/>
        <v>1441|1440011|123|2025|13</v>
      </c>
      <c r="B112" s="10">
        <v>1441</v>
      </c>
      <c r="C112" s="10">
        <v>1440011</v>
      </c>
      <c r="D112" s="10">
        <v>123</v>
      </c>
      <c r="E112" s="10">
        <v>2025</v>
      </c>
      <c r="F112" s="10">
        <v>10</v>
      </c>
      <c r="G112" s="10">
        <v>1</v>
      </c>
      <c r="H112" s="10">
        <v>22884260000100</v>
      </c>
      <c r="I112" s="11" t="s">
        <v>221</v>
      </c>
      <c r="J112" s="10">
        <v>3921</v>
      </c>
      <c r="K112" s="11" t="s">
        <v>220</v>
      </c>
      <c r="L112" s="9">
        <v>46014</v>
      </c>
      <c r="M112" s="10">
        <v>13</v>
      </c>
      <c r="N112" s="3">
        <v>21769.439999999999</v>
      </c>
      <c r="O112" s="85">
        <v>1088.47</v>
      </c>
      <c r="P112" s="3">
        <v>0</v>
      </c>
      <c r="Q112" s="33">
        <f t="shared" si="3"/>
        <v>20680.969999999998</v>
      </c>
    </row>
    <row r="113" spans="1:17" ht="24.95" customHeight="1" x14ac:dyDescent="0.2">
      <c r="A113" s="10" t="str">
        <f t="shared" si="2"/>
        <v>1441|1440011|124|2025|11</v>
      </c>
      <c r="B113" s="10">
        <v>1441</v>
      </c>
      <c r="C113" s="10">
        <v>1440011</v>
      </c>
      <c r="D113" s="10">
        <v>124</v>
      </c>
      <c r="E113" s="10">
        <v>2025</v>
      </c>
      <c r="F113" s="10">
        <v>10</v>
      </c>
      <c r="G113" s="10">
        <v>1</v>
      </c>
      <c r="H113" s="10">
        <v>10212674650</v>
      </c>
      <c r="I113" s="11" t="s">
        <v>223</v>
      </c>
      <c r="J113" s="10">
        <v>3611</v>
      </c>
      <c r="K113" s="11" t="s">
        <v>169</v>
      </c>
      <c r="L113" s="9">
        <v>46000</v>
      </c>
      <c r="M113" s="10">
        <v>11</v>
      </c>
      <c r="N113" s="3">
        <v>3871.15</v>
      </c>
      <c r="O113" s="3">
        <v>0</v>
      </c>
      <c r="P113" s="3">
        <v>0</v>
      </c>
      <c r="Q113" s="33">
        <f t="shared" si="3"/>
        <v>3871.15</v>
      </c>
    </row>
    <row r="114" spans="1:17" ht="24.95" customHeight="1" x14ac:dyDescent="0.2">
      <c r="A114" s="10" t="str">
        <f t="shared" si="2"/>
        <v>1441|1440011|125|2025|11</v>
      </c>
      <c r="B114" s="10">
        <v>1441</v>
      </c>
      <c r="C114" s="10">
        <v>1440011</v>
      </c>
      <c r="D114" s="10">
        <v>125</v>
      </c>
      <c r="E114" s="10">
        <v>2025</v>
      </c>
      <c r="F114" s="10">
        <v>10</v>
      </c>
      <c r="G114" s="10">
        <v>1</v>
      </c>
      <c r="H114" s="10">
        <v>62297406649</v>
      </c>
      <c r="I114" s="11" t="s">
        <v>224</v>
      </c>
      <c r="J114" s="10">
        <v>3611</v>
      </c>
      <c r="K114" s="11" t="s">
        <v>169</v>
      </c>
      <c r="L114" s="9">
        <v>46000</v>
      </c>
      <c r="M114" s="10">
        <v>11</v>
      </c>
      <c r="N114" s="3">
        <v>1955.33</v>
      </c>
      <c r="O114" s="3">
        <v>0</v>
      </c>
      <c r="P114" s="3">
        <v>0</v>
      </c>
      <c r="Q114" s="33">
        <f t="shared" si="3"/>
        <v>1955.33</v>
      </c>
    </row>
    <row r="115" spans="1:17" ht="24.95" customHeight="1" x14ac:dyDescent="0.2">
      <c r="A115" s="10" t="str">
        <f t="shared" si="2"/>
        <v>1441|1440011|126|2025|11</v>
      </c>
      <c r="B115" s="10">
        <v>1441</v>
      </c>
      <c r="C115" s="10">
        <v>1440011</v>
      </c>
      <c r="D115" s="10">
        <v>126</v>
      </c>
      <c r="E115" s="10">
        <v>2025</v>
      </c>
      <c r="F115" s="10">
        <v>10</v>
      </c>
      <c r="G115" s="10">
        <v>1</v>
      </c>
      <c r="H115" s="10">
        <v>7346478000117</v>
      </c>
      <c r="I115" s="11" t="s">
        <v>225</v>
      </c>
      <c r="J115" s="10">
        <v>3921</v>
      </c>
      <c r="K115" s="11" t="s">
        <v>220</v>
      </c>
      <c r="L115" s="9">
        <v>46001</v>
      </c>
      <c r="M115" s="10">
        <v>11</v>
      </c>
      <c r="N115" s="3">
        <v>35951.760000000002</v>
      </c>
      <c r="O115" s="3">
        <v>0</v>
      </c>
      <c r="P115" s="3">
        <v>0</v>
      </c>
      <c r="Q115" s="33">
        <f t="shared" si="3"/>
        <v>35951.760000000002</v>
      </c>
    </row>
    <row r="116" spans="1:17" ht="24.95" customHeight="1" x14ac:dyDescent="0.2">
      <c r="A116" s="10" t="str">
        <f t="shared" si="2"/>
        <v>1441|1440011|127|2025|11</v>
      </c>
      <c r="B116" s="10">
        <v>1441</v>
      </c>
      <c r="C116" s="10">
        <v>1440011</v>
      </c>
      <c r="D116" s="10">
        <v>127</v>
      </c>
      <c r="E116" s="10">
        <v>2025</v>
      </c>
      <c r="F116" s="10">
        <v>10</v>
      </c>
      <c r="G116" s="10">
        <v>1</v>
      </c>
      <c r="H116" s="10">
        <v>98321560687</v>
      </c>
      <c r="I116" s="11" t="s">
        <v>226</v>
      </c>
      <c r="J116" s="10">
        <v>3611</v>
      </c>
      <c r="K116" s="11" t="s">
        <v>169</v>
      </c>
      <c r="L116" s="9">
        <v>46000</v>
      </c>
      <c r="M116" s="10">
        <v>11</v>
      </c>
      <c r="N116" s="3">
        <v>3480.75</v>
      </c>
      <c r="O116" s="3">
        <v>0</v>
      </c>
      <c r="P116" s="3">
        <v>0</v>
      </c>
      <c r="Q116" s="33">
        <f t="shared" si="3"/>
        <v>3480.75</v>
      </c>
    </row>
    <row r="117" spans="1:17" ht="24.95" customHeight="1" x14ac:dyDescent="0.2">
      <c r="A117" s="10" t="str">
        <f t="shared" si="2"/>
        <v>1441|1440011|128|2025|11</v>
      </c>
      <c r="B117" s="10">
        <v>1441</v>
      </c>
      <c r="C117" s="10">
        <v>1440011</v>
      </c>
      <c r="D117" s="10">
        <v>128</v>
      </c>
      <c r="E117" s="10">
        <v>2025</v>
      </c>
      <c r="F117" s="10">
        <v>10</v>
      </c>
      <c r="G117" s="10">
        <v>1</v>
      </c>
      <c r="H117" s="10">
        <v>56653212653</v>
      </c>
      <c r="I117" s="11" t="s">
        <v>227</v>
      </c>
      <c r="J117" s="10">
        <v>3611</v>
      </c>
      <c r="K117" s="11" t="s">
        <v>169</v>
      </c>
      <c r="L117" s="9">
        <v>46000</v>
      </c>
      <c r="M117" s="10">
        <v>11</v>
      </c>
      <c r="N117" s="3">
        <v>2109.8200000000002</v>
      </c>
      <c r="O117" s="3">
        <v>0</v>
      </c>
      <c r="P117" s="3">
        <v>0</v>
      </c>
      <c r="Q117" s="33">
        <f t="shared" si="3"/>
        <v>2109.8200000000002</v>
      </c>
    </row>
    <row r="118" spans="1:17" ht="24.95" customHeight="1" x14ac:dyDescent="0.2">
      <c r="A118" s="10" t="str">
        <f t="shared" si="2"/>
        <v>1441|1440011|129|2025|11</v>
      </c>
      <c r="B118" s="10">
        <v>1441</v>
      </c>
      <c r="C118" s="10">
        <v>1440011</v>
      </c>
      <c r="D118" s="10">
        <v>129</v>
      </c>
      <c r="E118" s="10">
        <v>2025</v>
      </c>
      <c r="F118" s="10">
        <v>10</v>
      </c>
      <c r="G118" s="10">
        <v>1</v>
      </c>
      <c r="H118" s="10">
        <v>9037150000144</v>
      </c>
      <c r="I118" s="11" t="s">
        <v>228</v>
      </c>
      <c r="J118" s="10">
        <v>3921</v>
      </c>
      <c r="K118" s="11" t="s">
        <v>220</v>
      </c>
      <c r="L118" s="9">
        <v>45994</v>
      </c>
      <c r="M118" s="10">
        <v>11</v>
      </c>
      <c r="N118" s="3">
        <v>17898.52</v>
      </c>
      <c r="O118" s="85">
        <v>583.49</v>
      </c>
      <c r="P118" s="3">
        <v>0</v>
      </c>
      <c r="Q118" s="33">
        <f t="shared" si="3"/>
        <v>17315.03</v>
      </c>
    </row>
    <row r="119" spans="1:17" ht="24.95" customHeight="1" x14ac:dyDescent="0.2">
      <c r="A119" s="10" t="str">
        <f t="shared" si="2"/>
        <v>1441|1440011|129|2025|12</v>
      </c>
      <c r="B119" s="10">
        <v>1441</v>
      </c>
      <c r="C119" s="10">
        <v>1440011</v>
      </c>
      <c r="D119" s="10">
        <v>129</v>
      </c>
      <c r="E119" s="10">
        <v>2025</v>
      </c>
      <c r="F119" s="10">
        <v>10</v>
      </c>
      <c r="G119" s="10">
        <v>1</v>
      </c>
      <c r="H119" s="10">
        <v>9037150000144</v>
      </c>
      <c r="I119" s="11" t="s">
        <v>228</v>
      </c>
      <c r="J119" s="10">
        <v>3921</v>
      </c>
      <c r="K119" s="11" t="s">
        <v>220</v>
      </c>
      <c r="L119" s="9">
        <v>46008</v>
      </c>
      <c r="M119" s="10">
        <v>12</v>
      </c>
      <c r="N119" s="3">
        <v>3671.58</v>
      </c>
      <c r="O119" s="85">
        <v>119.69</v>
      </c>
      <c r="P119" s="3">
        <v>0</v>
      </c>
      <c r="Q119" s="33">
        <f t="shared" si="3"/>
        <v>3551.89</v>
      </c>
    </row>
    <row r="120" spans="1:17" ht="24.95" customHeight="1" x14ac:dyDescent="0.2">
      <c r="A120" s="10" t="str">
        <f t="shared" si="2"/>
        <v>1441|1440011|130|2025|11</v>
      </c>
      <c r="B120" s="10">
        <v>1441</v>
      </c>
      <c r="C120" s="10">
        <v>1440011</v>
      </c>
      <c r="D120" s="10">
        <v>130</v>
      </c>
      <c r="E120" s="10">
        <v>2025</v>
      </c>
      <c r="F120" s="10">
        <v>10</v>
      </c>
      <c r="G120" s="10">
        <v>1</v>
      </c>
      <c r="H120" s="10">
        <v>59424451687</v>
      </c>
      <c r="I120" s="11" t="s">
        <v>229</v>
      </c>
      <c r="J120" s="10">
        <v>3611</v>
      </c>
      <c r="K120" s="11" t="s">
        <v>169</v>
      </c>
      <c r="L120" s="9">
        <v>46000</v>
      </c>
      <c r="M120" s="10">
        <v>11</v>
      </c>
      <c r="N120" s="3">
        <v>3205.95</v>
      </c>
      <c r="O120" s="3">
        <v>0</v>
      </c>
      <c r="P120" s="3">
        <v>0</v>
      </c>
      <c r="Q120" s="33">
        <f t="shared" si="3"/>
        <v>3205.95</v>
      </c>
    </row>
    <row r="121" spans="1:17" ht="24.95" customHeight="1" x14ac:dyDescent="0.2">
      <c r="A121" s="10" t="str">
        <f t="shared" si="2"/>
        <v>1441|1440011|131|2025|11</v>
      </c>
      <c r="B121" s="10">
        <v>1441</v>
      </c>
      <c r="C121" s="10">
        <v>1440011</v>
      </c>
      <c r="D121" s="10">
        <v>131</v>
      </c>
      <c r="E121" s="10">
        <v>2025</v>
      </c>
      <c r="F121" s="10">
        <v>10</v>
      </c>
      <c r="G121" s="10">
        <v>1</v>
      </c>
      <c r="H121" s="10">
        <v>10426962000160</v>
      </c>
      <c r="I121" s="11" t="s">
        <v>230</v>
      </c>
      <c r="J121" s="10">
        <v>3921</v>
      </c>
      <c r="K121" s="11" t="s">
        <v>220</v>
      </c>
      <c r="L121" s="9">
        <v>46001</v>
      </c>
      <c r="M121" s="10">
        <v>11</v>
      </c>
      <c r="N121" s="3">
        <v>11436.33</v>
      </c>
      <c r="O121" s="85">
        <v>571.82000000000005</v>
      </c>
      <c r="P121" s="3">
        <v>0</v>
      </c>
      <c r="Q121" s="33">
        <f t="shared" si="3"/>
        <v>10864.51</v>
      </c>
    </row>
    <row r="122" spans="1:17" ht="24.95" customHeight="1" x14ac:dyDescent="0.2">
      <c r="A122" s="10" t="str">
        <f t="shared" si="2"/>
        <v>1441|1440011|131|2025|12</v>
      </c>
      <c r="B122" s="10">
        <v>1441</v>
      </c>
      <c r="C122" s="10">
        <v>1440011</v>
      </c>
      <c r="D122" s="10">
        <v>131</v>
      </c>
      <c r="E122" s="10">
        <v>2025</v>
      </c>
      <c r="F122" s="10">
        <v>10</v>
      </c>
      <c r="G122" s="10">
        <v>1</v>
      </c>
      <c r="H122" s="10">
        <v>10426962000160</v>
      </c>
      <c r="I122" s="11" t="s">
        <v>230</v>
      </c>
      <c r="J122" s="10">
        <v>3921</v>
      </c>
      <c r="K122" s="11" t="s">
        <v>220</v>
      </c>
      <c r="L122" s="9">
        <v>46010</v>
      </c>
      <c r="M122" s="10">
        <v>12</v>
      </c>
      <c r="N122" s="3">
        <v>22054.65</v>
      </c>
      <c r="O122" s="85">
        <v>1102.73</v>
      </c>
      <c r="P122" s="3">
        <v>0</v>
      </c>
      <c r="Q122" s="33">
        <f t="shared" si="3"/>
        <v>20951.920000000002</v>
      </c>
    </row>
    <row r="123" spans="1:17" ht="24.95" customHeight="1" x14ac:dyDescent="0.2">
      <c r="A123" s="10" t="str">
        <f t="shared" si="2"/>
        <v>1441|1440011|133|2025|11</v>
      </c>
      <c r="B123" s="10">
        <v>1441</v>
      </c>
      <c r="C123" s="10">
        <v>1440011</v>
      </c>
      <c r="D123" s="10">
        <v>133</v>
      </c>
      <c r="E123" s="10">
        <v>2025</v>
      </c>
      <c r="F123" s="10">
        <v>10</v>
      </c>
      <c r="G123" s="10">
        <v>1</v>
      </c>
      <c r="H123" s="10">
        <v>69209960653</v>
      </c>
      <c r="I123" s="11" t="s">
        <v>231</v>
      </c>
      <c r="J123" s="10">
        <v>3611</v>
      </c>
      <c r="K123" s="11" t="s">
        <v>169</v>
      </c>
      <c r="L123" s="9">
        <v>46000</v>
      </c>
      <c r="M123" s="10">
        <v>11</v>
      </c>
      <c r="N123" s="3">
        <v>2113.3200000000002</v>
      </c>
      <c r="O123" s="3">
        <v>0</v>
      </c>
      <c r="P123" s="3">
        <v>0</v>
      </c>
      <c r="Q123" s="33">
        <f t="shared" si="3"/>
        <v>2113.3200000000002</v>
      </c>
    </row>
    <row r="124" spans="1:17" ht="24.95" customHeight="1" x14ac:dyDescent="0.2">
      <c r="A124" s="10" t="str">
        <f t="shared" ref="A124:A180" si="4">B124&amp;"|"&amp;C124&amp;"|"&amp;D124&amp;"|"&amp;E124&amp;"|"&amp;M124</f>
        <v>1441|1440011|134|2025|11</v>
      </c>
      <c r="B124" s="10">
        <v>1441</v>
      </c>
      <c r="C124" s="10">
        <v>1440011</v>
      </c>
      <c r="D124" s="10">
        <v>134</v>
      </c>
      <c r="E124" s="10">
        <v>2025</v>
      </c>
      <c r="F124" s="10">
        <v>10</v>
      </c>
      <c r="G124" s="10">
        <v>1</v>
      </c>
      <c r="H124" s="10">
        <v>10426962000160</v>
      </c>
      <c r="I124" s="11" t="s">
        <v>230</v>
      </c>
      <c r="J124" s="10">
        <v>3921</v>
      </c>
      <c r="K124" s="11" t="s">
        <v>220</v>
      </c>
      <c r="L124" s="9">
        <v>46001</v>
      </c>
      <c r="M124" s="10">
        <v>11</v>
      </c>
      <c r="N124" s="3">
        <v>22542.66</v>
      </c>
      <c r="O124" s="85">
        <v>1127.1300000000001</v>
      </c>
      <c r="P124" s="3">
        <v>0</v>
      </c>
      <c r="Q124" s="33">
        <f t="shared" si="3"/>
        <v>21415.53</v>
      </c>
    </row>
    <row r="125" spans="1:17" ht="24.95" customHeight="1" x14ac:dyDescent="0.2">
      <c r="A125" s="10" t="str">
        <f t="shared" si="4"/>
        <v>1441|1440011|134|2025|12</v>
      </c>
      <c r="B125" s="10">
        <v>1441</v>
      </c>
      <c r="C125" s="10">
        <v>1440011</v>
      </c>
      <c r="D125" s="10">
        <v>134</v>
      </c>
      <c r="E125" s="10">
        <v>2025</v>
      </c>
      <c r="F125" s="10">
        <v>10</v>
      </c>
      <c r="G125" s="10">
        <v>1</v>
      </c>
      <c r="H125" s="10">
        <v>10426962000160</v>
      </c>
      <c r="I125" s="11" t="s">
        <v>230</v>
      </c>
      <c r="J125" s="10">
        <v>3921</v>
      </c>
      <c r="K125" s="11" t="s">
        <v>220</v>
      </c>
      <c r="L125" s="9">
        <v>46009</v>
      </c>
      <c r="M125" s="10">
        <v>12</v>
      </c>
      <c r="N125" s="3">
        <v>24781.64</v>
      </c>
      <c r="O125" s="85">
        <v>1239.08</v>
      </c>
      <c r="P125" s="3">
        <v>0</v>
      </c>
      <c r="Q125" s="33">
        <f t="shared" ref="Q125:Q180" si="5">N125-O125-P125</f>
        <v>23542.559999999998</v>
      </c>
    </row>
    <row r="126" spans="1:17" ht="24.95" customHeight="1" x14ac:dyDescent="0.2">
      <c r="A126" s="10" t="str">
        <f t="shared" si="4"/>
        <v>1441|1440011|135|2025|10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232</v>
      </c>
      <c r="J126" s="10">
        <v>3611</v>
      </c>
      <c r="K126" s="11" t="s">
        <v>169</v>
      </c>
      <c r="L126" s="9">
        <v>45996</v>
      </c>
      <c r="M126" s="10">
        <v>10</v>
      </c>
      <c r="N126" s="3">
        <v>17000</v>
      </c>
      <c r="O126" s="3">
        <v>0</v>
      </c>
      <c r="P126" s="3">
        <v>0</v>
      </c>
      <c r="Q126" s="33">
        <f t="shared" si="5"/>
        <v>17000</v>
      </c>
    </row>
    <row r="127" spans="1:17" ht="24.95" customHeight="1" x14ac:dyDescent="0.2">
      <c r="A127" s="10" t="str">
        <f t="shared" si="4"/>
        <v>1441|1440011|136|2025|11</v>
      </c>
      <c r="B127" s="10">
        <v>1441</v>
      </c>
      <c r="C127" s="10">
        <v>1440011</v>
      </c>
      <c r="D127" s="10">
        <v>136</v>
      </c>
      <c r="E127" s="10">
        <v>2025</v>
      </c>
      <c r="F127" s="10">
        <v>10</v>
      </c>
      <c r="G127" s="10">
        <v>1</v>
      </c>
      <c r="H127" s="10">
        <v>10426962000160</v>
      </c>
      <c r="I127" s="11" t="s">
        <v>230</v>
      </c>
      <c r="J127" s="10">
        <v>3921</v>
      </c>
      <c r="K127" s="11" t="s">
        <v>220</v>
      </c>
      <c r="L127" s="9">
        <v>46001</v>
      </c>
      <c r="M127" s="10">
        <v>11</v>
      </c>
      <c r="N127" s="3">
        <v>10380</v>
      </c>
      <c r="O127" s="85">
        <v>519</v>
      </c>
      <c r="P127" s="3">
        <v>0</v>
      </c>
      <c r="Q127" s="33">
        <f t="shared" si="5"/>
        <v>9861</v>
      </c>
    </row>
    <row r="128" spans="1:17" ht="24.95" customHeight="1" x14ac:dyDescent="0.2">
      <c r="A128" s="10" t="str">
        <f t="shared" si="4"/>
        <v>1441|1440011|137|2025|11</v>
      </c>
      <c r="B128" s="10">
        <v>1441</v>
      </c>
      <c r="C128" s="10">
        <v>1440011</v>
      </c>
      <c r="D128" s="10">
        <v>137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230</v>
      </c>
      <c r="J128" s="10">
        <v>3921</v>
      </c>
      <c r="K128" s="11" t="s">
        <v>220</v>
      </c>
      <c r="L128" s="9">
        <v>46001</v>
      </c>
      <c r="M128" s="10">
        <v>11</v>
      </c>
      <c r="N128" s="3">
        <v>12300</v>
      </c>
      <c r="O128" s="85">
        <v>615</v>
      </c>
      <c r="P128" s="3">
        <v>0</v>
      </c>
      <c r="Q128" s="33">
        <f t="shared" si="5"/>
        <v>11685</v>
      </c>
    </row>
    <row r="129" spans="1:17" ht="24.95" customHeight="1" x14ac:dyDescent="0.2">
      <c r="A129" s="10" t="str">
        <f t="shared" si="4"/>
        <v>1441|1440011|138|2025|11</v>
      </c>
      <c r="B129" s="10">
        <v>1441</v>
      </c>
      <c r="C129" s="10">
        <v>1440011</v>
      </c>
      <c r="D129" s="10">
        <v>138</v>
      </c>
      <c r="E129" s="10">
        <v>2025</v>
      </c>
      <c r="F129" s="10">
        <v>10</v>
      </c>
      <c r="G129" s="10">
        <v>1</v>
      </c>
      <c r="H129" s="10">
        <v>54710693668</v>
      </c>
      <c r="I129" s="11" t="s">
        <v>233</v>
      </c>
      <c r="J129" s="10">
        <v>3611</v>
      </c>
      <c r="K129" s="11" t="s">
        <v>169</v>
      </c>
      <c r="L129" s="9">
        <v>46000</v>
      </c>
      <c r="M129" s="10">
        <v>11</v>
      </c>
      <c r="N129" s="3">
        <v>9554.1</v>
      </c>
      <c r="O129" s="3">
        <v>0</v>
      </c>
      <c r="P129" s="3">
        <v>0</v>
      </c>
      <c r="Q129" s="33">
        <f t="shared" si="5"/>
        <v>9554.1</v>
      </c>
    </row>
    <row r="130" spans="1:17" ht="24.95" customHeight="1" x14ac:dyDescent="0.2">
      <c r="A130" s="10" t="str">
        <f t="shared" si="4"/>
        <v>1441|1440011|139|2025|11</v>
      </c>
      <c r="B130" s="10">
        <v>1441</v>
      </c>
      <c r="C130" s="10">
        <v>1440011</v>
      </c>
      <c r="D130" s="10">
        <v>139</v>
      </c>
      <c r="E130" s="10">
        <v>2025</v>
      </c>
      <c r="F130" s="10">
        <v>10</v>
      </c>
      <c r="G130" s="10">
        <v>1</v>
      </c>
      <c r="H130" s="10">
        <v>12964038000163</v>
      </c>
      <c r="I130" s="11" t="s">
        <v>234</v>
      </c>
      <c r="J130" s="10">
        <v>3920</v>
      </c>
      <c r="K130" s="11" t="s">
        <v>169</v>
      </c>
      <c r="L130" s="9">
        <v>46000</v>
      </c>
      <c r="M130" s="10">
        <v>11</v>
      </c>
      <c r="N130" s="3">
        <v>6267.59</v>
      </c>
      <c r="O130" s="3">
        <v>0</v>
      </c>
      <c r="P130" s="3">
        <v>0</v>
      </c>
      <c r="Q130" s="33">
        <f t="shared" si="5"/>
        <v>6267.59</v>
      </c>
    </row>
    <row r="131" spans="1:17" ht="24.95" customHeight="1" x14ac:dyDescent="0.2">
      <c r="A131" s="10" t="str">
        <f t="shared" si="4"/>
        <v>1441|1440011|140|2025|11</v>
      </c>
      <c r="B131" s="10">
        <v>1441</v>
      </c>
      <c r="C131" s="10">
        <v>1440011</v>
      </c>
      <c r="D131" s="10">
        <v>140</v>
      </c>
      <c r="E131" s="10">
        <v>2025</v>
      </c>
      <c r="F131" s="10">
        <v>10</v>
      </c>
      <c r="G131" s="10">
        <v>1</v>
      </c>
      <c r="H131" s="10">
        <v>15226019000128</v>
      </c>
      <c r="I131" s="11" t="s">
        <v>235</v>
      </c>
      <c r="J131" s="10">
        <v>3920</v>
      </c>
      <c r="K131" s="11" t="s">
        <v>169</v>
      </c>
      <c r="L131" s="9">
        <v>46000</v>
      </c>
      <c r="M131" s="10">
        <v>11</v>
      </c>
      <c r="N131" s="3">
        <v>8264.61</v>
      </c>
      <c r="O131" s="3">
        <v>0</v>
      </c>
      <c r="P131" s="3">
        <v>0</v>
      </c>
      <c r="Q131" s="33">
        <f t="shared" si="5"/>
        <v>8264.61</v>
      </c>
    </row>
    <row r="132" spans="1:17" ht="24.95" customHeight="1" x14ac:dyDescent="0.2">
      <c r="A132" s="10" t="str">
        <f t="shared" si="4"/>
        <v>1441|1440011|141|2025|11</v>
      </c>
      <c r="B132" s="10">
        <v>1441</v>
      </c>
      <c r="C132" s="10">
        <v>1440011</v>
      </c>
      <c r="D132" s="10">
        <v>141</v>
      </c>
      <c r="E132" s="10">
        <v>2025</v>
      </c>
      <c r="F132" s="10">
        <v>10</v>
      </c>
      <c r="G132" s="10">
        <v>1</v>
      </c>
      <c r="H132" s="10">
        <v>3801004600</v>
      </c>
      <c r="I132" s="11" t="s">
        <v>236</v>
      </c>
      <c r="J132" s="10">
        <v>3611</v>
      </c>
      <c r="K132" s="11" t="s">
        <v>169</v>
      </c>
      <c r="L132" s="9">
        <v>45996</v>
      </c>
      <c r="M132" s="10">
        <v>11</v>
      </c>
      <c r="N132" s="3">
        <v>3648.03</v>
      </c>
      <c r="O132" s="3">
        <v>0</v>
      </c>
      <c r="P132" s="3">
        <v>0</v>
      </c>
      <c r="Q132" s="33">
        <f t="shared" si="5"/>
        <v>3648.03</v>
      </c>
    </row>
    <row r="133" spans="1:17" ht="24.95" customHeight="1" x14ac:dyDescent="0.2">
      <c r="A133" s="10" t="str">
        <f t="shared" si="4"/>
        <v>1441|1440011|142|2025|11</v>
      </c>
      <c r="B133" s="10">
        <v>1441</v>
      </c>
      <c r="C133" s="10">
        <v>1440011</v>
      </c>
      <c r="D133" s="10">
        <v>142</v>
      </c>
      <c r="E133" s="10">
        <v>2025</v>
      </c>
      <c r="F133" s="10">
        <v>10</v>
      </c>
      <c r="G133" s="10">
        <v>1</v>
      </c>
      <c r="H133" s="10">
        <v>87992400763</v>
      </c>
      <c r="I133" s="11" t="s">
        <v>237</v>
      </c>
      <c r="J133" s="10">
        <v>3611</v>
      </c>
      <c r="K133" s="11" t="s">
        <v>169</v>
      </c>
      <c r="L133" s="9">
        <v>46000</v>
      </c>
      <c r="M133" s="10">
        <v>11</v>
      </c>
      <c r="N133" s="3">
        <v>8404.11</v>
      </c>
      <c r="O133" s="3">
        <v>0</v>
      </c>
      <c r="P133" s="3">
        <v>0</v>
      </c>
      <c r="Q133" s="33">
        <f t="shared" si="5"/>
        <v>8404.11</v>
      </c>
    </row>
    <row r="134" spans="1:17" ht="24.95" customHeight="1" x14ac:dyDescent="0.2">
      <c r="A134" s="10" t="str">
        <f t="shared" si="4"/>
        <v>1441|1440011|143|2025|11</v>
      </c>
      <c r="B134" s="10">
        <v>1441</v>
      </c>
      <c r="C134" s="10">
        <v>1440011</v>
      </c>
      <c r="D134" s="10">
        <v>143</v>
      </c>
      <c r="E134" s="10">
        <v>2025</v>
      </c>
      <c r="F134" s="10">
        <v>10</v>
      </c>
      <c r="G134" s="10">
        <v>1</v>
      </c>
      <c r="H134" s="10">
        <v>51801027668</v>
      </c>
      <c r="I134" s="11" t="s">
        <v>238</v>
      </c>
      <c r="J134" s="10">
        <v>3611</v>
      </c>
      <c r="K134" s="11" t="s">
        <v>169</v>
      </c>
      <c r="L134" s="9">
        <v>46000</v>
      </c>
      <c r="M134" s="10">
        <v>11</v>
      </c>
      <c r="N134" s="3">
        <v>5458.84</v>
      </c>
      <c r="O134" s="3">
        <v>0</v>
      </c>
      <c r="P134" s="3">
        <v>0</v>
      </c>
      <c r="Q134" s="33">
        <f t="shared" si="5"/>
        <v>5458.84</v>
      </c>
    </row>
    <row r="135" spans="1:17" ht="24.95" customHeight="1" x14ac:dyDescent="0.2">
      <c r="A135" s="10" t="str">
        <f t="shared" si="4"/>
        <v>1441|1440011|144|2025|11</v>
      </c>
      <c r="B135" s="10">
        <v>1441</v>
      </c>
      <c r="C135" s="10">
        <v>1440011</v>
      </c>
      <c r="D135" s="10">
        <v>144</v>
      </c>
      <c r="E135" s="10">
        <v>2025</v>
      </c>
      <c r="F135" s="10">
        <v>10</v>
      </c>
      <c r="G135" s="10">
        <v>1</v>
      </c>
      <c r="H135" s="10">
        <v>2895180679</v>
      </c>
      <c r="I135" s="11" t="s">
        <v>239</v>
      </c>
      <c r="J135" s="10">
        <v>3611</v>
      </c>
      <c r="K135" s="11" t="s">
        <v>169</v>
      </c>
      <c r="L135" s="9">
        <v>46000</v>
      </c>
      <c r="M135" s="10">
        <v>11</v>
      </c>
      <c r="N135" s="3">
        <v>5278.01</v>
      </c>
      <c r="O135" s="3">
        <v>0</v>
      </c>
      <c r="P135" s="3">
        <v>0</v>
      </c>
      <c r="Q135" s="33">
        <f t="shared" si="5"/>
        <v>5278.01</v>
      </c>
    </row>
    <row r="136" spans="1:17" ht="24.95" customHeight="1" x14ac:dyDescent="0.2">
      <c r="A136" s="10" t="str">
        <f t="shared" si="4"/>
        <v>1441|1440011|145|2025|11</v>
      </c>
      <c r="B136" s="10">
        <v>1441</v>
      </c>
      <c r="C136" s="10">
        <v>1440011</v>
      </c>
      <c r="D136" s="10">
        <v>145</v>
      </c>
      <c r="E136" s="10">
        <v>2025</v>
      </c>
      <c r="F136" s="10">
        <v>10</v>
      </c>
      <c r="G136" s="10">
        <v>1</v>
      </c>
      <c r="H136" s="10">
        <v>95644954668</v>
      </c>
      <c r="I136" s="11" t="s">
        <v>240</v>
      </c>
      <c r="J136" s="10">
        <v>3611</v>
      </c>
      <c r="K136" s="11" t="s">
        <v>169</v>
      </c>
      <c r="L136" s="9">
        <v>46000</v>
      </c>
      <c r="M136" s="10">
        <v>11</v>
      </c>
      <c r="N136" s="3">
        <v>9985.08</v>
      </c>
      <c r="O136" s="3">
        <v>0</v>
      </c>
      <c r="P136" s="3">
        <v>0</v>
      </c>
      <c r="Q136" s="33">
        <f t="shared" si="5"/>
        <v>9985.08</v>
      </c>
    </row>
    <row r="137" spans="1:17" ht="24.95" customHeight="1" x14ac:dyDescent="0.2">
      <c r="A137" s="10" t="str">
        <f t="shared" si="4"/>
        <v>1441|1440011|147|2025|11</v>
      </c>
      <c r="B137" s="10">
        <v>1441</v>
      </c>
      <c r="C137" s="10">
        <v>1440011</v>
      </c>
      <c r="D137" s="10">
        <v>147</v>
      </c>
      <c r="E137" s="10">
        <v>2025</v>
      </c>
      <c r="F137" s="10">
        <v>10</v>
      </c>
      <c r="G137" s="10">
        <v>1</v>
      </c>
      <c r="H137" s="10">
        <v>41733882000181</v>
      </c>
      <c r="I137" s="11" t="s">
        <v>241</v>
      </c>
      <c r="J137" s="10">
        <v>3920</v>
      </c>
      <c r="K137" s="11" t="s">
        <v>169</v>
      </c>
      <c r="L137" s="9">
        <v>46000</v>
      </c>
      <c r="M137" s="10">
        <v>11</v>
      </c>
      <c r="N137" s="3">
        <v>8824.3799999999992</v>
      </c>
      <c r="O137" s="3">
        <v>0</v>
      </c>
      <c r="P137" s="3">
        <v>0</v>
      </c>
      <c r="Q137" s="33">
        <f t="shared" si="5"/>
        <v>8824.3799999999992</v>
      </c>
    </row>
    <row r="138" spans="1:17" ht="24.95" customHeight="1" x14ac:dyDescent="0.2">
      <c r="A138" s="10" t="str">
        <f t="shared" si="4"/>
        <v>1441|1440011|148|2025|11</v>
      </c>
      <c r="B138" s="10">
        <v>1441</v>
      </c>
      <c r="C138" s="10">
        <v>1440011</v>
      </c>
      <c r="D138" s="10">
        <v>148</v>
      </c>
      <c r="E138" s="10">
        <v>2025</v>
      </c>
      <c r="F138" s="10">
        <v>10</v>
      </c>
      <c r="G138" s="10">
        <v>1</v>
      </c>
      <c r="H138" s="10">
        <v>23732170000166</v>
      </c>
      <c r="I138" s="11" t="s">
        <v>242</v>
      </c>
      <c r="J138" s="10">
        <v>3920</v>
      </c>
      <c r="K138" s="11" t="s">
        <v>169</v>
      </c>
      <c r="L138" s="9">
        <v>46000</v>
      </c>
      <c r="M138" s="10">
        <v>11</v>
      </c>
      <c r="N138" s="3">
        <v>16007.38</v>
      </c>
      <c r="O138" s="3">
        <v>0</v>
      </c>
      <c r="P138" s="3">
        <v>0</v>
      </c>
      <c r="Q138" s="33">
        <f t="shared" si="5"/>
        <v>16007.38</v>
      </c>
    </row>
    <row r="139" spans="1:17" ht="24.95" customHeight="1" x14ac:dyDescent="0.2">
      <c r="A139" s="10" t="str">
        <f t="shared" si="4"/>
        <v>1441|1440011|150|2025|11</v>
      </c>
      <c r="B139" s="10">
        <v>1441</v>
      </c>
      <c r="C139" s="10">
        <v>1440011</v>
      </c>
      <c r="D139" s="10">
        <v>150</v>
      </c>
      <c r="E139" s="10">
        <v>2025</v>
      </c>
      <c r="F139" s="10">
        <v>10</v>
      </c>
      <c r="G139" s="10">
        <v>1</v>
      </c>
      <c r="H139" s="10">
        <v>22510183000128</v>
      </c>
      <c r="I139" s="11" t="s">
        <v>243</v>
      </c>
      <c r="J139" s="10">
        <v>3920</v>
      </c>
      <c r="K139" s="11" t="s">
        <v>169</v>
      </c>
      <c r="L139" s="9">
        <v>46000</v>
      </c>
      <c r="M139" s="10">
        <v>11</v>
      </c>
      <c r="N139" s="3">
        <v>14294.6</v>
      </c>
      <c r="O139" s="3">
        <v>0</v>
      </c>
      <c r="P139" s="3">
        <v>0</v>
      </c>
      <c r="Q139" s="33">
        <f t="shared" si="5"/>
        <v>14294.6</v>
      </c>
    </row>
    <row r="140" spans="1:17" ht="24.95" customHeight="1" x14ac:dyDescent="0.2">
      <c r="A140" s="10" t="str">
        <f t="shared" si="4"/>
        <v>1441|1440011|151|2025|11</v>
      </c>
      <c r="B140" s="10">
        <v>1441</v>
      </c>
      <c r="C140" s="10">
        <v>1440011</v>
      </c>
      <c r="D140" s="10">
        <v>151</v>
      </c>
      <c r="E140" s="10">
        <v>2025</v>
      </c>
      <c r="F140" s="10">
        <v>10</v>
      </c>
      <c r="G140" s="10">
        <v>1</v>
      </c>
      <c r="H140" s="10">
        <v>38437345000180</v>
      </c>
      <c r="I140" s="11" t="s">
        <v>244</v>
      </c>
      <c r="J140" s="10">
        <v>3920</v>
      </c>
      <c r="K140" s="11" t="s">
        <v>169</v>
      </c>
      <c r="L140" s="9">
        <v>46000</v>
      </c>
      <c r="M140" s="10">
        <v>11</v>
      </c>
      <c r="N140" s="3">
        <v>10978.47</v>
      </c>
      <c r="O140" s="3">
        <v>0</v>
      </c>
      <c r="P140" s="3">
        <v>0</v>
      </c>
      <c r="Q140" s="33">
        <f t="shared" si="5"/>
        <v>10978.47</v>
      </c>
    </row>
    <row r="141" spans="1:17" ht="24.95" customHeight="1" x14ac:dyDescent="0.2">
      <c r="A141" s="10" t="str">
        <f t="shared" si="4"/>
        <v>1441|1440011|152|2025|11</v>
      </c>
      <c r="B141" s="10">
        <v>1441</v>
      </c>
      <c r="C141" s="10">
        <v>1440011</v>
      </c>
      <c r="D141" s="10">
        <v>152</v>
      </c>
      <c r="E141" s="10">
        <v>2025</v>
      </c>
      <c r="F141" s="10">
        <v>10</v>
      </c>
      <c r="G141" s="10">
        <v>1</v>
      </c>
      <c r="H141" s="10">
        <v>14165537000116</v>
      </c>
      <c r="I141" s="11" t="s">
        <v>245</v>
      </c>
      <c r="J141" s="10">
        <v>3920</v>
      </c>
      <c r="K141" s="11" t="s">
        <v>169</v>
      </c>
      <c r="L141" s="9">
        <v>46000</v>
      </c>
      <c r="M141" s="10">
        <v>11</v>
      </c>
      <c r="N141" s="3">
        <v>8404.1</v>
      </c>
      <c r="O141" s="3">
        <v>0</v>
      </c>
      <c r="P141" s="3">
        <v>0</v>
      </c>
      <c r="Q141" s="33">
        <f t="shared" si="5"/>
        <v>8404.1</v>
      </c>
    </row>
    <row r="142" spans="1:17" ht="24.95" customHeight="1" x14ac:dyDescent="0.2">
      <c r="A142" s="10" t="str">
        <f t="shared" si="4"/>
        <v>1441|1440011|153|2025|11</v>
      </c>
      <c r="B142" s="10">
        <v>1441</v>
      </c>
      <c r="C142" s="10">
        <v>1440011</v>
      </c>
      <c r="D142" s="10">
        <v>153</v>
      </c>
      <c r="E142" s="10">
        <v>2025</v>
      </c>
      <c r="F142" s="10">
        <v>10</v>
      </c>
      <c r="G142" s="10">
        <v>1</v>
      </c>
      <c r="H142" s="10">
        <v>11027551000165</v>
      </c>
      <c r="I142" s="11" t="s">
        <v>246</v>
      </c>
      <c r="J142" s="10">
        <v>3920</v>
      </c>
      <c r="K142" s="11" t="s">
        <v>169</v>
      </c>
      <c r="L142" s="9">
        <v>45996</v>
      </c>
      <c r="M142" s="10">
        <v>11</v>
      </c>
      <c r="N142" s="3">
        <v>8076.06</v>
      </c>
      <c r="O142" s="3">
        <v>0</v>
      </c>
      <c r="P142" s="3">
        <v>0</v>
      </c>
      <c r="Q142" s="33">
        <f t="shared" si="5"/>
        <v>8076.06</v>
      </c>
    </row>
    <row r="143" spans="1:17" ht="24.95" customHeight="1" x14ac:dyDescent="0.2">
      <c r="A143" s="10" t="str">
        <f t="shared" si="4"/>
        <v>1441|1440011|154|2025|11</v>
      </c>
      <c r="B143" s="10">
        <v>1441</v>
      </c>
      <c r="C143" s="10">
        <v>1440011</v>
      </c>
      <c r="D143" s="10">
        <v>154</v>
      </c>
      <c r="E143" s="10">
        <v>2025</v>
      </c>
      <c r="F143" s="10">
        <v>10</v>
      </c>
      <c r="G143" s="10">
        <v>1</v>
      </c>
      <c r="H143" s="10">
        <v>38236252000197</v>
      </c>
      <c r="I143" s="11" t="s">
        <v>247</v>
      </c>
      <c r="J143" s="10">
        <v>3920</v>
      </c>
      <c r="K143" s="11" t="s">
        <v>169</v>
      </c>
      <c r="L143" s="9">
        <v>46000</v>
      </c>
      <c r="M143" s="10">
        <v>11</v>
      </c>
      <c r="N143" s="3">
        <v>26220.15</v>
      </c>
      <c r="O143" s="3">
        <v>0</v>
      </c>
      <c r="P143" s="3">
        <v>0</v>
      </c>
      <c r="Q143" s="33">
        <f t="shared" si="5"/>
        <v>26220.15</v>
      </c>
    </row>
    <row r="144" spans="1:17" ht="24.95" customHeight="1" x14ac:dyDescent="0.2">
      <c r="A144" s="10" t="str">
        <f t="shared" si="4"/>
        <v>1441|1440011|155|2025|16</v>
      </c>
      <c r="B144" s="10">
        <v>1441</v>
      </c>
      <c r="C144" s="10">
        <v>1440011</v>
      </c>
      <c r="D144" s="10">
        <v>155</v>
      </c>
      <c r="E144" s="10">
        <v>2025</v>
      </c>
      <c r="F144" s="10">
        <v>10</v>
      </c>
      <c r="G144" s="10">
        <v>1</v>
      </c>
      <c r="H144" s="10">
        <v>34975444000164</v>
      </c>
      <c r="I144" s="11" t="s">
        <v>248</v>
      </c>
      <c r="J144" s="10">
        <v>3920</v>
      </c>
      <c r="K144" s="11" t="s">
        <v>169</v>
      </c>
      <c r="L144" s="9">
        <v>46000</v>
      </c>
      <c r="M144" s="10">
        <v>16</v>
      </c>
      <c r="N144" s="3">
        <v>42953.91</v>
      </c>
      <c r="O144" s="3">
        <v>0</v>
      </c>
      <c r="P144" s="3">
        <v>0</v>
      </c>
      <c r="Q144" s="33">
        <f t="shared" si="5"/>
        <v>42953.91</v>
      </c>
    </row>
    <row r="145" spans="1:17" ht="24.95" customHeight="1" x14ac:dyDescent="0.2">
      <c r="A145" s="10" t="str">
        <f t="shared" si="4"/>
        <v>1441|1440011|156|2025|11</v>
      </c>
      <c r="B145" s="10">
        <v>1441</v>
      </c>
      <c r="C145" s="10">
        <v>1440011</v>
      </c>
      <c r="D145" s="10">
        <v>156</v>
      </c>
      <c r="E145" s="10">
        <v>2025</v>
      </c>
      <c r="F145" s="10">
        <v>10</v>
      </c>
      <c r="G145" s="10">
        <v>1</v>
      </c>
      <c r="H145" s="10">
        <v>99999957803</v>
      </c>
      <c r="I145" s="11" t="s">
        <v>249</v>
      </c>
      <c r="J145" s="10">
        <v>3601</v>
      </c>
      <c r="K145" s="11" t="s">
        <v>250</v>
      </c>
      <c r="L145" s="9">
        <v>46006</v>
      </c>
      <c r="M145" s="10">
        <v>11</v>
      </c>
      <c r="N145" s="3">
        <v>3027623.08</v>
      </c>
      <c r="O145" s="3">
        <v>0</v>
      </c>
      <c r="P145" s="3">
        <v>0</v>
      </c>
      <c r="Q145" s="33">
        <f t="shared" si="5"/>
        <v>3027623.08</v>
      </c>
    </row>
    <row r="146" spans="1:17" ht="24.95" customHeight="1" x14ac:dyDescent="0.2">
      <c r="A146" s="10" t="str">
        <f t="shared" si="4"/>
        <v>1441|1440011|162|2025|11</v>
      </c>
      <c r="B146" s="10">
        <v>1441</v>
      </c>
      <c r="C146" s="10">
        <v>1440011</v>
      </c>
      <c r="D146" s="10">
        <v>162</v>
      </c>
      <c r="E146" s="10">
        <v>2025</v>
      </c>
      <c r="F146" s="10">
        <v>10</v>
      </c>
      <c r="G146" s="10">
        <v>1</v>
      </c>
      <c r="H146" s="10">
        <v>45347438000189</v>
      </c>
      <c r="I146" s="11" t="s">
        <v>251</v>
      </c>
      <c r="J146" s="10">
        <v>3920</v>
      </c>
      <c r="K146" s="11" t="s">
        <v>169</v>
      </c>
      <c r="L146" s="9">
        <v>45996</v>
      </c>
      <c r="M146" s="10">
        <v>11</v>
      </c>
      <c r="N146" s="3">
        <v>15829.46</v>
      </c>
      <c r="O146" s="3">
        <v>0</v>
      </c>
      <c r="P146" s="3">
        <v>0</v>
      </c>
      <c r="Q146" s="33">
        <f t="shared" si="5"/>
        <v>15829.46</v>
      </c>
    </row>
    <row r="147" spans="1:17" ht="24.95" customHeight="1" x14ac:dyDescent="0.2">
      <c r="A147" s="10" t="str">
        <f t="shared" si="4"/>
        <v>1441|1440011|164|2025|11</v>
      </c>
      <c r="B147" s="10">
        <v>1441</v>
      </c>
      <c r="C147" s="10">
        <v>1440011</v>
      </c>
      <c r="D147" s="10">
        <v>164</v>
      </c>
      <c r="E147" s="10">
        <v>2025</v>
      </c>
      <c r="F147" s="10">
        <v>10</v>
      </c>
      <c r="G147" s="10">
        <v>1</v>
      </c>
      <c r="H147" s="10">
        <v>7887283000184</v>
      </c>
      <c r="I147" s="11" t="s">
        <v>252</v>
      </c>
      <c r="J147" s="10">
        <v>3920</v>
      </c>
      <c r="K147" s="11" t="s">
        <v>169</v>
      </c>
      <c r="L147" s="9">
        <v>45996</v>
      </c>
      <c r="M147" s="10">
        <v>11</v>
      </c>
      <c r="N147" s="3">
        <v>6189.18</v>
      </c>
      <c r="O147" s="3">
        <v>0</v>
      </c>
      <c r="P147" s="3">
        <v>0</v>
      </c>
      <c r="Q147" s="33">
        <f t="shared" si="5"/>
        <v>6189.18</v>
      </c>
    </row>
    <row r="148" spans="1:17" ht="24.95" customHeight="1" x14ac:dyDescent="0.2">
      <c r="A148" s="10" t="str">
        <f t="shared" si="4"/>
        <v>1441|1440011|165|2025|11</v>
      </c>
      <c r="B148" s="10">
        <v>1441</v>
      </c>
      <c r="C148" s="10">
        <v>1440011</v>
      </c>
      <c r="D148" s="10">
        <v>165</v>
      </c>
      <c r="E148" s="10">
        <v>2025</v>
      </c>
      <c r="F148" s="10">
        <v>10</v>
      </c>
      <c r="G148" s="10">
        <v>1</v>
      </c>
      <c r="H148" s="10">
        <v>9069772000154</v>
      </c>
      <c r="I148" s="11" t="s">
        <v>253</v>
      </c>
      <c r="J148" s="10">
        <v>3920</v>
      </c>
      <c r="K148" s="11" t="s">
        <v>169</v>
      </c>
      <c r="L148" s="9">
        <v>45996</v>
      </c>
      <c r="M148" s="10">
        <v>11</v>
      </c>
      <c r="N148" s="3">
        <v>17332.259999999998</v>
      </c>
      <c r="O148" s="3">
        <v>0</v>
      </c>
      <c r="P148" s="3">
        <v>0</v>
      </c>
      <c r="Q148" s="33">
        <f t="shared" si="5"/>
        <v>17332.259999999998</v>
      </c>
    </row>
    <row r="149" spans="1:17" ht="24.95" customHeight="1" x14ac:dyDescent="0.2">
      <c r="A149" s="10" t="str">
        <f t="shared" si="4"/>
        <v>1441|1440011|166|2025|11</v>
      </c>
      <c r="B149" s="10">
        <v>1441</v>
      </c>
      <c r="C149" s="10">
        <v>1440011</v>
      </c>
      <c r="D149" s="10">
        <v>166</v>
      </c>
      <c r="E149" s="10">
        <v>2025</v>
      </c>
      <c r="F149" s="10">
        <v>10</v>
      </c>
      <c r="G149" s="10">
        <v>1</v>
      </c>
      <c r="H149" s="10">
        <v>15210046000102</v>
      </c>
      <c r="I149" s="11" t="s">
        <v>254</v>
      </c>
      <c r="J149" s="10">
        <v>3920</v>
      </c>
      <c r="K149" s="11" t="s">
        <v>169</v>
      </c>
      <c r="L149" s="9">
        <v>46000</v>
      </c>
      <c r="M149" s="10">
        <v>11</v>
      </c>
      <c r="N149" s="3">
        <v>4610.8100000000004</v>
      </c>
      <c r="O149" s="3">
        <v>0</v>
      </c>
      <c r="P149" s="3">
        <v>0</v>
      </c>
      <c r="Q149" s="33">
        <f t="shared" si="5"/>
        <v>4610.8100000000004</v>
      </c>
    </row>
    <row r="150" spans="1:17" ht="24.95" customHeight="1" x14ac:dyDescent="0.2">
      <c r="A150" s="10" t="str">
        <f t="shared" si="4"/>
        <v>1441|1440011|169|2025|11</v>
      </c>
      <c r="B150" s="10">
        <v>1441</v>
      </c>
      <c r="C150" s="10">
        <v>1440011</v>
      </c>
      <c r="D150" s="10">
        <v>169</v>
      </c>
      <c r="E150" s="10">
        <v>2025</v>
      </c>
      <c r="F150" s="10">
        <v>10</v>
      </c>
      <c r="G150" s="10">
        <v>1</v>
      </c>
      <c r="H150" s="10">
        <v>18229133000108</v>
      </c>
      <c r="I150" s="11" t="s">
        <v>255</v>
      </c>
      <c r="J150" s="10">
        <v>3920</v>
      </c>
      <c r="K150" s="11" t="s">
        <v>169</v>
      </c>
      <c r="L150" s="9">
        <v>45996</v>
      </c>
      <c r="M150" s="10">
        <v>11</v>
      </c>
      <c r="N150" s="3">
        <v>4950.22</v>
      </c>
      <c r="O150" s="3">
        <v>0</v>
      </c>
      <c r="P150" s="3">
        <v>0</v>
      </c>
      <c r="Q150" s="33">
        <f t="shared" si="5"/>
        <v>4950.22</v>
      </c>
    </row>
    <row r="151" spans="1:17" ht="24.95" customHeight="1" x14ac:dyDescent="0.2">
      <c r="A151" s="10" t="str">
        <f t="shared" si="4"/>
        <v>1441|1440011|170|2025|11</v>
      </c>
      <c r="B151" s="10">
        <v>1441</v>
      </c>
      <c r="C151" s="10">
        <v>1440011</v>
      </c>
      <c r="D151" s="10">
        <v>170</v>
      </c>
      <c r="E151" s="10">
        <v>2025</v>
      </c>
      <c r="F151" s="10">
        <v>10</v>
      </c>
      <c r="G151" s="10">
        <v>1</v>
      </c>
      <c r="H151" s="10">
        <v>37454422000147</v>
      </c>
      <c r="I151" s="11" t="s">
        <v>256</v>
      </c>
      <c r="J151" s="10">
        <v>3920</v>
      </c>
      <c r="K151" s="11" t="s">
        <v>169</v>
      </c>
      <c r="L151" s="9">
        <v>46000</v>
      </c>
      <c r="M151" s="10">
        <v>11</v>
      </c>
      <c r="N151" s="3">
        <v>6934.9</v>
      </c>
      <c r="O151" s="3">
        <v>0</v>
      </c>
      <c r="P151" s="3">
        <v>0</v>
      </c>
      <c r="Q151" s="33">
        <f t="shared" si="5"/>
        <v>6934.9</v>
      </c>
    </row>
    <row r="152" spans="1:17" ht="24.95" customHeight="1" x14ac:dyDescent="0.2">
      <c r="A152" s="10" t="str">
        <f t="shared" si="4"/>
        <v>1441|1440011|171|2025|12</v>
      </c>
      <c r="B152" s="10">
        <v>1441</v>
      </c>
      <c r="C152" s="10">
        <v>1440011</v>
      </c>
      <c r="D152" s="10">
        <v>171</v>
      </c>
      <c r="E152" s="10">
        <v>2025</v>
      </c>
      <c r="F152" s="10">
        <v>10</v>
      </c>
      <c r="G152" s="10">
        <v>1</v>
      </c>
      <c r="H152" s="10">
        <v>87883807000106</v>
      </c>
      <c r="I152" s="11" t="s">
        <v>257</v>
      </c>
      <c r="J152" s="10">
        <v>3910</v>
      </c>
      <c r="K152" s="11" t="s">
        <v>258</v>
      </c>
      <c r="L152" s="9">
        <v>46010</v>
      </c>
      <c r="M152" s="10">
        <v>12</v>
      </c>
      <c r="N152" s="3">
        <v>332.6</v>
      </c>
      <c r="O152" s="3">
        <v>0</v>
      </c>
      <c r="P152" s="3">
        <v>0</v>
      </c>
      <c r="Q152" s="33">
        <f t="shared" si="5"/>
        <v>332.6</v>
      </c>
    </row>
    <row r="153" spans="1:17" ht="24.95" customHeight="1" x14ac:dyDescent="0.2">
      <c r="A153" s="10" t="str">
        <f t="shared" si="4"/>
        <v>1441|1440011|172|2025|11</v>
      </c>
      <c r="B153" s="10">
        <v>1441</v>
      </c>
      <c r="C153" s="10">
        <v>1440011</v>
      </c>
      <c r="D153" s="10">
        <v>172</v>
      </c>
      <c r="E153" s="10">
        <v>2025</v>
      </c>
      <c r="F153" s="10">
        <v>10</v>
      </c>
      <c r="G153" s="10">
        <v>1</v>
      </c>
      <c r="H153" s="10">
        <v>18124040000100</v>
      </c>
      <c r="I153" s="11" t="s">
        <v>259</v>
      </c>
      <c r="J153" s="10">
        <v>3920</v>
      </c>
      <c r="K153" s="11" t="s">
        <v>169</v>
      </c>
      <c r="L153" s="9">
        <v>45996</v>
      </c>
      <c r="M153" s="10">
        <v>11</v>
      </c>
      <c r="N153" s="3">
        <v>10455.780000000001</v>
      </c>
      <c r="O153" s="3">
        <v>0</v>
      </c>
      <c r="P153" s="3">
        <v>0</v>
      </c>
      <c r="Q153" s="33">
        <f t="shared" si="5"/>
        <v>10455.780000000001</v>
      </c>
    </row>
    <row r="154" spans="1:17" ht="24.95" customHeight="1" x14ac:dyDescent="0.2">
      <c r="A154" s="10" t="str">
        <f t="shared" si="4"/>
        <v>1441|1440011|175|2025|12</v>
      </c>
      <c r="B154" s="10">
        <v>1441</v>
      </c>
      <c r="C154" s="10">
        <v>1440011</v>
      </c>
      <c r="D154" s="10">
        <v>175</v>
      </c>
      <c r="E154" s="10">
        <v>2025</v>
      </c>
      <c r="F154" s="10">
        <v>10</v>
      </c>
      <c r="G154" s="10">
        <v>1</v>
      </c>
      <c r="H154" s="10">
        <v>7353227000160</v>
      </c>
      <c r="I154" s="11" t="s">
        <v>260</v>
      </c>
      <c r="J154" s="10">
        <v>3920</v>
      </c>
      <c r="K154" s="11" t="s">
        <v>169</v>
      </c>
      <c r="L154" s="9">
        <v>45995</v>
      </c>
      <c r="M154" s="10">
        <v>12</v>
      </c>
      <c r="N154" s="3">
        <v>400553.49</v>
      </c>
      <c r="O154" s="3">
        <v>0</v>
      </c>
      <c r="P154" s="3">
        <v>0</v>
      </c>
      <c r="Q154" s="33">
        <f t="shared" si="5"/>
        <v>400553.49</v>
      </c>
    </row>
    <row r="155" spans="1:17" ht="24.95" customHeight="1" x14ac:dyDescent="0.2">
      <c r="A155" s="10" t="str">
        <f t="shared" si="4"/>
        <v>1441|1440011|176|2025|11</v>
      </c>
      <c r="B155" s="10">
        <v>1441</v>
      </c>
      <c r="C155" s="10">
        <v>1440011</v>
      </c>
      <c r="D155" s="10">
        <v>176</v>
      </c>
      <c r="E155" s="10">
        <v>2025</v>
      </c>
      <c r="F155" s="10">
        <v>10</v>
      </c>
      <c r="G155" s="10">
        <v>1</v>
      </c>
      <c r="H155" s="10">
        <v>8229035000109</v>
      </c>
      <c r="I155" s="11" t="s">
        <v>261</v>
      </c>
      <c r="J155" s="10">
        <v>3920</v>
      </c>
      <c r="K155" s="11" t="s">
        <v>169</v>
      </c>
      <c r="L155" s="9">
        <v>45995</v>
      </c>
      <c r="M155" s="10">
        <v>11</v>
      </c>
      <c r="N155" s="3">
        <v>180009.2</v>
      </c>
      <c r="O155" s="3">
        <v>0</v>
      </c>
      <c r="P155" s="3">
        <v>0</v>
      </c>
      <c r="Q155" s="33">
        <f t="shared" si="5"/>
        <v>180009.2</v>
      </c>
    </row>
    <row r="156" spans="1:17" ht="24.95" customHeight="1" x14ac:dyDescent="0.2">
      <c r="A156" s="10" t="str">
        <f t="shared" si="4"/>
        <v>1441|1440011|177|2025|10</v>
      </c>
      <c r="B156" s="10">
        <v>1441</v>
      </c>
      <c r="C156" s="10">
        <v>1440011</v>
      </c>
      <c r="D156" s="10">
        <v>177</v>
      </c>
      <c r="E156" s="10">
        <v>2025</v>
      </c>
      <c r="F156" s="10">
        <v>10</v>
      </c>
      <c r="G156" s="10">
        <v>1</v>
      </c>
      <c r="H156" s="10">
        <v>7329219000188</v>
      </c>
      <c r="I156" s="11" t="s">
        <v>262</v>
      </c>
      <c r="J156" s="10">
        <v>3920</v>
      </c>
      <c r="K156" s="11" t="s">
        <v>169</v>
      </c>
      <c r="L156" s="9">
        <v>46000</v>
      </c>
      <c r="M156" s="10">
        <v>10</v>
      </c>
      <c r="N156" s="3">
        <v>21000</v>
      </c>
      <c r="O156" s="3">
        <v>0</v>
      </c>
      <c r="P156" s="3">
        <v>0</v>
      </c>
      <c r="Q156" s="33">
        <f t="shared" si="5"/>
        <v>21000</v>
      </c>
    </row>
    <row r="157" spans="1:17" ht="24.95" customHeight="1" x14ac:dyDescent="0.2">
      <c r="A157" s="10" t="str">
        <f t="shared" si="4"/>
        <v>1441|1440011|178|2025|16</v>
      </c>
      <c r="B157" s="10">
        <v>1441</v>
      </c>
      <c r="C157" s="10">
        <v>1440011</v>
      </c>
      <c r="D157" s="10">
        <v>178</v>
      </c>
      <c r="E157" s="10">
        <v>2025</v>
      </c>
      <c r="F157" s="10">
        <v>10</v>
      </c>
      <c r="G157" s="10">
        <v>1</v>
      </c>
      <c r="H157" s="10">
        <v>34028316001509</v>
      </c>
      <c r="I157" s="11" t="s">
        <v>263</v>
      </c>
      <c r="J157" s="10">
        <v>3915</v>
      </c>
      <c r="K157" s="11" t="s">
        <v>264</v>
      </c>
      <c r="L157" s="9">
        <v>46000</v>
      </c>
      <c r="M157" s="10">
        <v>16</v>
      </c>
      <c r="N157" s="3">
        <v>48381.07</v>
      </c>
      <c r="O157" s="3">
        <v>0</v>
      </c>
      <c r="P157" s="3">
        <v>0</v>
      </c>
      <c r="Q157" s="33">
        <f t="shared" si="5"/>
        <v>48381.07</v>
      </c>
    </row>
    <row r="158" spans="1:17" ht="24.95" customHeight="1" x14ac:dyDescent="0.2">
      <c r="A158" s="10" t="str">
        <f t="shared" si="4"/>
        <v>1441|1440011|178|2025|17</v>
      </c>
      <c r="B158" s="10">
        <v>1441</v>
      </c>
      <c r="C158" s="10">
        <v>1440011</v>
      </c>
      <c r="D158" s="10">
        <v>178</v>
      </c>
      <c r="E158" s="10">
        <v>2025</v>
      </c>
      <c r="F158" s="10">
        <v>10</v>
      </c>
      <c r="G158" s="10">
        <v>1</v>
      </c>
      <c r="H158" s="10">
        <v>34028316001509</v>
      </c>
      <c r="I158" s="11" t="s">
        <v>263</v>
      </c>
      <c r="J158" s="10">
        <v>3915</v>
      </c>
      <c r="K158" s="11" t="s">
        <v>264</v>
      </c>
      <c r="L158" s="9">
        <v>46008</v>
      </c>
      <c r="M158" s="10">
        <v>17</v>
      </c>
      <c r="N158" s="3">
        <v>35030.83</v>
      </c>
      <c r="O158" s="3">
        <v>0</v>
      </c>
      <c r="P158" s="3">
        <v>0</v>
      </c>
      <c r="Q158" s="33">
        <f t="shared" si="5"/>
        <v>35030.83</v>
      </c>
    </row>
    <row r="159" spans="1:17" ht="24.95" customHeight="1" x14ac:dyDescent="0.2">
      <c r="A159" s="10" t="str">
        <f t="shared" si="4"/>
        <v>1441|1440011|179|2025|11</v>
      </c>
      <c r="B159" s="10">
        <v>1441</v>
      </c>
      <c r="C159" s="10">
        <v>1440011</v>
      </c>
      <c r="D159" s="10">
        <v>179</v>
      </c>
      <c r="E159" s="10">
        <v>2025</v>
      </c>
      <c r="F159" s="10">
        <v>10</v>
      </c>
      <c r="G159" s="10">
        <v>1</v>
      </c>
      <c r="H159" s="10">
        <v>5340639000130</v>
      </c>
      <c r="I159" s="11" t="s">
        <v>265</v>
      </c>
      <c r="J159" s="10">
        <v>3987</v>
      </c>
      <c r="K159" s="11" t="s">
        <v>266</v>
      </c>
      <c r="L159" s="9">
        <v>46006</v>
      </c>
      <c r="M159" s="10">
        <v>11</v>
      </c>
      <c r="N159" s="3">
        <v>22862.400000000001</v>
      </c>
      <c r="O159" s="3">
        <v>0</v>
      </c>
      <c r="P159" s="3">
        <v>0</v>
      </c>
      <c r="Q159" s="33">
        <f t="shared" si="5"/>
        <v>22862.400000000001</v>
      </c>
    </row>
    <row r="160" spans="1:17" ht="24.95" customHeight="1" x14ac:dyDescent="0.2">
      <c r="A160" s="10" t="str">
        <f t="shared" si="4"/>
        <v>1441|1440011|180|2025|11</v>
      </c>
      <c r="B160" s="10">
        <v>1441</v>
      </c>
      <c r="C160" s="10">
        <v>1440011</v>
      </c>
      <c r="D160" s="10">
        <v>180</v>
      </c>
      <c r="E160" s="10">
        <v>2025</v>
      </c>
      <c r="F160" s="10">
        <v>10</v>
      </c>
      <c r="G160" s="10">
        <v>1</v>
      </c>
      <c r="H160" s="10">
        <v>29412494000101</v>
      </c>
      <c r="I160" s="11" t="s">
        <v>267</v>
      </c>
      <c r="J160" s="10">
        <v>3920</v>
      </c>
      <c r="K160" s="11" t="s">
        <v>169</v>
      </c>
      <c r="L160" s="9">
        <v>45995</v>
      </c>
      <c r="M160" s="10">
        <v>11</v>
      </c>
      <c r="N160" s="3">
        <v>6315.59</v>
      </c>
      <c r="O160" s="3">
        <v>0</v>
      </c>
      <c r="P160" s="3">
        <v>0</v>
      </c>
      <c r="Q160" s="33">
        <f t="shared" si="5"/>
        <v>6315.59</v>
      </c>
    </row>
    <row r="161" spans="1:17" ht="24.95" customHeight="1" x14ac:dyDescent="0.2">
      <c r="A161" s="10" t="str">
        <f t="shared" si="4"/>
        <v>1441|1440011|185|2025|11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268</v>
      </c>
      <c r="J161" s="10">
        <v>3999</v>
      </c>
      <c r="K161" s="11" t="s">
        <v>269</v>
      </c>
      <c r="L161" s="9">
        <v>46020</v>
      </c>
      <c r="M161" s="10">
        <v>11</v>
      </c>
      <c r="N161" s="3">
        <v>7786.2</v>
      </c>
      <c r="O161" s="85">
        <v>389.31</v>
      </c>
      <c r="P161" s="3">
        <v>0</v>
      </c>
      <c r="Q161" s="33">
        <f t="shared" si="5"/>
        <v>7396.8899999999994</v>
      </c>
    </row>
    <row r="162" spans="1:17" ht="24.95" customHeight="1" x14ac:dyDescent="0.2">
      <c r="A162" s="10" t="str">
        <f t="shared" si="4"/>
        <v>1441|1440011|186|2025|11</v>
      </c>
      <c r="B162" s="10">
        <v>1441</v>
      </c>
      <c r="C162" s="10">
        <v>1440011</v>
      </c>
      <c r="D162" s="10">
        <v>186</v>
      </c>
      <c r="E162" s="10">
        <v>2025</v>
      </c>
      <c r="F162" s="10">
        <v>10</v>
      </c>
      <c r="G162" s="10">
        <v>1</v>
      </c>
      <c r="H162" s="10">
        <v>38133478000162</v>
      </c>
      <c r="I162" s="11" t="s">
        <v>270</v>
      </c>
      <c r="J162" s="10">
        <v>3920</v>
      </c>
      <c r="K162" s="11" t="s">
        <v>169</v>
      </c>
      <c r="L162" s="9">
        <v>45995</v>
      </c>
      <c r="M162" s="10">
        <v>11</v>
      </c>
      <c r="N162" s="3">
        <v>11434.85</v>
      </c>
      <c r="O162" s="3">
        <v>0</v>
      </c>
      <c r="P162" s="3">
        <v>0</v>
      </c>
      <c r="Q162" s="33">
        <f t="shared" si="5"/>
        <v>11434.85</v>
      </c>
    </row>
    <row r="163" spans="1:17" ht="24.95" customHeight="1" x14ac:dyDescent="0.2">
      <c r="A163" s="10" t="str">
        <f t="shared" si="4"/>
        <v>1441|1440011|190|2025|13</v>
      </c>
      <c r="B163" s="10">
        <v>1441</v>
      </c>
      <c r="C163" s="10">
        <v>1440011</v>
      </c>
      <c r="D163" s="10">
        <v>190</v>
      </c>
      <c r="E163" s="10">
        <v>2025</v>
      </c>
      <c r="F163" s="10">
        <v>10</v>
      </c>
      <c r="G163" s="10">
        <v>1</v>
      </c>
      <c r="H163" s="10">
        <v>33683111000107</v>
      </c>
      <c r="I163" s="11" t="s">
        <v>271</v>
      </c>
      <c r="J163" s="10">
        <v>4002</v>
      </c>
      <c r="K163" s="11" t="s">
        <v>139</v>
      </c>
      <c r="L163" s="9">
        <v>46010</v>
      </c>
      <c r="M163" s="10">
        <v>13</v>
      </c>
      <c r="N163" s="3">
        <v>61640.69</v>
      </c>
      <c r="O163" s="3">
        <v>0</v>
      </c>
      <c r="P163" s="3">
        <v>0</v>
      </c>
      <c r="Q163" s="33">
        <f t="shared" si="5"/>
        <v>61640.69</v>
      </c>
    </row>
    <row r="164" spans="1:17" ht="24.95" customHeight="1" x14ac:dyDescent="0.2">
      <c r="A164" s="10" t="str">
        <f t="shared" si="4"/>
        <v>1441|1440011|193|2025|11</v>
      </c>
      <c r="B164" s="10">
        <v>1441</v>
      </c>
      <c r="C164" s="10">
        <v>1440011</v>
      </c>
      <c r="D164" s="10">
        <v>193</v>
      </c>
      <c r="E164" s="10">
        <v>2025</v>
      </c>
      <c r="F164" s="10">
        <v>10</v>
      </c>
      <c r="G164" s="10">
        <v>1</v>
      </c>
      <c r="H164" s="10">
        <v>26385765000180</v>
      </c>
      <c r="I164" s="11" t="s">
        <v>272</v>
      </c>
      <c r="J164" s="10">
        <v>3920</v>
      </c>
      <c r="K164" s="11" t="s">
        <v>169</v>
      </c>
      <c r="L164" s="9">
        <v>45995</v>
      </c>
      <c r="M164" s="10">
        <v>11</v>
      </c>
      <c r="N164" s="3">
        <v>36685.4</v>
      </c>
      <c r="O164" s="3">
        <v>0</v>
      </c>
      <c r="P164" s="3">
        <v>0</v>
      </c>
      <c r="Q164" s="33">
        <f t="shared" si="5"/>
        <v>36685.4</v>
      </c>
    </row>
    <row r="165" spans="1:17" ht="24.95" customHeight="1" x14ac:dyDescent="0.2">
      <c r="A165" s="10" t="str">
        <f t="shared" si="4"/>
        <v>1441|1440011|194|2025|21</v>
      </c>
      <c r="B165" s="10">
        <v>1441</v>
      </c>
      <c r="C165" s="10">
        <v>1440011</v>
      </c>
      <c r="D165" s="10">
        <v>194</v>
      </c>
      <c r="E165" s="10">
        <v>2025</v>
      </c>
      <c r="F165" s="10">
        <v>10</v>
      </c>
      <c r="G165" s="10">
        <v>1</v>
      </c>
      <c r="H165" s="10">
        <v>46019498000135</v>
      </c>
      <c r="I165" s="11" t="s">
        <v>273</v>
      </c>
      <c r="J165" s="10">
        <v>4002</v>
      </c>
      <c r="K165" s="11" t="s">
        <v>139</v>
      </c>
      <c r="L165" s="9">
        <v>46002</v>
      </c>
      <c r="M165" s="10">
        <v>21</v>
      </c>
      <c r="N165" s="3">
        <v>7157.5</v>
      </c>
      <c r="O165" s="3">
        <v>0</v>
      </c>
      <c r="P165" s="3">
        <v>0</v>
      </c>
      <c r="Q165" s="33">
        <f t="shared" si="5"/>
        <v>7157.5</v>
      </c>
    </row>
    <row r="166" spans="1:17" ht="24.95" customHeight="1" x14ac:dyDescent="0.2">
      <c r="A166" s="10" t="str">
        <f t="shared" si="4"/>
        <v>1441|1440011|195|2025|11</v>
      </c>
      <c r="B166" s="10">
        <v>1441</v>
      </c>
      <c r="C166" s="10">
        <v>1440011</v>
      </c>
      <c r="D166" s="10">
        <v>195</v>
      </c>
      <c r="E166" s="10">
        <v>2025</v>
      </c>
      <c r="F166" s="10">
        <v>10</v>
      </c>
      <c r="G166" s="10">
        <v>1</v>
      </c>
      <c r="H166" s="10">
        <v>9264396000159</v>
      </c>
      <c r="I166" s="11" t="s">
        <v>274</v>
      </c>
      <c r="J166" s="10">
        <v>3920</v>
      </c>
      <c r="K166" s="11" t="s">
        <v>169</v>
      </c>
      <c r="L166" s="9">
        <v>45996</v>
      </c>
      <c r="M166" s="10">
        <v>11</v>
      </c>
      <c r="N166" s="3">
        <v>4094.61</v>
      </c>
      <c r="O166" s="3">
        <v>0</v>
      </c>
      <c r="P166" s="3">
        <v>0</v>
      </c>
      <c r="Q166" s="33">
        <f t="shared" si="5"/>
        <v>4094.61</v>
      </c>
    </row>
    <row r="167" spans="1:17" ht="24.95" customHeight="1" x14ac:dyDescent="0.2">
      <c r="A167" s="10" t="str">
        <f t="shared" si="4"/>
        <v>1441|1440011|196|2025|11</v>
      </c>
      <c r="B167" s="10">
        <v>1441</v>
      </c>
      <c r="C167" s="10">
        <v>1440011</v>
      </c>
      <c r="D167" s="10">
        <v>196</v>
      </c>
      <c r="E167" s="10">
        <v>2025</v>
      </c>
      <c r="F167" s="10">
        <v>10</v>
      </c>
      <c r="G167" s="10">
        <v>1</v>
      </c>
      <c r="H167" s="10">
        <v>28771161000106</v>
      </c>
      <c r="I167" s="11" t="s">
        <v>275</v>
      </c>
      <c r="J167" s="10">
        <v>3920</v>
      </c>
      <c r="K167" s="11" t="s">
        <v>169</v>
      </c>
      <c r="L167" s="9">
        <v>45996</v>
      </c>
      <c r="M167" s="10">
        <v>11</v>
      </c>
      <c r="N167" s="3">
        <v>5316.76</v>
      </c>
      <c r="O167" s="3">
        <v>0</v>
      </c>
      <c r="P167" s="3">
        <v>0</v>
      </c>
      <c r="Q167" s="33">
        <f t="shared" si="5"/>
        <v>5316.76</v>
      </c>
    </row>
    <row r="168" spans="1:17" ht="24.95" customHeight="1" x14ac:dyDescent="0.2">
      <c r="A168" s="10" t="str">
        <f t="shared" si="4"/>
        <v>1441|1440011|197|2025|12</v>
      </c>
      <c r="B168" s="10">
        <v>1441</v>
      </c>
      <c r="C168" s="10">
        <v>1440011</v>
      </c>
      <c r="D168" s="10">
        <v>197</v>
      </c>
      <c r="E168" s="10">
        <v>2025</v>
      </c>
      <c r="F168" s="10">
        <v>10</v>
      </c>
      <c r="G168" s="10">
        <v>1</v>
      </c>
      <c r="H168" s="10">
        <v>5845088000166</v>
      </c>
      <c r="I168" s="11" t="s">
        <v>276</v>
      </c>
      <c r="J168" s="10">
        <v>3920</v>
      </c>
      <c r="K168" s="11" t="s">
        <v>169</v>
      </c>
      <c r="L168" s="9">
        <v>45996</v>
      </c>
      <c r="M168" s="10">
        <v>12</v>
      </c>
      <c r="N168" s="3">
        <v>30603.62</v>
      </c>
      <c r="O168" s="3">
        <v>0</v>
      </c>
      <c r="P168" s="3">
        <v>0</v>
      </c>
      <c r="Q168" s="33">
        <f t="shared" si="5"/>
        <v>30603.62</v>
      </c>
    </row>
    <row r="169" spans="1:17" ht="24.95" customHeight="1" x14ac:dyDescent="0.2">
      <c r="A169" s="10" t="str">
        <f t="shared" si="4"/>
        <v>1441|1440011|198|2025|11</v>
      </c>
      <c r="B169" s="10">
        <v>1441</v>
      </c>
      <c r="C169" s="10">
        <v>1440011</v>
      </c>
      <c r="D169" s="10">
        <v>198</v>
      </c>
      <c r="E169" s="10">
        <v>2025</v>
      </c>
      <c r="F169" s="10">
        <v>10</v>
      </c>
      <c r="G169" s="10">
        <v>1</v>
      </c>
      <c r="H169" s="10">
        <v>7403266000124</v>
      </c>
      <c r="I169" s="11" t="s">
        <v>277</v>
      </c>
      <c r="J169" s="10">
        <v>4002</v>
      </c>
      <c r="K169" s="11" t="s">
        <v>139</v>
      </c>
      <c r="L169" s="9">
        <v>45992</v>
      </c>
      <c r="M169" s="10">
        <v>11</v>
      </c>
      <c r="N169" s="3">
        <v>407044.61</v>
      </c>
      <c r="O169" s="3">
        <v>0</v>
      </c>
      <c r="P169" s="3">
        <v>0</v>
      </c>
      <c r="Q169" s="33">
        <f t="shared" si="5"/>
        <v>407044.61</v>
      </c>
    </row>
    <row r="170" spans="1:17" ht="24.95" customHeight="1" x14ac:dyDescent="0.2">
      <c r="A170" s="10" t="str">
        <f t="shared" si="4"/>
        <v>1441|1440011|198|2025|12</v>
      </c>
      <c r="B170" s="10">
        <v>1441</v>
      </c>
      <c r="C170" s="10">
        <v>1440011</v>
      </c>
      <c r="D170" s="10">
        <v>198</v>
      </c>
      <c r="E170" s="10">
        <v>2025</v>
      </c>
      <c r="F170" s="10">
        <v>10</v>
      </c>
      <c r="G170" s="10">
        <v>1</v>
      </c>
      <c r="H170" s="10">
        <v>7403266000124</v>
      </c>
      <c r="I170" s="11" t="s">
        <v>277</v>
      </c>
      <c r="J170" s="10">
        <v>4002</v>
      </c>
      <c r="K170" s="11" t="s">
        <v>139</v>
      </c>
      <c r="L170" s="9">
        <v>46020</v>
      </c>
      <c r="M170" s="10">
        <v>12</v>
      </c>
      <c r="N170" s="3">
        <v>419195.16</v>
      </c>
      <c r="O170" s="3">
        <v>0</v>
      </c>
      <c r="P170" s="3">
        <v>0</v>
      </c>
      <c r="Q170" s="33">
        <f t="shared" si="5"/>
        <v>419195.16</v>
      </c>
    </row>
    <row r="171" spans="1:17" ht="24.95" customHeight="1" x14ac:dyDescent="0.2">
      <c r="A171" s="10" t="str">
        <f t="shared" si="4"/>
        <v>1441|1440011|199|2025|11</v>
      </c>
      <c r="B171" s="10">
        <v>1441</v>
      </c>
      <c r="C171" s="10">
        <v>1440011</v>
      </c>
      <c r="D171" s="10">
        <v>199</v>
      </c>
      <c r="E171" s="10">
        <v>2025</v>
      </c>
      <c r="F171" s="10">
        <v>10</v>
      </c>
      <c r="G171" s="10">
        <v>1</v>
      </c>
      <c r="H171" s="10">
        <v>3354844000129</v>
      </c>
      <c r="I171" s="11" t="s">
        <v>278</v>
      </c>
      <c r="J171" s="10">
        <v>4002</v>
      </c>
      <c r="K171" s="11" t="s">
        <v>139</v>
      </c>
      <c r="L171" s="9">
        <v>46003</v>
      </c>
      <c r="M171" s="10">
        <v>11</v>
      </c>
      <c r="N171" s="3">
        <v>153608.95999999999</v>
      </c>
      <c r="O171" s="3">
        <v>0</v>
      </c>
      <c r="P171" s="3">
        <v>0</v>
      </c>
      <c r="Q171" s="33">
        <f t="shared" si="5"/>
        <v>153608.95999999999</v>
      </c>
    </row>
    <row r="172" spans="1:17" ht="24.95" customHeight="1" x14ac:dyDescent="0.2">
      <c r="A172" s="10" t="str">
        <f t="shared" si="4"/>
        <v>1441|1440011|200|2025|11</v>
      </c>
      <c r="B172" s="10">
        <v>1441</v>
      </c>
      <c r="C172" s="10">
        <v>1440011</v>
      </c>
      <c r="D172" s="10">
        <v>200</v>
      </c>
      <c r="E172" s="10">
        <v>2025</v>
      </c>
      <c r="F172" s="10">
        <v>10</v>
      </c>
      <c r="G172" s="10">
        <v>1</v>
      </c>
      <c r="H172" s="10">
        <v>35502073000166</v>
      </c>
      <c r="I172" s="11" t="s">
        <v>279</v>
      </c>
      <c r="J172" s="10">
        <v>3920</v>
      </c>
      <c r="K172" s="11" t="s">
        <v>169</v>
      </c>
      <c r="L172" s="9">
        <v>45996</v>
      </c>
      <c r="M172" s="10">
        <v>11</v>
      </c>
      <c r="N172" s="3">
        <v>10083.68</v>
      </c>
      <c r="O172" s="3">
        <v>0</v>
      </c>
      <c r="P172" s="3">
        <v>0</v>
      </c>
      <c r="Q172" s="33">
        <f t="shared" si="5"/>
        <v>10083.68</v>
      </c>
    </row>
    <row r="173" spans="1:17" ht="24.95" customHeight="1" x14ac:dyDescent="0.2">
      <c r="A173" s="10" t="str">
        <f t="shared" si="4"/>
        <v>1441|1440011|201|2025|11</v>
      </c>
      <c r="B173" s="10">
        <v>1441</v>
      </c>
      <c r="C173" s="10">
        <v>1440011</v>
      </c>
      <c r="D173" s="10">
        <v>201</v>
      </c>
      <c r="E173" s="10">
        <v>2025</v>
      </c>
      <c r="F173" s="10">
        <v>10</v>
      </c>
      <c r="G173" s="10">
        <v>1</v>
      </c>
      <c r="H173" s="10">
        <v>7346326000114</v>
      </c>
      <c r="I173" s="11" t="s">
        <v>280</v>
      </c>
      <c r="J173" s="10">
        <v>4002</v>
      </c>
      <c r="K173" s="11" t="s">
        <v>139</v>
      </c>
      <c r="L173" s="9">
        <v>45992</v>
      </c>
      <c r="M173" s="10">
        <v>11</v>
      </c>
      <c r="N173" s="3">
        <v>258784.96</v>
      </c>
      <c r="O173" s="3">
        <v>0</v>
      </c>
      <c r="P173" s="3">
        <v>0</v>
      </c>
      <c r="Q173" s="33">
        <f t="shared" si="5"/>
        <v>258784.96</v>
      </c>
    </row>
    <row r="174" spans="1:17" ht="24.95" customHeight="1" x14ac:dyDescent="0.2">
      <c r="A174" s="10" t="str">
        <f t="shared" si="4"/>
        <v>1441|1440011|201|2025|12</v>
      </c>
      <c r="B174" s="10">
        <v>1441</v>
      </c>
      <c r="C174" s="10">
        <v>1440011</v>
      </c>
      <c r="D174" s="10">
        <v>201</v>
      </c>
      <c r="E174" s="10">
        <v>2025</v>
      </c>
      <c r="F174" s="10">
        <v>10</v>
      </c>
      <c r="G174" s="10">
        <v>1</v>
      </c>
      <c r="H174" s="10">
        <v>7346326000114</v>
      </c>
      <c r="I174" s="11" t="s">
        <v>280</v>
      </c>
      <c r="J174" s="10">
        <v>4002</v>
      </c>
      <c r="K174" s="11" t="s">
        <v>139</v>
      </c>
      <c r="L174" s="9">
        <v>46013</v>
      </c>
      <c r="M174" s="10">
        <v>12</v>
      </c>
      <c r="N174" s="3">
        <v>268672.5</v>
      </c>
      <c r="O174" s="3">
        <v>0</v>
      </c>
      <c r="P174" s="3">
        <v>0</v>
      </c>
      <c r="Q174" s="33">
        <f t="shared" si="5"/>
        <v>268672.5</v>
      </c>
    </row>
    <row r="175" spans="1:17" ht="24.95" customHeight="1" x14ac:dyDescent="0.2">
      <c r="A175" s="10" t="str">
        <f t="shared" si="4"/>
        <v>1441|1440011|201|2025|13</v>
      </c>
      <c r="B175" s="10">
        <v>1441</v>
      </c>
      <c r="C175" s="10">
        <v>1440011</v>
      </c>
      <c r="D175" s="10">
        <v>201</v>
      </c>
      <c r="E175" s="10">
        <v>2025</v>
      </c>
      <c r="F175" s="10">
        <v>10</v>
      </c>
      <c r="G175" s="10">
        <v>1</v>
      </c>
      <c r="H175" s="10">
        <v>7346326000114</v>
      </c>
      <c r="I175" s="11" t="s">
        <v>280</v>
      </c>
      <c r="J175" s="10">
        <v>4002</v>
      </c>
      <c r="K175" s="11" t="s">
        <v>139</v>
      </c>
      <c r="L175" s="9">
        <v>46020</v>
      </c>
      <c r="M175" s="10">
        <v>13</v>
      </c>
      <c r="N175" s="3">
        <v>8585.8700000000008</v>
      </c>
      <c r="O175" s="3">
        <v>0</v>
      </c>
      <c r="P175" s="3">
        <v>0</v>
      </c>
      <c r="Q175" s="33">
        <f t="shared" si="5"/>
        <v>8585.8700000000008</v>
      </c>
    </row>
    <row r="176" spans="1:17" ht="24.95" customHeight="1" x14ac:dyDescent="0.2">
      <c r="A176" s="10" t="str">
        <f t="shared" si="4"/>
        <v>1441|1440011|203|2025|13</v>
      </c>
      <c r="B176" s="10">
        <v>1441</v>
      </c>
      <c r="C176" s="10">
        <v>1440011</v>
      </c>
      <c r="D176" s="10">
        <v>203</v>
      </c>
      <c r="E176" s="10">
        <v>2025</v>
      </c>
      <c r="F176" s="10">
        <v>10</v>
      </c>
      <c r="G176" s="10">
        <v>1</v>
      </c>
      <c r="H176" s="10">
        <v>16636540000104</v>
      </c>
      <c r="I176" s="11" t="s">
        <v>281</v>
      </c>
      <c r="J176" s="10">
        <v>4003</v>
      </c>
      <c r="K176" s="11" t="s">
        <v>282</v>
      </c>
      <c r="L176" s="9">
        <v>46001</v>
      </c>
      <c r="M176" s="10">
        <v>13</v>
      </c>
      <c r="N176" s="3">
        <v>8051</v>
      </c>
      <c r="O176" s="85">
        <v>203.03</v>
      </c>
      <c r="P176" s="3">
        <v>0</v>
      </c>
      <c r="Q176" s="33">
        <f t="shared" si="5"/>
        <v>7847.97</v>
      </c>
    </row>
    <row r="177" spans="1:17" ht="24.95" customHeight="1" x14ac:dyDescent="0.2">
      <c r="A177" s="10" t="str">
        <f t="shared" si="4"/>
        <v>1441|1440011|205|2025|12</v>
      </c>
      <c r="B177" s="10">
        <v>1441</v>
      </c>
      <c r="C177" s="10">
        <v>1440011</v>
      </c>
      <c r="D177" s="10">
        <v>205</v>
      </c>
      <c r="E177" s="10">
        <v>2025</v>
      </c>
      <c r="F177" s="10">
        <v>10</v>
      </c>
      <c r="G177" s="10">
        <v>1</v>
      </c>
      <c r="H177" s="10">
        <v>12723002000198</v>
      </c>
      <c r="I177" s="11" t="s">
        <v>283</v>
      </c>
      <c r="J177" s="10">
        <v>3920</v>
      </c>
      <c r="K177" s="11" t="s">
        <v>169</v>
      </c>
      <c r="L177" s="9">
        <v>46000</v>
      </c>
      <c r="M177" s="10">
        <v>12</v>
      </c>
      <c r="N177" s="3">
        <v>4212.79</v>
      </c>
      <c r="O177" s="3">
        <v>0</v>
      </c>
      <c r="P177" s="3">
        <v>0</v>
      </c>
      <c r="Q177" s="33">
        <f t="shared" si="5"/>
        <v>4212.79</v>
      </c>
    </row>
    <row r="178" spans="1:17" ht="24.95" customHeight="1" x14ac:dyDescent="0.2">
      <c r="A178" s="10" t="str">
        <f t="shared" si="4"/>
        <v>1441|1440011|206|2025|11</v>
      </c>
      <c r="B178" s="10">
        <v>1441</v>
      </c>
      <c r="C178" s="10">
        <v>1440011</v>
      </c>
      <c r="D178" s="10">
        <v>206</v>
      </c>
      <c r="E178" s="10">
        <v>2025</v>
      </c>
      <c r="F178" s="10">
        <v>10</v>
      </c>
      <c r="G178" s="10">
        <v>1</v>
      </c>
      <c r="H178" s="10">
        <v>81243735000148</v>
      </c>
      <c r="I178" s="11" t="s">
        <v>284</v>
      </c>
      <c r="J178" s="10">
        <v>4002</v>
      </c>
      <c r="K178" s="11" t="s">
        <v>139</v>
      </c>
      <c r="L178" s="9">
        <v>45993</v>
      </c>
      <c r="M178" s="10">
        <v>11</v>
      </c>
      <c r="N178" s="3">
        <v>30842.77</v>
      </c>
      <c r="O178" s="3">
        <v>0</v>
      </c>
      <c r="P178" s="3">
        <v>0</v>
      </c>
      <c r="Q178" s="33">
        <f t="shared" si="5"/>
        <v>30842.77</v>
      </c>
    </row>
    <row r="179" spans="1:17" ht="24.95" customHeight="1" x14ac:dyDescent="0.2">
      <c r="A179" s="10" t="str">
        <f t="shared" si="4"/>
        <v>1441|1440011|206|2025|12</v>
      </c>
      <c r="B179" s="10">
        <v>1441</v>
      </c>
      <c r="C179" s="10">
        <v>1440011</v>
      </c>
      <c r="D179" s="10">
        <v>206</v>
      </c>
      <c r="E179" s="10">
        <v>2025</v>
      </c>
      <c r="F179" s="10">
        <v>10</v>
      </c>
      <c r="G179" s="10">
        <v>1</v>
      </c>
      <c r="H179" s="10">
        <v>81243735000148</v>
      </c>
      <c r="I179" s="11" t="s">
        <v>284</v>
      </c>
      <c r="J179" s="10">
        <v>4002</v>
      </c>
      <c r="K179" s="11" t="s">
        <v>139</v>
      </c>
      <c r="L179" s="9">
        <v>46020</v>
      </c>
      <c r="M179" s="10">
        <v>12</v>
      </c>
      <c r="N179" s="3">
        <v>29217.22</v>
      </c>
      <c r="O179" s="3">
        <v>0</v>
      </c>
      <c r="P179" s="3">
        <v>0</v>
      </c>
      <c r="Q179" s="33">
        <f t="shared" si="5"/>
        <v>29217.22</v>
      </c>
    </row>
    <row r="180" spans="1:17" ht="24.95" customHeight="1" x14ac:dyDescent="0.2">
      <c r="A180" s="10" t="str">
        <f t="shared" si="4"/>
        <v>1441|1440011|207|2025|11</v>
      </c>
      <c r="B180" s="10">
        <v>1441</v>
      </c>
      <c r="C180" s="10">
        <v>1440011</v>
      </c>
      <c r="D180" s="10">
        <v>207</v>
      </c>
      <c r="E180" s="10">
        <v>2025</v>
      </c>
      <c r="F180" s="10">
        <v>10</v>
      </c>
      <c r="G180" s="10">
        <v>1</v>
      </c>
      <c r="H180" s="10">
        <v>5381960000162</v>
      </c>
      <c r="I180" s="11" t="s">
        <v>285</v>
      </c>
      <c r="J180" s="10">
        <v>3921</v>
      </c>
      <c r="K180" s="11" t="s">
        <v>220</v>
      </c>
      <c r="L180" s="9">
        <v>45993</v>
      </c>
      <c r="M180" s="10">
        <v>11</v>
      </c>
      <c r="N180" s="3">
        <v>16739.740000000002</v>
      </c>
      <c r="O180" s="85">
        <v>714.79</v>
      </c>
      <c r="P180" s="3">
        <v>0</v>
      </c>
      <c r="Q180" s="33">
        <f t="shared" si="5"/>
        <v>16024.95</v>
      </c>
    </row>
    <row r="181" spans="1:17" ht="24.95" customHeight="1" x14ac:dyDescent="0.2">
      <c r="A181" s="10" t="str">
        <f t="shared" ref="A181:A232" si="6">B181&amp;"|"&amp;C181&amp;"|"&amp;D181&amp;"|"&amp;E181&amp;"|"&amp;M181</f>
        <v>1441|1440011|209|2025|13</v>
      </c>
      <c r="B181" s="10">
        <v>1441</v>
      </c>
      <c r="C181" s="10">
        <v>1440011</v>
      </c>
      <c r="D181" s="10">
        <v>209</v>
      </c>
      <c r="E181" s="10">
        <v>2025</v>
      </c>
      <c r="F181" s="10">
        <v>10</v>
      </c>
      <c r="G181" s="10">
        <v>1</v>
      </c>
      <c r="H181" s="10">
        <v>18745455000100</v>
      </c>
      <c r="I181" s="11" t="s">
        <v>286</v>
      </c>
      <c r="J181" s="10">
        <v>3999</v>
      </c>
      <c r="K181" s="11" t="s">
        <v>269</v>
      </c>
      <c r="L181" s="9">
        <v>46001</v>
      </c>
      <c r="M181" s="10">
        <v>13</v>
      </c>
      <c r="N181" s="3">
        <v>265.8</v>
      </c>
      <c r="O181" s="85">
        <v>5.32</v>
      </c>
      <c r="P181" s="3">
        <v>0</v>
      </c>
      <c r="Q181" s="33">
        <f t="shared" ref="Q181:Q226" si="7">N181-O181-P181</f>
        <v>260.48</v>
      </c>
    </row>
    <row r="182" spans="1:17" ht="24.95" customHeight="1" x14ac:dyDescent="0.2">
      <c r="A182" s="10" t="str">
        <f t="shared" si="6"/>
        <v>1441|1440011|209|2025|14</v>
      </c>
      <c r="B182" s="10">
        <v>1441</v>
      </c>
      <c r="C182" s="10">
        <v>1440011</v>
      </c>
      <c r="D182" s="10">
        <v>209</v>
      </c>
      <c r="E182" s="10">
        <v>2025</v>
      </c>
      <c r="F182" s="10">
        <v>10</v>
      </c>
      <c r="G182" s="10">
        <v>1</v>
      </c>
      <c r="H182" s="10">
        <v>18745455000100</v>
      </c>
      <c r="I182" s="11" t="s">
        <v>286</v>
      </c>
      <c r="J182" s="10">
        <v>3999</v>
      </c>
      <c r="K182" s="11" t="s">
        <v>269</v>
      </c>
      <c r="L182" s="9">
        <v>46014</v>
      </c>
      <c r="M182" s="10">
        <v>14</v>
      </c>
      <c r="N182" s="3">
        <v>13.87</v>
      </c>
      <c r="O182" s="85">
        <v>0.28000000000000003</v>
      </c>
      <c r="P182" s="3">
        <v>0</v>
      </c>
      <c r="Q182" s="33">
        <f t="shared" si="7"/>
        <v>13.59</v>
      </c>
    </row>
    <row r="183" spans="1:17" ht="24.95" customHeight="1" x14ac:dyDescent="0.2">
      <c r="A183" s="10" t="str">
        <f t="shared" si="6"/>
        <v>1441|1440011|211|2025|11</v>
      </c>
      <c r="B183" s="10">
        <v>1441</v>
      </c>
      <c r="C183" s="10">
        <v>1440011</v>
      </c>
      <c r="D183" s="10">
        <v>211</v>
      </c>
      <c r="E183" s="10">
        <v>2025</v>
      </c>
      <c r="F183" s="10">
        <v>10</v>
      </c>
      <c r="G183" s="10">
        <v>1</v>
      </c>
      <c r="H183" s="10">
        <v>5381960000162</v>
      </c>
      <c r="I183" s="11" t="s">
        <v>285</v>
      </c>
      <c r="J183" s="10">
        <v>3921</v>
      </c>
      <c r="K183" s="11" t="s">
        <v>220</v>
      </c>
      <c r="L183" s="9">
        <v>45994</v>
      </c>
      <c r="M183" s="10">
        <v>11</v>
      </c>
      <c r="N183" s="3">
        <v>2212.56</v>
      </c>
      <c r="O183" s="85">
        <v>94.48</v>
      </c>
      <c r="P183" s="3">
        <v>0</v>
      </c>
      <c r="Q183" s="33">
        <f t="shared" si="7"/>
        <v>2118.08</v>
      </c>
    </row>
    <row r="184" spans="1:17" ht="24.95" customHeight="1" x14ac:dyDescent="0.2">
      <c r="A184" s="10" t="str">
        <f t="shared" si="6"/>
        <v>1441|1440011|212|2025|11</v>
      </c>
      <c r="B184" s="10">
        <v>1441</v>
      </c>
      <c r="C184" s="10">
        <v>1440011</v>
      </c>
      <c r="D184" s="10">
        <v>212</v>
      </c>
      <c r="E184" s="10">
        <v>2025</v>
      </c>
      <c r="F184" s="10">
        <v>10</v>
      </c>
      <c r="G184" s="10">
        <v>1</v>
      </c>
      <c r="H184" s="10">
        <v>22884260000100</v>
      </c>
      <c r="I184" s="11" t="s">
        <v>221</v>
      </c>
      <c r="J184" s="10">
        <v>3921</v>
      </c>
      <c r="K184" s="11" t="s">
        <v>220</v>
      </c>
      <c r="L184" s="9">
        <v>46001</v>
      </c>
      <c r="M184" s="10">
        <v>11</v>
      </c>
      <c r="N184" s="3">
        <v>12544.83</v>
      </c>
      <c r="O184" s="85">
        <v>627.24</v>
      </c>
      <c r="P184" s="3">
        <v>0</v>
      </c>
      <c r="Q184" s="33">
        <f t="shared" si="7"/>
        <v>11917.59</v>
      </c>
    </row>
    <row r="185" spans="1:17" ht="24.95" customHeight="1" x14ac:dyDescent="0.2">
      <c r="A185" s="10" t="str">
        <f t="shared" si="6"/>
        <v>1441|1440011|212|2025|12</v>
      </c>
      <c r="B185" s="10">
        <v>1441</v>
      </c>
      <c r="C185" s="10">
        <v>1440011</v>
      </c>
      <c r="D185" s="10">
        <v>212</v>
      </c>
      <c r="E185" s="10">
        <v>2025</v>
      </c>
      <c r="F185" s="10">
        <v>10</v>
      </c>
      <c r="G185" s="10">
        <v>1</v>
      </c>
      <c r="H185" s="10">
        <v>22884260000100</v>
      </c>
      <c r="I185" s="11" t="s">
        <v>221</v>
      </c>
      <c r="J185" s="10">
        <v>3921</v>
      </c>
      <c r="K185" s="11" t="s">
        <v>220</v>
      </c>
      <c r="L185" s="9">
        <v>46014</v>
      </c>
      <c r="M185" s="10">
        <v>12</v>
      </c>
      <c r="N185" s="3">
        <v>15469.73</v>
      </c>
      <c r="O185" s="85">
        <v>773.49</v>
      </c>
      <c r="P185" s="3">
        <v>0</v>
      </c>
      <c r="Q185" s="33">
        <f t="shared" si="7"/>
        <v>14696.24</v>
      </c>
    </row>
    <row r="186" spans="1:17" ht="24.95" customHeight="1" x14ac:dyDescent="0.2">
      <c r="A186" s="10" t="str">
        <f t="shared" si="6"/>
        <v>1441|1440011|215|2025|10</v>
      </c>
      <c r="B186" s="10">
        <v>1441</v>
      </c>
      <c r="C186" s="10">
        <v>1440011</v>
      </c>
      <c r="D186" s="10">
        <v>215</v>
      </c>
      <c r="E186" s="10">
        <v>2025</v>
      </c>
      <c r="F186" s="10">
        <v>10</v>
      </c>
      <c r="G186" s="10">
        <v>1</v>
      </c>
      <c r="H186" s="10">
        <v>8486867000100</v>
      </c>
      <c r="I186" s="11" t="s">
        <v>287</v>
      </c>
      <c r="J186" s="10">
        <v>3920</v>
      </c>
      <c r="K186" s="11" t="s">
        <v>169</v>
      </c>
      <c r="L186" s="9">
        <v>46000</v>
      </c>
      <c r="M186" s="10">
        <v>10</v>
      </c>
      <c r="N186" s="3">
        <v>12500</v>
      </c>
      <c r="O186" s="3">
        <v>0</v>
      </c>
      <c r="P186" s="3">
        <v>0</v>
      </c>
      <c r="Q186" s="33">
        <f t="shared" si="7"/>
        <v>12500</v>
      </c>
    </row>
    <row r="187" spans="1:17" ht="24.95" customHeight="1" x14ac:dyDescent="0.2">
      <c r="A187" s="10" t="str">
        <f t="shared" si="6"/>
        <v>1441|1440011|216|2025|17</v>
      </c>
      <c r="B187" s="10">
        <v>1441</v>
      </c>
      <c r="C187" s="10">
        <v>1440011</v>
      </c>
      <c r="D187" s="10">
        <v>216</v>
      </c>
      <c r="E187" s="10">
        <v>2025</v>
      </c>
      <c r="F187" s="10">
        <v>10</v>
      </c>
      <c r="G187" s="10">
        <v>1</v>
      </c>
      <c r="H187" s="10">
        <v>16630743000185</v>
      </c>
      <c r="I187" s="11" t="s">
        <v>288</v>
      </c>
      <c r="J187" s="10">
        <v>3921</v>
      </c>
      <c r="K187" s="11" t="s">
        <v>220</v>
      </c>
      <c r="L187" s="9">
        <v>45993</v>
      </c>
      <c r="M187" s="10">
        <v>17</v>
      </c>
      <c r="N187" s="3">
        <v>23072.06</v>
      </c>
      <c r="O187" s="3">
        <v>0</v>
      </c>
      <c r="P187" s="3">
        <v>0</v>
      </c>
      <c r="Q187" s="33">
        <f t="shared" si="7"/>
        <v>23072.06</v>
      </c>
    </row>
    <row r="188" spans="1:17" ht="24.95" customHeight="1" x14ac:dyDescent="0.2">
      <c r="A188" s="10" t="str">
        <f t="shared" si="6"/>
        <v>1441|1440011|218|2025|11</v>
      </c>
      <c r="B188" s="10">
        <v>1441</v>
      </c>
      <c r="C188" s="10">
        <v>1440011</v>
      </c>
      <c r="D188" s="10">
        <v>218</v>
      </c>
      <c r="E188" s="10">
        <v>2025</v>
      </c>
      <c r="F188" s="10">
        <v>10</v>
      </c>
      <c r="G188" s="10">
        <v>1</v>
      </c>
      <c r="H188" s="10">
        <v>8458633000150</v>
      </c>
      <c r="I188" s="11" t="s">
        <v>289</v>
      </c>
      <c r="J188" s="10">
        <v>3921</v>
      </c>
      <c r="K188" s="11" t="s">
        <v>220</v>
      </c>
      <c r="L188" s="9">
        <v>46003</v>
      </c>
      <c r="M188" s="10">
        <v>11</v>
      </c>
      <c r="N188" s="3">
        <v>600</v>
      </c>
      <c r="O188" s="3">
        <v>0</v>
      </c>
      <c r="P188" s="3">
        <v>0</v>
      </c>
      <c r="Q188" s="33">
        <f t="shared" si="7"/>
        <v>600</v>
      </c>
    </row>
    <row r="189" spans="1:17" ht="24.95" customHeight="1" x14ac:dyDescent="0.2">
      <c r="A189" s="10" t="str">
        <f t="shared" si="6"/>
        <v>1441|1440011|219|2025|11</v>
      </c>
      <c r="B189" s="10">
        <v>1441</v>
      </c>
      <c r="C189" s="10">
        <v>1440011</v>
      </c>
      <c r="D189" s="10">
        <v>219</v>
      </c>
      <c r="E189" s="10">
        <v>2025</v>
      </c>
      <c r="F189" s="10">
        <v>10</v>
      </c>
      <c r="G189" s="10">
        <v>1</v>
      </c>
      <c r="H189" s="10">
        <v>8458633000150</v>
      </c>
      <c r="I189" s="11" t="s">
        <v>289</v>
      </c>
      <c r="J189" s="10">
        <v>3921</v>
      </c>
      <c r="K189" s="11" t="s">
        <v>220</v>
      </c>
      <c r="L189" s="9">
        <v>46002</v>
      </c>
      <c r="M189" s="10">
        <v>11</v>
      </c>
      <c r="N189" s="3">
        <v>707.14</v>
      </c>
      <c r="O189" s="3">
        <v>0</v>
      </c>
      <c r="P189" s="3">
        <v>0</v>
      </c>
      <c r="Q189" s="33">
        <f t="shared" si="7"/>
        <v>707.14</v>
      </c>
    </row>
    <row r="190" spans="1:17" ht="24.95" customHeight="1" x14ac:dyDescent="0.2">
      <c r="A190" s="10" t="str">
        <f t="shared" si="6"/>
        <v>1441|1440011|220|2025|12</v>
      </c>
      <c r="B190" s="10">
        <v>1441</v>
      </c>
      <c r="C190" s="10">
        <v>1440011</v>
      </c>
      <c r="D190" s="10">
        <v>220</v>
      </c>
      <c r="E190" s="10">
        <v>2025</v>
      </c>
      <c r="F190" s="10">
        <v>10</v>
      </c>
      <c r="G190" s="10">
        <v>1</v>
      </c>
      <c r="H190" s="10">
        <v>28309420000173</v>
      </c>
      <c r="I190" s="11" t="s">
        <v>290</v>
      </c>
      <c r="J190" s="10">
        <v>3921</v>
      </c>
      <c r="K190" s="11" t="s">
        <v>220</v>
      </c>
      <c r="L190" s="9">
        <v>46001</v>
      </c>
      <c r="M190" s="10">
        <v>12</v>
      </c>
      <c r="N190" s="3">
        <v>655.64</v>
      </c>
      <c r="O190" s="85">
        <v>32.78</v>
      </c>
      <c r="P190" s="3">
        <v>0</v>
      </c>
      <c r="Q190" s="33">
        <f t="shared" si="7"/>
        <v>622.86</v>
      </c>
    </row>
    <row r="191" spans="1:17" ht="24.95" customHeight="1" x14ac:dyDescent="0.2">
      <c r="A191" s="10" t="str">
        <f t="shared" si="6"/>
        <v>1441|1440011|229|2025|17</v>
      </c>
      <c r="B191" s="10">
        <v>1441</v>
      </c>
      <c r="C191" s="10">
        <v>1440011</v>
      </c>
      <c r="D191" s="10">
        <v>229</v>
      </c>
      <c r="E191" s="10">
        <v>2025</v>
      </c>
      <c r="F191" s="10">
        <v>10</v>
      </c>
      <c r="G191" s="10">
        <v>1</v>
      </c>
      <c r="H191" s="10">
        <v>34454477000169</v>
      </c>
      <c r="I191" s="11" t="s">
        <v>291</v>
      </c>
      <c r="J191" s="10">
        <v>3921</v>
      </c>
      <c r="K191" s="11" t="s">
        <v>220</v>
      </c>
      <c r="L191" s="9">
        <v>45993</v>
      </c>
      <c r="M191" s="10">
        <v>17</v>
      </c>
      <c r="N191" s="3">
        <v>2988.98</v>
      </c>
      <c r="O191" s="3">
        <v>0</v>
      </c>
      <c r="P191" s="3">
        <v>0</v>
      </c>
      <c r="Q191" s="33">
        <f t="shared" si="7"/>
        <v>2988.98</v>
      </c>
    </row>
    <row r="192" spans="1:17" ht="24.95" customHeight="1" x14ac:dyDescent="0.2">
      <c r="A192" s="10" t="str">
        <f t="shared" si="6"/>
        <v>1441|1440011|229|2025|18</v>
      </c>
      <c r="B192" s="10">
        <v>1441</v>
      </c>
      <c r="C192" s="10">
        <v>1440011</v>
      </c>
      <c r="D192" s="10">
        <v>229</v>
      </c>
      <c r="E192" s="10">
        <v>2025</v>
      </c>
      <c r="F192" s="10">
        <v>10</v>
      </c>
      <c r="G192" s="10">
        <v>1</v>
      </c>
      <c r="H192" s="10">
        <v>34454477000169</v>
      </c>
      <c r="I192" s="11" t="s">
        <v>291</v>
      </c>
      <c r="J192" s="10">
        <v>3921</v>
      </c>
      <c r="K192" s="11" t="s">
        <v>220</v>
      </c>
      <c r="L192" s="9">
        <v>46003</v>
      </c>
      <c r="M192" s="10">
        <v>18</v>
      </c>
      <c r="N192" s="3">
        <v>611</v>
      </c>
      <c r="O192" s="3">
        <v>0</v>
      </c>
      <c r="P192" s="3">
        <v>0</v>
      </c>
      <c r="Q192" s="33">
        <f t="shared" si="7"/>
        <v>611</v>
      </c>
    </row>
    <row r="193" spans="1:17" ht="24.95" customHeight="1" x14ac:dyDescent="0.2">
      <c r="A193" s="10" t="str">
        <f t="shared" si="6"/>
        <v>1441|1440011|234|2025|11</v>
      </c>
      <c r="B193" s="10">
        <v>1441</v>
      </c>
      <c r="C193" s="10">
        <v>1440011</v>
      </c>
      <c r="D193" s="10">
        <v>234</v>
      </c>
      <c r="E193" s="10">
        <v>2025</v>
      </c>
      <c r="F193" s="10">
        <v>10</v>
      </c>
      <c r="G193" s="10">
        <v>1</v>
      </c>
      <c r="H193" s="10">
        <v>9256973000160</v>
      </c>
      <c r="I193" s="11" t="s">
        <v>292</v>
      </c>
      <c r="J193" s="10">
        <v>3920</v>
      </c>
      <c r="K193" s="11" t="s">
        <v>169</v>
      </c>
      <c r="L193" s="9">
        <v>46000</v>
      </c>
      <c r="M193" s="10">
        <v>11</v>
      </c>
      <c r="N193" s="3">
        <v>10225.99</v>
      </c>
      <c r="O193" s="3">
        <v>0</v>
      </c>
      <c r="P193" s="3">
        <v>0</v>
      </c>
      <c r="Q193" s="33">
        <f t="shared" si="7"/>
        <v>10225.99</v>
      </c>
    </row>
    <row r="194" spans="1:17" ht="24.95" customHeight="1" x14ac:dyDescent="0.2">
      <c r="A194" s="10" t="str">
        <f t="shared" si="6"/>
        <v>1441|1440011|236|2025|11</v>
      </c>
      <c r="B194" s="10">
        <v>1441</v>
      </c>
      <c r="C194" s="10">
        <v>1440011</v>
      </c>
      <c r="D194" s="10">
        <v>236</v>
      </c>
      <c r="E194" s="10">
        <v>2025</v>
      </c>
      <c r="F194" s="10">
        <v>10</v>
      </c>
      <c r="G194" s="10">
        <v>1</v>
      </c>
      <c r="H194" s="10">
        <v>40574380000192</v>
      </c>
      <c r="I194" s="11" t="s">
        <v>293</v>
      </c>
      <c r="J194" s="10">
        <v>3920</v>
      </c>
      <c r="K194" s="11" t="s">
        <v>169</v>
      </c>
      <c r="L194" s="9">
        <v>45996</v>
      </c>
      <c r="M194" s="10">
        <v>11</v>
      </c>
      <c r="N194" s="3">
        <v>194356.62</v>
      </c>
      <c r="O194" s="3">
        <v>0</v>
      </c>
      <c r="P194" s="3">
        <v>0</v>
      </c>
      <c r="Q194" s="33">
        <f t="shared" si="7"/>
        <v>194356.62</v>
      </c>
    </row>
    <row r="195" spans="1:17" ht="24.95" customHeight="1" x14ac:dyDescent="0.2">
      <c r="A195" s="10" t="str">
        <f t="shared" si="6"/>
        <v>1441|1440011|237|2025|11</v>
      </c>
      <c r="B195" s="10">
        <v>1441</v>
      </c>
      <c r="C195" s="10">
        <v>1440011</v>
      </c>
      <c r="D195" s="10">
        <v>237</v>
      </c>
      <c r="E195" s="10">
        <v>2025</v>
      </c>
      <c r="F195" s="10">
        <v>10</v>
      </c>
      <c r="G195" s="10">
        <v>1</v>
      </c>
      <c r="H195" s="10">
        <v>29315416000180</v>
      </c>
      <c r="I195" s="11" t="s">
        <v>294</v>
      </c>
      <c r="J195" s="10">
        <v>3920</v>
      </c>
      <c r="K195" s="11" t="s">
        <v>169</v>
      </c>
      <c r="L195" s="9">
        <v>45996</v>
      </c>
      <c r="M195" s="10">
        <v>11</v>
      </c>
      <c r="N195" s="3">
        <v>2664.49</v>
      </c>
      <c r="O195" s="3">
        <v>0</v>
      </c>
      <c r="P195" s="3">
        <v>0</v>
      </c>
      <c r="Q195" s="33">
        <f t="shared" si="7"/>
        <v>2664.49</v>
      </c>
    </row>
    <row r="196" spans="1:17" ht="24.95" customHeight="1" x14ac:dyDescent="0.2">
      <c r="A196" s="10" t="str">
        <f t="shared" si="6"/>
        <v>1441|1440011|238|2025|11</v>
      </c>
      <c r="B196" s="10">
        <v>1441</v>
      </c>
      <c r="C196" s="10">
        <v>1440011</v>
      </c>
      <c r="D196" s="10">
        <v>238</v>
      </c>
      <c r="E196" s="10">
        <v>2025</v>
      </c>
      <c r="F196" s="10">
        <v>10</v>
      </c>
      <c r="G196" s="10">
        <v>1</v>
      </c>
      <c r="H196" s="10">
        <v>5097591000180</v>
      </c>
      <c r="I196" s="11" t="s">
        <v>295</v>
      </c>
      <c r="J196" s="10">
        <v>3920</v>
      </c>
      <c r="K196" s="11" t="s">
        <v>169</v>
      </c>
      <c r="L196" s="9">
        <v>45995</v>
      </c>
      <c r="M196" s="10">
        <v>11</v>
      </c>
      <c r="N196" s="3">
        <v>26293.09</v>
      </c>
      <c r="O196" s="3">
        <v>0</v>
      </c>
      <c r="P196" s="3">
        <v>0</v>
      </c>
      <c r="Q196" s="33">
        <f t="shared" si="7"/>
        <v>26293.09</v>
      </c>
    </row>
    <row r="197" spans="1:17" ht="24.95" customHeight="1" x14ac:dyDescent="0.2">
      <c r="A197" s="10" t="str">
        <f t="shared" si="6"/>
        <v>1441|1440011|240|2025|10</v>
      </c>
      <c r="B197" s="10">
        <v>1441</v>
      </c>
      <c r="C197" s="10">
        <v>1440011</v>
      </c>
      <c r="D197" s="10">
        <v>240</v>
      </c>
      <c r="E197" s="10">
        <v>2025</v>
      </c>
      <c r="F197" s="10">
        <v>10</v>
      </c>
      <c r="G197" s="10">
        <v>1</v>
      </c>
      <c r="H197" s="10">
        <v>76535764000143</v>
      </c>
      <c r="I197" s="11" t="s">
        <v>296</v>
      </c>
      <c r="J197" s="10">
        <v>4005</v>
      </c>
      <c r="K197" s="11" t="s">
        <v>297</v>
      </c>
      <c r="L197" s="9">
        <v>46007</v>
      </c>
      <c r="M197" s="10">
        <v>10</v>
      </c>
      <c r="N197" s="3">
        <v>1977.38</v>
      </c>
      <c r="O197" s="3">
        <v>0</v>
      </c>
      <c r="P197" s="3">
        <v>0</v>
      </c>
      <c r="Q197" s="33">
        <f t="shared" si="7"/>
        <v>1977.38</v>
      </c>
    </row>
    <row r="198" spans="1:17" ht="24.95" customHeight="1" x14ac:dyDescent="0.2">
      <c r="A198" s="10" t="str">
        <f t="shared" si="6"/>
        <v>1441|1440011|244|2025|10</v>
      </c>
      <c r="B198" s="10">
        <v>1441</v>
      </c>
      <c r="C198" s="10">
        <v>1440011</v>
      </c>
      <c r="D198" s="10">
        <v>244</v>
      </c>
      <c r="E198" s="10">
        <v>2025</v>
      </c>
      <c r="F198" s="10">
        <v>10</v>
      </c>
      <c r="G198" s="10">
        <v>1</v>
      </c>
      <c r="H198" s="10">
        <v>9475334000196</v>
      </c>
      <c r="I198" s="11" t="s">
        <v>298</v>
      </c>
      <c r="J198" s="10">
        <v>3999</v>
      </c>
      <c r="K198" s="11" t="s">
        <v>269</v>
      </c>
      <c r="L198" s="9">
        <v>46001</v>
      </c>
      <c r="M198" s="10">
        <v>10</v>
      </c>
      <c r="N198" s="3">
        <v>43.86</v>
      </c>
      <c r="O198" s="3">
        <v>0</v>
      </c>
      <c r="P198" s="3">
        <v>0</v>
      </c>
      <c r="Q198" s="33">
        <f t="shared" si="7"/>
        <v>43.86</v>
      </c>
    </row>
    <row r="199" spans="1:17" ht="24.95" customHeight="1" x14ac:dyDescent="0.2">
      <c r="A199" s="10" t="str">
        <f t="shared" si="6"/>
        <v>1441|1440011|247|2025|9</v>
      </c>
      <c r="B199" s="10">
        <v>1441</v>
      </c>
      <c r="C199" s="10">
        <v>1440011</v>
      </c>
      <c r="D199" s="10">
        <v>247</v>
      </c>
      <c r="E199" s="10">
        <v>2025</v>
      </c>
      <c r="F199" s="10">
        <v>10</v>
      </c>
      <c r="G199" s="10">
        <v>1</v>
      </c>
      <c r="H199" s="10">
        <v>2421421000111</v>
      </c>
      <c r="I199" s="11" t="s">
        <v>299</v>
      </c>
      <c r="J199" s="10">
        <v>4004</v>
      </c>
      <c r="K199" s="11" t="s">
        <v>300</v>
      </c>
      <c r="L199" s="9">
        <v>46017</v>
      </c>
      <c r="M199" s="10">
        <v>9</v>
      </c>
      <c r="N199" s="3">
        <v>26805.5</v>
      </c>
      <c r="O199" s="3">
        <v>0</v>
      </c>
      <c r="P199" s="3">
        <v>0</v>
      </c>
      <c r="Q199" s="33">
        <f t="shared" si="7"/>
        <v>26805.5</v>
      </c>
    </row>
    <row r="200" spans="1:17" ht="24.95" customHeight="1" x14ac:dyDescent="0.2">
      <c r="A200" s="10" t="str">
        <f t="shared" si="6"/>
        <v>1441|1440011|247|2025|10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299</v>
      </c>
      <c r="J200" s="10">
        <v>4004</v>
      </c>
      <c r="K200" s="11" t="s">
        <v>300</v>
      </c>
      <c r="L200" s="9">
        <v>46017</v>
      </c>
      <c r="M200" s="10">
        <v>10</v>
      </c>
      <c r="N200" s="3">
        <v>26805.5</v>
      </c>
      <c r="O200" s="3">
        <v>0</v>
      </c>
      <c r="P200" s="3">
        <v>0</v>
      </c>
      <c r="Q200" s="33">
        <f t="shared" si="7"/>
        <v>26805.5</v>
      </c>
    </row>
    <row r="201" spans="1:17" ht="24.95" customHeight="1" x14ac:dyDescent="0.2">
      <c r="A201" s="10" t="str">
        <f t="shared" si="6"/>
        <v>1441|1440011|253|2025|7</v>
      </c>
      <c r="B201" s="10">
        <v>1441</v>
      </c>
      <c r="C201" s="10">
        <v>1440011</v>
      </c>
      <c r="D201" s="10">
        <v>253</v>
      </c>
      <c r="E201" s="10">
        <v>2025</v>
      </c>
      <c r="F201" s="10">
        <v>10</v>
      </c>
      <c r="G201" s="10">
        <v>1</v>
      </c>
      <c r="H201" s="10">
        <v>5650294000110</v>
      </c>
      <c r="I201" s="11" t="s">
        <v>301</v>
      </c>
      <c r="J201" s="10">
        <v>3904</v>
      </c>
      <c r="K201" s="11" t="s">
        <v>302</v>
      </c>
      <c r="L201" s="9">
        <v>45992</v>
      </c>
      <c r="M201" s="10">
        <v>7</v>
      </c>
      <c r="N201" s="3">
        <v>124305</v>
      </c>
      <c r="O201" s="3">
        <v>0</v>
      </c>
      <c r="P201" s="3">
        <v>0</v>
      </c>
      <c r="Q201" s="33">
        <f t="shared" si="7"/>
        <v>124305</v>
      </c>
    </row>
    <row r="202" spans="1:17" ht="24.95" customHeight="1" x14ac:dyDescent="0.2">
      <c r="A202" s="10" t="str">
        <f t="shared" si="6"/>
        <v>1441|1440011|253|2025|8</v>
      </c>
      <c r="B202" s="10">
        <v>1441</v>
      </c>
      <c r="C202" s="10">
        <v>1440011</v>
      </c>
      <c r="D202" s="10">
        <v>253</v>
      </c>
      <c r="E202" s="10">
        <v>2025</v>
      </c>
      <c r="F202" s="10">
        <v>10</v>
      </c>
      <c r="G202" s="10">
        <v>1</v>
      </c>
      <c r="H202" s="10">
        <v>5650294000110</v>
      </c>
      <c r="I202" s="11" t="s">
        <v>301</v>
      </c>
      <c r="J202" s="10">
        <v>3904</v>
      </c>
      <c r="K202" s="11" t="s">
        <v>302</v>
      </c>
      <c r="L202" s="9">
        <v>45994</v>
      </c>
      <c r="M202" s="10">
        <v>8</v>
      </c>
      <c r="N202" s="3">
        <v>41695</v>
      </c>
      <c r="O202" s="3">
        <v>0</v>
      </c>
      <c r="P202" s="3">
        <v>0</v>
      </c>
      <c r="Q202" s="33">
        <f t="shared" si="7"/>
        <v>41695</v>
      </c>
    </row>
    <row r="203" spans="1:17" ht="24.95" customHeight="1" x14ac:dyDescent="0.2">
      <c r="A203" s="10" t="str">
        <f t="shared" si="6"/>
        <v>1441|1440011|258|2025|11</v>
      </c>
      <c r="B203" s="10">
        <v>1441</v>
      </c>
      <c r="C203" s="10">
        <v>1440011</v>
      </c>
      <c r="D203" s="10">
        <v>258</v>
      </c>
      <c r="E203" s="10">
        <v>2025</v>
      </c>
      <c r="F203" s="10">
        <v>10</v>
      </c>
      <c r="G203" s="10">
        <v>1</v>
      </c>
      <c r="H203" s="10">
        <v>10658360000139</v>
      </c>
      <c r="I203" s="11" t="s">
        <v>303</v>
      </c>
      <c r="J203" s="10">
        <v>3921</v>
      </c>
      <c r="K203" s="11" t="s">
        <v>220</v>
      </c>
      <c r="L203" s="9">
        <v>45994</v>
      </c>
      <c r="M203" s="10">
        <v>11</v>
      </c>
      <c r="N203" s="3">
        <v>1246.82</v>
      </c>
      <c r="O203" s="3">
        <v>0</v>
      </c>
      <c r="P203" s="3">
        <v>0</v>
      </c>
      <c r="Q203" s="33">
        <f t="shared" si="7"/>
        <v>1246.82</v>
      </c>
    </row>
    <row r="204" spans="1:17" ht="24.95" customHeight="1" x14ac:dyDescent="0.2">
      <c r="A204" s="10" t="str">
        <f t="shared" si="6"/>
        <v>1441|1440011|258|2025|12</v>
      </c>
      <c r="B204" s="10">
        <v>1441</v>
      </c>
      <c r="C204" s="10">
        <v>1440011</v>
      </c>
      <c r="D204" s="10">
        <v>258</v>
      </c>
      <c r="E204" s="10">
        <v>2025</v>
      </c>
      <c r="F204" s="10">
        <v>10</v>
      </c>
      <c r="G204" s="10">
        <v>1</v>
      </c>
      <c r="H204" s="10">
        <v>10658360000139</v>
      </c>
      <c r="I204" s="11" t="s">
        <v>303</v>
      </c>
      <c r="J204" s="10">
        <v>3921</v>
      </c>
      <c r="K204" s="11" t="s">
        <v>220</v>
      </c>
      <c r="L204" s="9">
        <v>46014</v>
      </c>
      <c r="M204" s="10">
        <v>12</v>
      </c>
      <c r="N204" s="3">
        <v>1246.82</v>
      </c>
      <c r="O204" s="3">
        <v>0</v>
      </c>
      <c r="P204" s="3">
        <v>0</v>
      </c>
      <c r="Q204" s="33">
        <f t="shared" si="7"/>
        <v>1246.82</v>
      </c>
    </row>
    <row r="205" spans="1:17" ht="24.95" customHeight="1" x14ac:dyDescent="0.2">
      <c r="A205" s="10" t="str">
        <f t="shared" si="6"/>
        <v>1441|1440011|260|2025|14</v>
      </c>
      <c r="B205" s="10">
        <v>1441</v>
      </c>
      <c r="C205" s="10">
        <v>1440011</v>
      </c>
      <c r="D205" s="10">
        <v>260</v>
      </c>
      <c r="E205" s="10">
        <v>2025</v>
      </c>
      <c r="F205" s="10">
        <v>10</v>
      </c>
      <c r="G205" s="10">
        <v>1</v>
      </c>
      <c r="H205" s="10">
        <v>14822303000102</v>
      </c>
      <c r="I205" s="11" t="s">
        <v>304</v>
      </c>
      <c r="J205" s="10">
        <v>4002</v>
      </c>
      <c r="K205" s="11" t="s">
        <v>139</v>
      </c>
      <c r="L205" s="9">
        <v>46014</v>
      </c>
      <c r="M205" s="10">
        <v>14</v>
      </c>
      <c r="N205" s="3">
        <v>60492.14</v>
      </c>
      <c r="O205" s="3">
        <v>0</v>
      </c>
      <c r="P205" s="3">
        <v>0</v>
      </c>
      <c r="Q205" s="33">
        <f t="shared" si="7"/>
        <v>60492.14</v>
      </c>
    </row>
    <row r="206" spans="1:17" ht="24.95" customHeight="1" x14ac:dyDescent="0.2">
      <c r="A206" s="10" t="str">
        <f t="shared" si="6"/>
        <v>1441|1440011|261|2025|5</v>
      </c>
      <c r="B206" s="10">
        <v>1441</v>
      </c>
      <c r="C206" s="10">
        <v>1440011</v>
      </c>
      <c r="D206" s="10">
        <v>261</v>
      </c>
      <c r="E206" s="10">
        <v>2025</v>
      </c>
      <c r="F206" s="10">
        <v>10</v>
      </c>
      <c r="G206" s="10">
        <v>1</v>
      </c>
      <c r="H206" s="10">
        <v>33683111000107</v>
      </c>
      <c r="I206" s="11" t="s">
        <v>271</v>
      </c>
      <c r="J206" s="10">
        <v>4002</v>
      </c>
      <c r="K206" s="11" t="s">
        <v>139</v>
      </c>
      <c r="L206" s="9">
        <v>45993</v>
      </c>
      <c r="M206" s="10">
        <v>5</v>
      </c>
      <c r="N206" s="3">
        <v>2850.2</v>
      </c>
      <c r="O206" s="3">
        <v>0</v>
      </c>
      <c r="P206" s="3">
        <v>0</v>
      </c>
      <c r="Q206" s="33">
        <f t="shared" si="7"/>
        <v>2850.2</v>
      </c>
    </row>
    <row r="207" spans="1:17" ht="24.95" customHeight="1" x14ac:dyDescent="0.2">
      <c r="A207" s="10" t="str">
        <f t="shared" si="6"/>
        <v>1441|1440011|263|2025|9</v>
      </c>
      <c r="B207" s="10">
        <v>1441</v>
      </c>
      <c r="C207" s="10">
        <v>1440011</v>
      </c>
      <c r="D207" s="10">
        <v>263</v>
      </c>
      <c r="E207" s="10">
        <v>2025</v>
      </c>
      <c r="F207" s="10">
        <v>10</v>
      </c>
      <c r="G207" s="10">
        <v>1</v>
      </c>
      <c r="H207" s="10">
        <v>5814441000140</v>
      </c>
      <c r="I207" s="11" t="s">
        <v>305</v>
      </c>
      <c r="J207" s="10">
        <v>3919</v>
      </c>
      <c r="K207" s="11" t="s">
        <v>167</v>
      </c>
      <c r="L207" s="9">
        <v>45994</v>
      </c>
      <c r="M207" s="10">
        <v>9</v>
      </c>
      <c r="N207" s="3">
        <v>15914.67</v>
      </c>
      <c r="O207" s="3">
        <v>0</v>
      </c>
      <c r="P207" s="3">
        <v>0</v>
      </c>
      <c r="Q207" s="33">
        <f t="shared" si="7"/>
        <v>15914.67</v>
      </c>
    </row>
    <row r="208" spans="1:17" ht="24.95" customHeight="1" x14ac:dyDescent="0.2">
      <c r="A208" s="10" t="str">
        <f t="shared" si="6"/>
        <v>1441|1440011|267|2025|9</v>
      </c>
      <c r="B208" s="10">
        <v>1441</v>
      </c>
      <c r="C208" s="10">
        <v>1440011</v>
      </c>
      <c r="D208" s="10">
        <v>267</v>
      </c>
      <c r="E208" s="10">
        <v>2025</v>
      </c>
      <c r="F208" s="10">
        <v>10</v>
      </c>
      <c r="G208" s="10">
        <v>1</v>
      </c>
      <c r="H208" s="10">
        <v>64486426000180</v>
      </c>
      <c r="I208" s="11" t="s">
        <v>306</v>
      </c>
      <c r="J208" s="10">
        <v>3920</v>
      </c>
      <c r="K208" s="11" t="s">
        <v>169</v>
      </c>
      <c r="L208" s="9">
        <v>46000</v>
      </c>
      <c r="M208" s="10">
        <v>9</v>
      </c>
      <c r="N208" s="3">
        <v>12500</v>
      </c>
      <c r="O208" s="3">
        <v>0</v>
      </c>
      <c r="P208" s="3">
        <v>0</v>
      </c>
      <c r="Q208" s="33">
        <f t="shared" si="7"/>
        <v>12500</v>
      </c>
    </row>
    <row r="209" spans="1:17" ht="24.95" customHeight="1" x14ac:dyDescent="0.2">
      <c r="A209" s="10" t="str">
        <f t="shared" si="6"/>
        <v>1441|1440011|268|2025|10</v>
      </c>
      <c r="B209" s="10">
        <v>1441</v>
      </c>
      <c r="C209" s="10">
        <v>1440011</v>
      </c>
      <c r="D209" s="10">
        <v>268</v>
      </c>
      <c r="E209" s="10">
        <v>2025</v>
      </c>
      <c r="F209" s="10">
        <v>10</v>
      </c>
      <c r="G209" s="10">
        <v>1</v>
      </c>
      <c r="H209" s="10">
        <v>1554285000175</v>
      </c>
      <c r="I209" s="11" t="s">
        <v>307</v>
      </c>
      <c r="J209" s="10">
        <v>4002</v>
      </c>
      <c r="K209" s="11" t="s">
        <v>139</v>
      </c>
      <c r="L209" s="9">
        <v>46001</v>
      </c>
      <c r="M209" s="10">
        <v>10</v>
      </c>
      <c r="N209" s="3">
        <v>975.4</v>
      </c>
      <c r="O209" s="3">
        <v>0</v>
      </c>
      <c r="P209" s="3">
        <v>0</v>
      </c>
      <c r="Q209" s="33">
        <f t="shared" si="7"/>
        <v>975.4</v>
      </c>
    </row>
    <row r="210" spans="1:17" ht="24.95" customHeight="1" x14ac:dyDescent="0.2">
      <c r="A210" s="10" t="str">
        <f t="shared" si="6"/>
        <v>1441|1440011|268|2025|11</v>
      </c>
      <c r="B210" s="10">
        <v>1441</v>
      </c>
      <c r="C210" s="10">
        <v>1440011</v>
      </c>
      <c r="D210" s="10">
        <v>268</v>
      </c>
      <c r="E210" s="10">
        <v>2025</v>
      </c>
      <c r="F210" s="10">
        <v>10</v>
      </c>
      <c r="G210" s="10">
        <v>1</v>
      </c>
      <c r="H210" s="10">
        <v>1554285000175</v>
      </c>
      <c r="I210" s="11" t="s">
        <v>307</v>
      </c>
      <c r="J210" s="10">
        <v>4002</v>
      </c>
      <c r="K210" s="11" t="s">
        <v>139</v>
      </c>
      <c r="L210" s="9">
        <v>46014</v>
      </c>
      <c r="M210" s="10">
        <v>11</v>
      </c>
      <c r="N210" s="3">
        <v>1025.4000000000001</v>
      </c>
      <c r="O210" s="3">
        <v>0</v>
      </c>
      <c r="P210" s="3">
        <v>0</v>
      </c>
      <c r="Q210" s="33">
        <f t="shared" si="7"/>
        <v>1025.4000000000001</v>
      </c>
    </row>
    <row r="211" spans="1:17" ht="24.95" customHeight="1" x14ac:dyDescent="0.2">
      <c r="A211" s="10" t="str">
        <f t="shared" si="6"/>
        <v>1441|1440011|279|2025|2</v>
      </c>
      <c r="B211" s="10">
        <v>1441</v>
      </c>
      <c r="C211" s="10">
        <v>1440011</v>
      </c>
      <c r="D211" s="10">
        <v>279</v>
      </c>
      <c r="E211" s="10">
        <v>2025</v>
      </c>
      <c r="F211" s="10">
        <v>10</v>
      </c>
      <c r="G211" s="10">
        <v>1</v>
      </c>
      <c r="H211" s="10">
        <v>28408684000184</v>
      </c>
      <c r="I211" s="11" t="s">
        <v>308</v>
      </c>
      <c r="J211" s="10">
        <v>3920</v>
      </c>
      <c r="K211" s="11" t="s">
        <v>169</v>
      </c>
      <c r="L211" s="9">
        <v>46000</v>
      </c>
      <c r="M211" s="10">
        <v>2</v>
      </c>
      <c r="N211" s="3">
        <v>21300</v>
      </c>
      <c r="O211" s="3">
        <v>0</v>
      </c>
      <c r="P211" s="3">
        <v>0</v>
      </c>
      <c r="Q211" s="33">
        <f t="shared" si="7"/>
        <v>21300</v>
      </c>
    </row>
    <row r="212" spans="1:17" ht="24.95" customHeight="1" x14ac:dyDescent="0.2">
      <c r="A212" s="10" t="str">
        <f t="shared" si="6"/>
        <v>1441|1440011|292|2025|16</v>
      </c>
      <c r="B212" s="10">
        <v>1441</v>
      </c>
      <c r="C212" s="10">
        <v>1440011</v>
      </c>
      <c r="D212" s="10">
        <v>292</v>
      </c>
      <c r="E212" s="10">
        <v>2025</v>
      </c>
      <c r="F212" s="10">
        <v>10</v>
      </c>
      <c r="G212" s="10">
        <v>1</v>
      </c>
      <c r="H212" s="10">
        <v>6880466000105</v>
      </c>
      <c r="I212" s="11" t="s">
        <v>309</v>
      </c>
      <c r="J212" s="10">
        <v>3939</v>
      </c>
      <c r="K212" s="11" t="s">
        <v>310</v>
      </c>
      <c r="L212" s="9">
        <v>45995</v>
      </c>
      <c r="M212" s="10">
        <v>16</v>
      </c>
      <c r="N212" s="3">
        <v>220</v>
      </c>
      <c r="O212" s="85">
        <v>3.24</v>
      </c>
      <c r="P212" s="3">
        <v>0</v>
      </c>
      <c r="Q212" s="33">
        <f t="shared" si="7"/>
        <v>216.76</v>
      </c>
    </row>
    <row r="213" spans="1:17" ht="24.95" customHeight="1" x14ac:dyDescent="0.2">
      <c r="A213" s="10" t="str">
        <f t="shared" si="6"/>
        <v>1441|1440011|293|2025|29</v>
      </c>
      <c r="B213" s="10">
        <v>1441</v>
      </c>
      <c r="C213" s="10">
        <v>1440011</v>
      </c>
      <c r="D213" s="10">
        <v>293</v>
      </c>
      <c r="E213" s="10">
        <v>2025</v>
      </c>
      <c r="F213" s="10">
        <v>10</v>
      </c>
      <c r="G213" s="10">
        <v>1</v>
      </c>
      <c r="H213" s="10">
        <v>5487631000109</v>
      </c>
      <c r="I213" s="11" t="s">
        <v>311</v>
      </c>
      <c r="J213" s="10">
        <v>9329</v>
      </c>
      <c r="K213" s="11" t="s">
        <v>312</v>
      </c>
      <c r="L213" s="9">
        <v>45993</v>
      </c>
      <c r="M213" s="10">
        <v>29</v>
      </c>
      <c r="N213" s="3">
        <v>1360</v>
      </c>
      <c r="O213" s="3">
        <v>0</v>
      </c>
      <c r="P213" s="3">
        <v>0</v>
      </c>
      <c r="Q213" s="33">
        <f t="shared" si="7"/>
        <v>1360</v>
      </c>
    </row>
    <row r="214" spans="1:17" ht="24.95" customHeight="1" x14ac:dyDescent="0.2">
      <c r="A214" s="10" t="str">
        <f t="shared" si="6"/>
        <v>1441|1440011|293|2025|30</v>
      </c>
      <c r="B214" s="10">
        <v>1441</v>
      </c>
      <c r="C214" s="10">
        <v>1440011</v>
      </c>
      <c r="D214" s="10">
        <v>293</v>
      </c>
      <c r="E214" s="10">
        <v>2025</v>
      </c>
      <c r="F214" s="10">
        <v>10</v>
      </c>
      <c r="G214" s="10">
        <v>1</v>
      </c>
      <c r="H214" s="10">
        <v>5487631000109</v>
      </c>
      <c r="I214" s="11" t="s">
        <v>311</v>
      </c>
      <c r="J214" s="10">
        <v>9329</v>
      </c>
      <c r="K214" s="11" t="s">
        <v>312</v>
      </c>
      <c r="L214" s="9">
        <v>46006</v>
      </c>
      <c r="M214" s="10">
        <v>30</v>
      </c>
      <c r="N214" s="3">
        <v>224.7</v>
      </c>
      <c r="O214" s="3">
        <v>0</v>
      </c>
      <c r="P214" s="3">
        <v>0</v>
      </c>
      <c r="Q214" s="33">
        <f t="shared" si="7"/>
        <v>224.7</v>
      </c>
    </row>
    <row r="215" spans="1:17" ht="24.95" customHeight="1" x14ac:dyDescent="0.2">
      <c r="A215" s="10" t="str">
        <f t="shared" si="6"/>
        <v>1441|1440011|293|2025|31</v>
      </c>
      <c r="B215" s="10">
        <v>1441</v>
      </c>
      <c r="C215" s="10">
        <v>1440011</v>
      </c>
      <c r="D215" s="10">
        <v>293</v>
      </c>
      <c r="E215" s="10">
        <v>2025</v>
      </c>
      <c r="F215" s="10">
        <v>10</v>
      </c>
      <c r="G215" s="10">
        <v>1</v>
      </c>
      <c r="H215" s="10">
        <v>5487631000109</v>
      </c>
      <c r="I215" s="11" t="s">
        <v>311</v>
      </c>
      <c r="J215" s="10">
        <v>9329</v>
      </c>
      <c r="K215" s="11" t="s">
        <v>312</v>
      </c>
      <c r="L215" s="9">
        <v>46006</v>
      </c>
      <c r="M215" s="10">
        <v>31</v>
      </c>
      <c r="N215" s="3">
        <v>225.3</v>
      </c>
      <c r="O215" s="3">
        <v>0</v>
      </c>
      <c r="P215" s="3">
        <v>0</v>
      </c>
      <c r="Q215" s="33">
        <f t="shared" si="7"/>
        <v>225.3</v>
      </c>
    </row>
    <row r="216" spans="1:17" ht="24.95" customHeight="1" x14ac:dyDescent="0.2">
      <c r="A216" s="10" t="str">
        <f t="shared" si="6"/>
        <v>1441|1440011|293|2025|32</v>
      </c>
      <c r="B216" s="10">
        <v>1441</v>
      </c>
      <c r="C216" s="10">
        <v>1440011</v>
      </c>
      <c r="D216" s="10">
        <v>293</v>
      </c>
      <c r="E216" s="10">
        <v>2025</v>
      </c>
      <c r="F216" s="10">
        <v>10</v>
      </c>
      <c r="G216" s="10">
        <v>1</v>
      </c>
      <c r="H216" s="10">
        <v>5487631000109</v>
      </c>
      <c r="I216" s="11" t="s">
        <v>311</v>
      </c>
      <c r="J216" s="10">
        <v>9329</v>
      </c>
      <c r="K216" s="11" t="s">
        <v>312</v>
      </c>
      <c r="L216" s="9">
        <v>46006</v>
      </c>
      <c r="M216" s="10">
        <v>32</v>
      </c>
      <c r="N216" s="3">
        <v>449.41</v>
      </c>
      <c r="O216" s="3">
        <v>0</v>
      </c>
      <c r="P216" s="3">
        <v>0</v>
      </c>
      <c r="Q216" s="33">
        <f t="shared" si="7"/>
        <v>449.41</v>
      </c>
    </row>
    <row r="217" spans="1:17" ht="24.95" customHeight="1" x14ac:dyDescent="0.2">
      <c r="A217" s="10" t="str">
        <f t="shared" si="6"/>
        <v>1441|1440011|294|2025|6</v>
      </c>
      <c r="B217" s="10">
        <v>1441</v>
      </c>
      <c r="C217" s="10">
        <v>1440011</v>
      </c>
      <c r="D217" s="10">
        <v>294</v>
      </c>
      <c r="E217" s="10">
        <v>2025</v>
      </c>
      <c r="F217" s="10">
        <v>10</v>
      </c>
      <c r="G217" s="10">
        <v>1</v>
      </c>
      <c r="H217" s="10">
        <v>58445252000104</v>
      </c>
      <c r="I217" s="11" t="s">
        <v>313</v>
      </c>
      <c r="J217" s="10">
        <v>3920</v>
      </c>
      <c r="K217" s="11" t="s">
        <v>169</v>
      </c>
      <c r="L217" s="9">
        <v>45996</v>
      </c>
      <c r="M217" s="10">
        <v>6</v>
      </c>
      <c r="N217" s="3">
        <v>37200</v>
      </c>
      <c r="O217" s="3">
        <v>0</v>
      </c>
      <c r="P217" s="3">
        <v>0</v>
      </c>
      <c r="Q217" s="33">
        <f t="shared" si="7"/>
        <v>37200</v>
      </c>
    </row>
    <row r="218" spans="1:17" ht="24.95" customHeight="1" x14ac:dyDescent="0.2">
      <c r="A218" s="10" t="str">
        <f t="shared" si="6"/>
        <v>1441|1440011|310|2025|8</v>
      </c>
      <c r="B218" s="10">
        <v>1441</v>
      </c>
      <c r="C218" s="10">
        <v>1440011</v>
      </c>
      <c r="D218" s="10">
        <v>310</v>
      </c>
      <c r="E218" s="10">
        <v>2025</v>
      </c>
      <c r="F218" s="10">
        <v>10</v>
      </c>
      <c r="G218" s="10">
        <v>1</v>
      </c>
      <c r="H218" s="10">
        <v>3922282000172</v>
      </c>
      <c r="I218" s="11" t="s">
        <v>314</v>
      </c>
      <c r="J218" s="10">
        <v>3920</v>
      </c>
      <c r="K218" s="11" t="s">
        <v>169</v>
      </c>
      <c r="L218" s="9">
        <v>46000</v>
      </c>
      <c r="M218" s="10">
        <v>8</v>
      </c>
      <c r="N218" s="3">
        <v>800</v>
      </c>
      <c r="O218" s="3">
        <v>0</v>
      </c>
      <c r="P218" s="3">
        <v>0</v>
      </c>
      <c r="Q218" s="33">
        <f t="shared" si="7"/>
        <v>800</v>
      </c>
    </row>
    <row r="219" spans="1:17" ht="24.95" customHeight="1" x14ac:dyDescent="0.2">
      <c r="A219" s="10" t="str">
        <f t="shared" si="6"/>
        <v>1441|1440011|317|2025|8</v>
      </c>
      <c r="B219" s="10">
        <v>1441</v>
      </c>
      <c r="C219" s="10">
        <v>1440011</v>
      </c>
      <c r="D219" s="10">
        <v>317</v>
      </c>
      <c r="E219" s="10">
        <v>2025</v>
      </c>
      <c r="F219" s="10">
        <v>10</v>
      </c>
      <c r="G219" s="10">
        <v>1</v>
      </c>
      <c r="H219" s="10">
        <v>19201128000141</v>
      </c>
      <c r="I219" s="11" t="s">
        <v>315</v>
      </c>
      <c r="J219" s="10">
        <v>3702</v>
      </c>
      <c r="K219" s="11" t="s">
        <v>316</v>
      </c>
      <c r="L219" s="9">
        <v>45996</v>
      </c>
      <c r="M219" s="10">
        <v>8</v>
      </c>
      <c r="N219" s="3">
        <v>131748.70000000001</v>
      </c>
      <c r="O219" s="3">
        <v>0</v>
      </c>
      <c r="P219" s="3">
        <v>0</v>
      </c>
      <c r="Q219" s="33">
        <f t="shared" si="7"/>
        <v>131748.70000000001</v>
      </c>
    </row>
    <row r="220" spans="1:17" ht="24.95" customHeight="1" x14ac:dyDescent="0.2">
      <c r="A220" s="10" t="str">
        <f t="shared" si="6"/>
        <v>1441|1440011|317|2025|9</v>
      </c>
      <c r="B220" s="10">
        <v>1441</v>
      </c>
      <c r="C220" s="10">
        <v>1440011</v>
      </c>
      <c r="D220" s="10">
        <v>317</v>
      </c>
      <c r="E220" s="10">
        <v>2025</v>
      </c>
      <c r="F220" s="10">
        <v>10</v>
      </c>
      <c r="G220" s="10">
        <v>1</v>
      </c>
      <c r="H220" s="10">
        <v>19201128000141</v>
      </c>
      <c r="I220" s="11" t="s">
        <v>315</v>
      </c>
      <c r="J220" s="10">
        <v>3702</v>
      </c>
      <c r="K220" s="11" t="s">
        <v>316</v>
      </c>
      <c r="L220" s="9">
        <v>46008</v>
      </c>
      <c r="M220" s="10">
        <v>9</v>
      </c>
      <c r="N220" s="3">
        <v>131743.53</v>
      </c>
      <c r="O220" s="3">
        <v>0</v>
      </c>
      <c r="P220" s="3">
        <v>0</v>
      </c>
      <c r="Q220" s="33">
        <f t="shared" si="7"/>
        <v>131743.53</v>
      </c>
    </row>
    <row r="221" spans="1:17" ht="24.95" customHeight="1" x14ac:dyDescent="0.2">
      <c r="A221" s="10" t="str">
        <f t="shared" si="6"/>
        <v>1441|1440011|328|2025|6</v>
      </c>
      <c r="B221" s="10">
        <v>1441</v>
      </c>
      <c r="C221" s="10">
        <v>1440011</v>
      </c>
      <c r="D221" s="10">
        <v>328</v>
      </c>
      <c r="E221" s="10">
        <v>2025</v>
      </c>
      <c r="F221" s="10">
        <v>10</v>
      </c>
      <c r="G221" s="10">
        <v>1</v>
      </c>
      <c r="H221" s="10">
        <v>68472099687</v>
      </c>
      <c r="I221" s="11" t="s">
        <v>317</v>
      </c>
      <c r="J221" s="10">
        <v>3611</v>
      </c>
      <c r="K221" s="11" t="s">
        <v>169</v>
      </c>
      <c r="L221" s="9">
        <v>45996</v>
      </c>
      <c r="M221" s="10">
        <v>6</v>
      </c>
      <c r="N221" s="3">
        <v>22000</v>
      </c>
      <c r="O221" s="3">
        <v>0</v>
      </c>
      <c r="P221" s="3">
        <v>0</v>
      </c>
      <c r="Q221" s="33">
        <f t="shared" si="7"/>
        <v>22000</v>
      </c>
    </row>
    <row r="222" spans="1:17" ht="24.95" customHeight="1" x14ac:dyDescent="0.2">
      <c r="A222" s="10" t="str">
        <f t="shared" si="6"/>
        <v>1441|1440011|341|2025|3</v>
      </c>
      <c r="B222" s="10">
        <v>1441</v>
      </c>
      <c r="C222" s="10">
        <v>1440011</v>
      </c>
      <c r="D222" s="10">
        <v>341</v>
      </c>
      <c r="E222" s="10">
        <v>2025</v>
      </c>
      <c r="F222" s="10">
        <v>10</v>
      </c>
      <c r="G222" s="10">
        <v>1</v>
      </c>
      <c r="H222" s="10">
        <v>32227070000173</v>
      </c>
      <c r="I222" s="11" t="s">
        <v>318</v>
      </c>
      <c r="J222" s="10">
        <v>3922</v>
      </c>
      <c r="K222" s="11" t="s">
        <v>21</v>
      </c>
      <c r="L222" s="9">
        <v>46014</v>
      </c>
      <c r="M222" s="10">
        <v>3</v>
      </c>
      <c r="N222" s="3">
        <v>28038.62</v>
      </c>
      <c r="O222" s="85">
        <v>1401.93</v>
      </c>
      <c r="P222" s="3">
        <v>0</v>
      </c>
      <c r="Q222" s="33">
        <f t="shared" si="7"/>
        <v>26636.69</v>
      </c>
    </row>
    <row r="223" spans="1:17" ht="24.95" customHeight="1" x14ac:dyDescent="0.2">
      <c r="A223" s="10" t="str">
        <f t="shared" si="6"/>
        <v>1441|1440011|345|2025|9</v>
      </c>
      <c r="B223" s="10">
        <v>1441</v>
      </c>
      <c r="C223" s="10">
        <v>1440011</v>
      </c>
      <c r="D223" s="10">
        <v>345</v>
      </c>
      <c r="E223" s="10">
        <v>2025</v>
      </c>
      <c r="F223" s="10">
        <v>10</v>
      </c>
      <c r="G223" s="10">
        <v>1</v>
      </c>
      <c r="H223" s="10">
        <v>7132995000193</v>
      </c>
      <c r="I223" s="11" t="s">
        <v>319</v>
      </c>
      <c r="J223" s="10">
        <v>3955</v>
      </c>
      <c r="K223" s="11" t="s">
        <v>24</v>
      </c>
      <c r="L223" s="9">
        <v>45994</v>
      </c>
      <c r="M223" s="10">
        <v>9</v>
      </c>
      <c r="N223" s="3">
        <v>1820</v>
      </c>
      <c r="O223" s="85">
        <v>81.900000000000006</v>
      </c>
      <c r="P223" s="3">
        <v>0</v>
      </c>
      <c r="Q223" s="33">
        <f t="shared" si="7"/>
        <v>1738.1</v>
      </c>
    </row>
    <row r="224" spans="1:17" ht="24.95" customHeight="1" x14ac:dyDescent="0.2">
      <c r="A224" s="10" t="str">
        <f t="shared" si="6"/>
        <v>1441|1440011|345|2025|10</v>
      </c>
      <c r="B224" s="10">
        <v>1441</v>
      </c>
      <c r="C224" s="10">
        <v>1440011</v>
      </c>
      <c r="D224" s="10">
        <v>345</v>
      </c>
      <c r="E224" s="10">
        <v>2025</v>
      </c>
      <c r="F224" s="10">
        <v>10</v>
      </c>
      <c r="G224" s="10">
        <v>1</v>
      </c>
      <c r="H224" s="10">
        <v>7132995000193</v>
      </c>
      <c r="I224" s="11" t="s">
        <v>319</v>
      </c>
      <c r="J224" s="10">
        <v>3955</v>
      </c>
      <c r="K224" s="11" t="s">
        <v>24</v>
      </c>
      <c r="L224" s="9">
        <v>45995</v>
      </c>
      <c r="M224" s="10">
        <v>10</v>
      </c>
      <c r="N224" s="3">
        <v>5100</v>
      </c>
      <c r="O224" s="85">
        <v>229.5</v>
      </c>
      <c r="P224" s="3">
        <v>0</v>
      </c>
      <c r="Q224" s="33">
        <f t="shared" si="7"/>
        <v>4870.5</v>
      </c>
    </row>
    <row r="225" spans="1:17" ht="24.95" customHeight="1" x14ac:dyDescent="0.2">
      <c r="A225" s="10" t="str">
        <f t="shared" si="6"/>
        <v>1441|1440011|345|2025|11</v>
      </c>
      <c r="B225" s="10">
        <v>1441</v>
      </c>
      <c r="C225" s="10">
        <v>1440011</v>
      </c>
      <c r="D225" s="10">
        <v>345</v>
      </c>
      <c r="E225" s="10">
        <v>2025</v>
      </c>
      <c r="F225" s="10">
        <v>10</v>
      </c>
      <c r="G225" s="10">
        <v>1</v>
      </c>
      <c r="H225" s="10">
        <v>7132995000193</v>
      </c>
      <c r="I225" s="11" t="s">
        <v>319</v>
      </c>
      <c r="J225" s="10">
        <v>3955</v>
      </c>
      <c r="K225" s="11" t="s">
        <v>24</v>
      </c>
      <c r="L225" s="9">
        <v>46001</v>
      </c>
      <c r="M225" s="10">
        <v>11</v>
      </c>
      <c r="N225" s="3">
        <v>1480</v>
      </c>
      <c r="O225" s="85">
        <v>66.75</v>
      </c>
      <c r="P225" s="3">
        <v>0</v>
      </c>
      <c r="Q225" s="33">
        <f t="shared" si="7"/>
        <v>1413.25</v>
      </c>
    </row>
    <row r="226" spans="1:17" ht="24.95" customHeight="1" x14ac:dyDescent="0.2">
      <c r="A226" s="10" t="str">
        <f t="shared" si="6"/>
        <v>1441|1440011|348|2025|6</v>
      </c>
      <c r="B226" s="10">
        <v>1441</v>
      </c>
      <c r="C226" s="10">
        <v>1440011</v>
      </c>
      <c r="D226" s="10">
        <v>348</v>
      </c>
      <c r="E226" s="10">
        <v>2025</v>
      </c>
      <c r="F226" s="10">
        <v>10</v>
      </c>
      <c r="G226" s="10">
        <v>1</v>
      </c>
      <c r="H226" s="10">
        <v>15165937000194</v>
      </c>
      <c r="I226" s="11" t="s">
        <v>320</v>
      </c>
      <c r="J226" s="10">
        <v>3903</v>
      </c>
      <c r="K226" s="11" t="s">
        <v>19</v>
      </c>
      <c r="L226" s="9">
        <v>46002</v>
      </c>
      <c r="M226" s="10">
        <v>6</v>
      </c>
      <c r="N226" s="3">
        <v>16285.6</v>
      </c>
      <c r="O226" s="3">
        <v>0</v>
      </c>
      <c r="P226" s="3">
        <v>0</v>
      </c>
      <c r="Q226" s="33">
        <f t="shared" si="7"/>
        <v>16285.6</v>
      </c>
    </row>
    <row r="227" spans="1:17" ht="24.95" customHeight="1" x14ac:dyDescent="0.2">
      <c r="A227" s="10" t="str">
        <f t="shared" si="6"/>
        <v>1441|1440011|352|2025|6</v>
      </c>
      <c r="B227" s="10">
        <v>1441</v>
      </c>
      <c r="C227" s="10">
        <v>1440011</v>
      </c>
      <c r="D227" s="10">
        <v>352</v>
      </c>
      <c r="E227" s="10">
        <v>2025</v>
      </c>
      <c r="F227" s="10">
        <v>10</v>
      </c>
      <c r="G227" s="10">
        <v>1</v>
      </c>
      <c r="H227" s="10">
        <v>18839001000190</v>
      </c>
      <c r="I227" s="11" t="s">
        <v>322</v>
      </c>
      <c r="J227" s="10">
        <v>3961</v>
      </c>
      <c r="K227" s="11" t="s">
        <v>321</v>
      </c>
      <c r="L227" s="9">
        <v>46001</v>
      </c>
      <c r="M227" s="10">
        <v>6</v>
      </c>
      <c r="N227" s="3">
        <v>1882</v>
      </c>
      <c r="O227" s="85">
        <v>37.83</v>
      </c>
      <c r="P227" s="3">
        <v>0</v>
      </c>
      <c r="Q227" s="33">
        <f t="shared" ref="Q227:Q271" si="8">N227-O227-P227</f>
        <v>1844.17</v>
      </c>
    </row>
    <row r="228" spans="1:17" ht="24.95" customHeight="1" x14ac:dyDescent="0.2">
      <c r="A228" s="10" t="str">
        <f t="shared" si="6"/>
        <v>1441|1440011|356|2025|6</v>
      </c>
      <c r="B228" s="10">
        <v>1441</v>
      </c>
      <c r="C228" s="10">
        <v>1440011</v>
      </c>
      <c r="D228" s="10">
        <v>356</v>
      </c>
      <c r="E228" s="10">
        <v>2025</v>
      </c>
      <c r="F228" s="10">
        <v>10</v>
      </c>
      <c r="G228" s="10">
        <v>1</v>
      </c>
      <c r="H228" s="10">
        <v>49463330615</v>
      </c>
      <c r="I228" s="11" t="s">
        <v>323</v>
      </c>
      <c r="J228" s="10">
        <v>3611</v>
      </c>
      <c r="K228" s="11" t="s">
        <v>169</v>
      </c>
      <c r="L228" s="9">
        <v>45996</v>
      </c>
      <c r="M228" s="10">
        <v>6</v>
      </c>
      <c r="N228" s="3">
        <v>3781.14</v>
      </c>
      <c r="O228" s="3">
        <v>0</v>
      </c>
      <c r="P228" s="3">
        <v>0</v>
      </c>
      <c r="Q228" s="33">
        <f t="shared" si="8"/>
        <v>3781.14</v>
      </c>
    </row>
    <row r="229" spans="1:17" ht="24.95" customHeight="1" x14ac:dyDescent="0.2">
      <c r="A229" s="10" t="str">
        <f t="shared" si="6"/>
        <v>1441|1440011|357|2025|5</v>
      </c>
      <c r="B229" s="10">
        <v>1441</v>
      </c>
      <c r="C229" s="10">
        <v>1440011</v>
      </c>
      <c r="D229" s="10">
        <v>357</v>
      </c>
      <c r="E229" s="10">
        <v>2025</v>
      </c>
      <c r="F229" s="10">
        <v>10</v>
      </c>
      <c r="G229" s="10">
        <v>1</v>
      </c>
      <c r="H229" s="10">
        <v>8458633000150</v>
      </c>
      <c r="I229" s="11" t="s">
        <v>289</v>
      </c>
      <c r="J229" s="10">
        <v>3921</v>
      </c>
      <c r="K229" s="11" t="s">
        <v>220</v>
      </c>
      <c r="L229" s="9">
        <v>46008</v>
      </c>
      <c r="M229" s="10">
        <v>5</v>
      </c>
      <c r="N229" s="3">
        <v>2458.1999999999998</v>
      </c>
      <c r="O229" s="3">
        <v>0</v>
      </c>
      <c r="P229" s="3">
        <v>0</v>
      </c>
      <c r="Q229" s="33">
        <f t="shared" si="8"/>
        <v>2458.1999999999998</v>
      </c>
    </row>
    <row r="230" spans="1:17" ht="24.95" customHeight="1" x14ac:dyDescent="0.2">
      <c r="A230" s="10" t="str">
        <f t="shared" si="6"/>
        <v>1441|1440011|362|2025|6</v>
      </c>
      <c r="B230" s="10">
        <v>1441</v>
      </c>
      <c r="C230" s="10">
        <v>1440011</v>
      </c>
      <c r="D230" s="10">
        <v>362</v>
      </c>
      <c r="E230" s="10">
        <v>2025</v>
      </c>
      <c r="F230" s="10">
        <v>10</v>
      </c>
      <c r="G230" s="10">
        <v>1</v>
      </c>
      <c r="H230" s="10">
        <v>31519474000178</v>
      </c>
      <c r="I230" s="11" t="s">
        <v>324</v>
      </c>
      <c r="J230" s="10">
        <v>3920</v>
      </c>
      <c r="K230" s="11" t="s">
        <v>169</v>
      </c>
      <c r="L230" s="9">
        <v>46000</v>
      </c>
      <c r="M230" s="10">
        <v>6</v>
      </c>
      <c r="N230" s="3">
        <v>17300</v>
      </c>
      <c r="O230" s="3">
        <v>0</v>
      </c>
      <c r="P230" s="3">
        <v>0</v>
      </c>
      <c r="Q230" s="33">
        <f t="shared" si="8"/>
        <v>17300</v>
      </c>
    </row>
    <row r="231" spans="1:17" ht="24.95" customHeight="1" x14ac:dyDescent="0.2">
      <c r="A231" s="10" t="str">
        <f t="shared" si="6"/>
        <v>1441|1440011|364|2025|14</v>
      </c>
      <c r="B231" s="10">
        <v>1441</v>
      </c>
      <c r="C231" s="10">
        <v>1440011</v>
      </c>
      <c r="D231" s="10">
        <v>364</v>
      </c>
      <c r="E231" s="10">
        <v>2025</v>
      </c>
      <c r="F231" s="10">
        <v>10</v>
      </c>
      <c r="G231" s="10">
        <v>1</v>
      </c>
      <c r="H231" s="10">
        <v>12057731000152</v>
      </c>
      <c r="I231" s="11" t="s">
        <v>325</v>
      </c>
      <c r="J231" s="10">
        <v>3922</v>
      </c>
      <c r="K231" s="11" t="s">
        <v>21</v>
      </c>
      <c r="L231" s="9">
        <v>46009</v>
      </c>
      <c r="M231" s="10">
        <v>14</v>
      </c>
      <c r="N231" s="3">
        <v>12900</v>
      </c>
      <c r="O231" s="3">
        <v>0</v>
      </c>
      <c r="P231" s="3">
        <v>0</v>
      </c>
      <c r="Q231" s="33">
        <f t="shared" si="8"/>
        <v>12900</v>
      </c>
    </row>
    <row r="232" spans="1:17" ht="24.95" customHeight="1" x14ac:dyDescent="0.2">
      <c r="A232" s="10" t="str">
        <f t="shared" si="6"/>
        <v>1441|1440011|364|2025|15</v>
      </c>
      <c r="B232" s="10">
        <v>1441</v>
      </c>
      <c r="C232" s="10">
        <v>1440011</v>
      </c>
      <c r="D232" s="10">
        <v>364</v>
      </c>
      <c r="E232" s="10">
        <v>2025</v>
      </c>
      <c r="F232" s="10">
        <v>10</v>
      </c>
      <c r="G232" s="10">
        <v>1</v>
      </c>
      <c r="H232" s="10">
        <v>12057731000152</v>
      </c>
      <c r="I232" s="11" t="s">
        <v>325</v>
      </c>
      <c r="J232" s="10">
        <v>3922</v>
      </c>
      <c r="K232" s="11" t="s">
        <v>21</v>
      </c>
      <c r="L232" s="9">
        <v>46009</v>
      </c>
      <c r="M232" s="10">
        <v>15</v>
      </c>
      <c r="N232" s="3">
        <v>1700</v>
      </c>
      <c r="O232" s="3">
        <v>0</v>
      </c>
      <c r="P232" s="3">
        <v>0</v>
      </c>
      <c r="Q232" s="33">
        <f t="shared" si="8"/>
        <v>1700</v>
      </c>
    </row>
    <row r="233" spans="1:17" ht="24.95" customHeight="1" x14ac:dyDescent="0.2">
      <c r="A233" s="10" t="str">
        <f t="shared" ref="A233:A277" si="9">B233&amp;"|"&amp;C233&amp;"|"&amp;D233&amp;"|"&amp;E233&amp;"|"&amp;M233</f>
        <v>1441|1440011|365|2025|20</v>
      </c>
      <c r="B233" s="10">
        <v>1441</v>
      </c>
      <c r="C233" s="10">
        <v>1440011</v>
      </c>
      <c r="D233" s="10">
        <v>365</v>
      </c>
      <c r="E233" s="10">
        <v>2025</v>
      </c>
      <c r="F233" s="10">
        <v>10</v>
      </c>
      <c r="G233" s="10">
        <v>1</v>
      </c>
      <c r="H233" s="10">
        <v>12057731000152</v>
      </c>
      <c r="I233" s="11" t="s">
        <v>325</v>
      </c>
      <c r="J233" s="10">
        <v>3921</v>
      </c>
      <c r="K233" s="11" t="s">
        <v>220</v>
      </c>
      <c r="L233" s="9">
        <v>46009</v>
      </c>
      <c r="M233" s="10">
        <v>20</v>
      </c>
      <c r="N233" s="3">
        <v>110980</v>
      </c>
      <c r="O233" s="85">
        <v>6194</v>
      </c>
      <c r="P233" s="3">
        <v>0</v>
      </c>
      <c r="Q233" s="33">
        <f t="shared" si="8"/>
        <v>104786</v>
      </c>
    </row>
    <row r="234" spans="1:17" ht="24.95" customHeight="1" x14ac:dyDescent="0.2">
      <c r="A234" s="10" t="str">
        <f t="shared" si="9"/>
        <v>1441|1440011|365|2025|21</v>
      </c>
      <c r="B234" s="10">
        <v>1441</v>
      </c>
      <c r="C234" s="10">
        <v>1440011</v>
      </c>
      <c r="D234" s="10">
        <v>365</v>
      </c>
      <c r="E234" s="10">
        <v>2025</v>
      </c>
      <c r="F234" s="10">
        <v>10</v>
      </c>
      <c r="G234" s="10">
        <v>1</v>
      </c>
      <c r="H234" s="10">
        <v>12057731000152</v>
      </c>
      <c r="I234" s="11" t="s">
        <v>325</v>
      </c>
      <c r="J234" s="10">
        <v>3921</v>
      </c>
      <c r="K234" s="11" t="s">
        <v>220</v>
      </c>
      <c r="L234" s="9">
        <v>46009</v>
      </c>
      <c r="M234" s="10">
        <v>21</v>
      </c>
      <c r="N234" s="3">
        <v>3310</v>
      </c>
      <c r="O234" s="85">
        <v>250.5</v>
      </c>
      <c r="P234" s="3">
        <v>0</v>
      </c>
      <c r="Q234" s="33">
        <f t="shared" si="8"/>
        <v>3059.5</v>
      </c>
    </row>
    <row r="235" spans="1:17" ht="24.95" customHeight="1" x14ac:dyDescent="0.2">
      <c r="A235" s="10" t="str">
        <f t="shared" si="9"/>
        <v>1441|1440011|367|2025|5</v>
      </c>
      <c r="B235" s="10">
        <v>1441</v>
      </c>
      <c r="C235" s="10">
        <v>1440011</v>
      </c>
      <c r="D235" s="10">
        <v>367</v>
      </c>
      <c r="E235" s="10">
        <v>2025</v>
      </c>
      <c r="F235" s="10">
        <v>10</v>
      </c>
      <c r="G235" s="10">
        <v>1</v>
      </c>
      <c r="H235" s="10">
        <v>20655817000105</v>
      </c>
      <c r="I235" s="11" t="s">
        <v>326</v>
      </c>
      <c r="J235" s="10">
        <v>3920</v>
      </c>
      <c r="K235" s="11" t="s">
        <v>169</v>
      </c>
      <c r="L235" s="9">
        <v>45996</v>
      </c>
      <c r="M235" s="10">
        <v>5</v>
      </c>
      <c r="N235" s="3">
        <v>9398.41</v>
      </c>
      <c r="O235" s="3">
        <v>0</v>
      </c>
      <c r="P235" s="3">
        <v>0</v>
      </c>
      <c r="Q235" s="33">
        <f t="shared" si="8"/>
        <v>9398.41</v>
      </c>
    </row>
    <row r="236" spans="1:17" ht="24.95" customHeight="1" x14ac:dyDescent="0.2">
      <c r="A236" s="10" t="str">
        <f t="shared" si="9"/>
        <v>1441|1440011|369|2025|2</v>
      </c>
      <c r="B236" s="10">
        <v>1441</v>
      </c>
      <c r="C236" s="10">
        <v>1440011</v>
      </c>
      <c r="D236" s="10">
        <v>369</v>
      </c>
      <c r="E236" s="10">
        <v>2025</v>
      </c>
      <c r="F236" s="10">
        <v>10</v>
      </c>
      <c r="G236" s="10">
        <v>1</v>
      </c>
      <c r="H236" s="10">
        <v>22884260000100</v>
      </c>
      <c r="I236" s="11" t="s">
        <v>221</v>
      </c>
      <c r="J236" s="10">
        <v>3921</v>
      </c>
      <c r="K236" s="11" t="s">
        <v>220</v>
      </c>
      <c r="L236" s="9">
        <v>45992</v>
      </c>
      <c r="M236" s="10">
        <v>2</v>
      </c>
      <c r="N236" s="3">
        <v>55180</v>
      </c>
      <c r="O236" s="85">
        <v>3204</v>
      </c>
      <c r="P236" s="3">
        <v>0</v>
      </c>
      <c r="Q236" s="33">
        <f t="shared" si="8"/>
        <v>51976</v>
      </c>
    </row>
    <row r="237" spans="1:17" ht="24.95" customHeight="1" x14ac:dyDescent="0.2">
      <c r="A237" s="10" t="str">
        <f t="shared" si="9"/>
        <v>1441|1440011|370|2025|2</v>
      </c>
      <c r="B237" s="10">
        <v>1441</v>
      </c>
      <c r="C237" s="10">
        <v>1440011</v>
      </c>
      <c r="D237" s="10">
        <v>370</v>
      </c>
      <c r="E237" s="10">
        <v>2025</v>
      </c>
      <c r="F237" s="10">
        <v>10</v>
      </c>
      <c r="G237" s="10">
        <v>1</v>
      </c>
      <c r="H237" s="10">
        <v>22884260000100</v>
      </c>
      <c r="I237" s="11" t="s">
        <v>221</v>
      </c>
      <c r="J237" s="10">
        <v>3922</v>
      </c>
      <c r="K237" s="11" t="s">
        <v>21</v>
      </c>
      <c r="L237" s="9">
        <v>45992</v>
      </c>
      <c r="M237" s="10">
        <v>2</v>
      </c>
      <c r="N237" s="3">
        <v>8900</v>
      </c>
      <c r="O237" s="3">
        <v>0</v>
      </c>
      <c r="P237" s="3">
        <v>0</v>
      </c>
      <c r="Q237" s="33">
        <f t="shared" si="8"/>
        <v>8900</v>
      </c>
    </row>
    <row r="238" spans="1:17" ht="24.95" customHeight="1" x14ac:dyDescent="0.2">
      <c r="A238" s="10" t="str">
        <f t="shared" si="9"/>
        <v>1441|1440011|375|2025|4</v>
      </c>
      <c r="B238" s="10">
        <v>1441</v>
      </c>
      <c r="C238" s="10">
        <v>1440011</v>
      </c>
      <c r="D238" s="10">
        <v>375</v>
      </c>
      <c r="E238" s="10">
        <v>2025</v>
      </c>
      <c r="F238" s="10">
        <v>10</v>
      </c>
      <c r="G238" s="10">
        <v>1</v>
      </c>
      <c r="H238" s="10">
        <v>52549488000104</v>
      </c>
      <c r="I238" s="11" t="s">
        <v>327</v>
      </c>
      <c r="J238" s="10">
        <v>3920</v>
      </c>
      <c r="K238" s="11" t="s">
        <v>169</v>
      </c>
      <c r="L238" s="9">
        <v>46000</v>
      </c>
      <c r="M238" s="10">
        <v>4</v>
      </c>
      <c r="N238" s="3">
        <v>28000</v>
      </c>
      <c r="O238" s="3">
        <v>0</v>
      </c>
      <c r="P238" s="3">
        <v>0</v>
      </c>
      <c r="Q238" s="33">
        <f t="shared" si="8"/>
        <v>28000</v>
      </c>
    </row>
    <row r="239" spans="1:17" ht="24.95" customHeight="1" x14ac:dyDescent="0.2">
      <c r="A239" s="10" t="str">
        <f t="shared" si="9"/>
        <v>1441|1440011|376|2025|3</v>
      </c>
      <c r="B239" s="10">
        <v>1441</v>
      </c>
      <c r="C239" s="10">
        <v>1440011</v>
      </c>
      <c r="D239" s="10">
        <v>376</v>
      </c>
      <c r="E239" s="10">
        <v>2025</v>
      </c>
      <c r="F239" s="10">
        <v>10</v>
      </c>
      <c r="G239" s="10">
        <v>1</v>
      </c>
      <c r="H239" s="10">
        <v>8458633000150</v>
      </c>
      <c r="I239" s="11" t="s">
        <v>289</v>
      </c>
      <c r="J239" s="10">
        <v>3921</v>
      </c>
      <c r="K239" s="11" t="s">
        <v>220</v>
      </c>
      <c r="L239" s="9">
        <v>46003</v>
      </c>
      <c r="M239" s="10">
        <v>3</v>
      </c>
      <c r="N239" s="3">
        <v>500</v>
      </c>
      <c r="O239" s="3">
        <v>0</v>
      </c>
      <c r="P239" s="3">
        <v>0</v>
      </c>
      <c r="Q239" s="33">
        <f t="shared" si="8"/>
        <v>500</v>
      </c>
    </row>
    <row r="240" spans="1:17" ht="24.95" customHeight="1" x14ac:dyDescent="0.2">
      <c r="A240" s="10" t="str">
        <f t="shared" si="9"/>
        <v>1441|1440011|382|2025|2</v>
      </c>
      <c r="B240" s="10">
        <v>1441</v>
      </c>
      <c r="C240" s="10">
        <v>1440011</v>
      </c>
      <c r="D240" s="10">
        <v>382</v>
      </c>
      <c r="E240" s="10">
        <v>2025</v>
      </c>
      <c r="F240" s="10">
        <v>10</v>
      </c>
      <c r="G240" s="10">
        <v>1</v>
      </c>
      <c r="H240" s="10">
        <v>32879576000167</v>
      </c>
      <c r="I240" s="11" t="s">
        <v>330</v>
      </c>
      <c r="J240" s="10">
        <v>3942</v>
      </c>
      <c r="K240" s="11" t="s">
        <v>329</v>
      </c>
      <c r="L240" s="9">
        <v>46003</v>
      </c>
      <c r="M240" s="10">
        <v>2</v>
      </c>
      <c r="N240" s="3">
        <v>340</v>
      </c>
      <c r="O240" s="85">
        <v>15.03</v>
      </c>
      <c r="P240" s="3">
        <v>0</v>
      </c>
      <c r="Q240" s="33">
        <f t="shared" si="8"/>
        <v>324.97000000000003</v>
      </c>
    </row>
    <row r="241" spans="1:17" ht="24.95" customHeight="1" x14ac:dyDescent="0.2">
      <c r="A241" s="10" t="str">
        <f t="shared" si="9"/>
        <v>1441|1440011|387|2025|4</v>
      </c>
      <c r="B241" s="10">
        <v>1441</v>
      </c>
      <c r="C241" s="10">
        <v>1440011</v>
      </c>
      <c r="D241" s="10">
        <v>387</v>
      </c>
      <c r="E241" s="10">
        <v>2025</v>
      </c>
      <c r="F241" s="10">
        <v>10</v>
      </c>
      <c r="G241" s="10">
        <v>1</v>
      </c>
      <c r="H241" s="10">
        <v>1017250000105</v>
      </c>
      <c r="I241" s="11" t="s">
        <v>331</v>
      </c>
      <c r="J241" s="10">
        <v>3304</v>
      </c>
      <c r="K241" s="11" t="s">
        <v>13</v>
      </c>
      <c r="L241" s="9">
        <v>46002</v>
      </c>
      <c r="M241" s="10">
        <v>4</v>
      </c>
      <c r="N241" s="3">
        <v>4452.57</v>
      </c>
      <c r="O241" s="3">
        <v>0</v>
      </c>
      <c r="P241" s="3">
        <v>0</v>
      </c>
      <c r="Q241" s="33">
        <f t="shared" si="8"/>
        <v>4452.57</v>
      </c>
    </row>
    <row r="242" spans="1:17" ht="24.95" customHeight="1" x14ac:dyDescent="0.2">
      <c r="A242" s="10" t="str">
        <f t="shared" si="9"/>
        <v>1441|1440011|387|2025|5</v>
      </c>
      <c r="B242" s="10">
        <v>1441</v>
      </c>
      <c r="C242" s="10">
        <v>1440011</v>
      </c>
      <c r="D242" s="10">
        <v>387</v>
      </c>
      <c r="E242" s="10">
        <v>2025</v>
      </c>
      <c r="F242" s="10">
        <v>10</v>
      </c>
      <c r="G242" s="10">
        <v>1</v>
      </c>
      <c r="H242" s="10">
        <v>1017250000105</v>
      </c>
      <c r="I242" s="11" t="s">
        <v>331</v>
      </c>
      <c r="J242" s="10">
        <v>3304</v>
      </c>
      <c r="K242" s="11" t="s">
        <v>13</v>
      </c>
      <c r="L242" s="9">
        <v>46008</v>
      </c>
      <c r="M242" s="10">
        <v>5</v>
      </c>
      <c r="N242" s="3">
        <v>16481.28</v>
      </c>
      <c r="O242" s="3">
        <v>0</v>
      </c>
      <c r="P242" s="3">
        <v>0</v>
      </c>
      <c r="Q242" s="33">
        <f t="shared" si="8"/>
        <v>16481.28</v>
      </c>
    </row>
    <row r="243" spans="1:17" ht="24.95" customHeight="1" x14ac:dyDescent="0.2">
      <c r="A243" s="10" t="str">
        <f t="shared" si="9"/>
        <v>1441|1440011|387|2025|6</v>
      </c>
      <c r="B243" s="10">
        <v>1441</v>
      </c>
      <c r="C243" s="10">
        <v>1440011</v>
      </c>
      <c r="D243" s="10">
        <v>387</v>
      </c>
      <c r="E243" s="10">
        <v>2025</v>
      </c>
      <c r="F243" s="10">
        <v>10</v>
      </c>
      <c r="G243" s="10">
        <v>1</v>
      </c>
      <c r="H243" s="10">
        <v>1017250000105</v>
      </c>
      <c r="I243" s="11" t="s">
        <v>331</v>
      </c>
      <c r="J243" s="10">
        <v>3304</v>
      </c>
      <c r="K243" s="11" t="s">
        <v>13</v>
      </c>
      <c r="L243" s="9">
        <v>46008</v>
      </c>
      <c r="M243" s="10">
        <v>6</v>
      </c>
      <c r="N243" s="3">
        <v>11413.48</v>
      </c>
      <c r="O243" s="3">
        <v>0</v>
      </c>
      <c r="P243" s="3">
        <v>0</v>
      </c>
      <c r="Q243" s="33">
        <f t="shared" si="8"/>
        <v>11413.48</v>
      </c>
    </row>
    <row r="244" spans="1:17" ht="24.95" customHeight="1" x14ac:dyDescent="0.2">
      <c r="A244" s="10" t="str">
        <f t="shared" si="9"/>
        <v>1441|1440011|387|2025|7</v>
      </c>
      <c r="B244" s="10">
        <v>1441</v>
      </c>
      <c r="C244" s="10">
        <v>1440011</v>
      </c>
      <c r="D244" s="10">
        <v>387</v>
      </c>
      <c r="E244" s="10">
        <v>2025</v>
      </c>
      <c r="F244" s="10">
        <v>10</v>
      </c>
      <c r="G244" s="10">
        <v>1</v>
      </c>
      <c r="H244" s="10">
        <v>1017250000105</v>
      </c>
      <c r="I244" s="11" t="s">
        <v>331</v>
      </c>
      <c r="J244" s="10">
        <v>3304</v>
      </c>
      <c r="K244" s="11" t="s">
        <v>13</v>
      </c>
      <c r="L244" s="9">
        <v>46008</v>
      </c>
      <c r="M244" s="10">
        <v>7</v>
      </c>
      <c r="N244" s="3">
        <v>4644.5600000000004</v>
      </c>
      <c r="O244" s="3">
        <v>0</v>
      </c>
      <c r="P244" s="3">
        <v>0</v>
      </c>
      <c r="Q244" s="33">
        <f t="shared" si="8"/>
        <v>4644.5600000000004</v>
      </c>
    </row>
    <row r="245" spans="1:17" ht="24.95" customHeight="1" x14ac:dyDescent="0.2">
      <c r="A245" s="10" t="str">
        <f t="shared" si="9"/>
        <v>1441|1440011|388|2025|2</v>
      </c>
      <c r="B245" s="10">
        <v>1441</v>
      </c>
      <c r="C245" s="10">
        <v>1440011</v>
      </c>
      <c r="D245" s="10">
        <v>388</v>
      </c>
      <c r="E245" s="10">
        <v>2025</v>
      </c>
      <c r="F245" s="10">
        <v>10</v>
      </c>
      <c r="G245" s="10">
        <v>1</v>
      </c>
      <c r="H245" s="10">
        <v>1017250000105</v>
      </c>
      <c r="I245" s="11" t="s">
        <v>331</v>
      </c>
      <c r="J245" s="10">
        <v>3304</v>
      </c>
      <c r="K245" s="11" t="s">
        <v>13</v>
      </c>
      <c r="L245" s="9">
        <v>46008</v>
      </c>
      <c r="M245" s="10">
        <v>2</v>
      </c>
      <c r="N245" s="3">
        <v>3011.61</v>
      </c>
      <c r="O245" s="3">
        <v>0</v>
      </c>
      <c r="P245" s="3">
        <v>0</v>
      </c>
      <c r="Q245" s="33">
        <f t="shared" si="8"/>
        <v>3011.61</v>
      </c>
    </row>
    <row r="246" spans="1:17" ht="24.95" customHeight="1" x14ac:dyDescent="0.2">
      <c r="A246" s="10" t="str">
        <f t="shared" si="9"/>
        <v>1441|1440011|390|2025|1</v>
      </c>
      <c r="B246" s="10">
        <v>1441</v>
      </c>
      <c r="C246" s="10">
        <v>1440011</v>
      </c>
      <c r="D246" s="10">
        <v>390</v>
      </c>
      <c r="E246" s="10">
        <v>2025</v>
      </c>
      <c r="F246" s="10">
        <v>10</v>
      </c>
      <c r="G246" s="10">
        <v>1</v>
      </c>
      <c r="H246" s="10">
        <v>14560935000137</v>
      </c>
      <c r="I246" s="11" t="s">
        <v>332</v>
      </c>
      <c r="J246" s="10">
        <v>4005</v>
      </c>
      <c r="K246" s="11" t="s">
        <v>297</v>
      </c>
      <c r="L246" s="9">
        <v>46020</v>
      </c>
      <c r="M246" s="10">
        <v>1</v>
      </c>
      <c r="N246" s="3">
        <v>8271.4</v>
      </c>
      <c r="O246" s="85">
        <v>120</v>
      </c>
      <c r="P246" s="3">
        <v>0</v>
      </c>
      <c r="Q246" s="33">
        <f t="shared" si="8"/>
        <v>8151.4</v>
      </c>
    </row>
    <row r="247" spans="1:17" ht="24.95" customHeight="1" x14ac:dyDescent="0.2">
      <c r="A247" s="10" t="str">
        <f t="shared" si="9"/>
        <v>1441|1440011|391|2025|1</v>
      </c>
      <c r="B247" s="10">
        <v>1441</v>
      </c>
      <c r="C247" s="10">
        <v>1440011</v>
      </c>
      <c r="D247" s="10">
        <v>391</v>
      </c>
      <c r="E247" s="10">
        <v>2025</v>
      </c>
      <c r="F247" s="10">
        <v>10</v>
      </c>
      <c r="G247" s="10">
        <v>1</v>
      </c>
      <c r="H247" s="10">
        <v>45955633000191</v>
      </c>
      <c r="I247" s="11" t="s">
        <v>333</v>
      </c>
      <c r="J247" s="10">
        <v>3969</v>
      </c>
      <c r="K247" s="11" t="s">
        <v>334</v>
      </c>
      <c r="L247" s="9">
        <v>46020</v>
      </c>
      <c r="M247" s="10">
        <v>1</v>
      </c>
      <c r="N247" s="3">
        <v>109103.18</v>
      </c>
      <c r="O247" s="3">
        <v>0</v>
      </c>
      <c r="P247" s="3">
        <v>0</v>
      </c>
      <c r="Q247" s="33">
        <f t="shared" si="8"/>
        <v>109103.18</v>
      </c>
    </row>
    <row r="248" spans="1:17" ht="24.95" customHeight="1" x14ac:dyDescent="0.2">
      <c r="A248" s="10" t="str">
        <f t="shared" si="9"/>
        <v>1441|1440011|392|2025|1</v>
      </c>
      <c r="B248" s="10">
        <v>1441</v>
      </c>
      <c r="C248" s="10">
        <v>1440011</v>
      </c>
      <c r="D248" s="10">
        <v>392</v>
      </c>
      <c r="E248" s="10">
        <v>2025</v>
      </c>
      <c r="F248" s="10">
        <v>10</v>
      </c>
      <c r="G248" s="10">
        <v>1</v>
      </c>
      <c r="H248" s="10">
        <v>37916470000100</v>
      </c>
      <c r="I248" s="11" t="s">
        <v>153</v>
      </c>
      <c r="J248" s="10">
        <v>3922</v>
      </c>
      <c r="K248" s="11" t="s">
        <v>21</v>
      </c>
      <c r="L248" s="9">
        <v>45994</v>
      </c>
      <c r="M248" s="10">
        <v>1</v>
      </c>
      <c r="N248" s="3">
        <v>45661.34</v>
      </c>
      <c r="O248" s="85">
        <v>913.23</v>
      </c>
      <c r="P248" s="3">
        <v>0</v>
      </c>
      <c r="Q248" s="33">
        <f t="shared" si="8"/>
        <v>44748.109999999993</v>
      </c>
    </row>
    <row r="249" spans="1:17" ht="24.95" customHeight="1" x14ac:dyDescent="0.2">
      <c r="A249" s="10" t="str">
        <f t="shared" si="9"/>
        <v>1441|1440011|392|2025|2</v>
      </c>
      <c r="B249" s="10">
        <v>1441</v>
      </c>
      <c r="C249" s="10">
        <v>1440011</v>
      </c>
      <c r="D249" s="10">
        <v>392</v>
      </c>
      <c r="E249" s="10">
        <v>2025</v>
      </c>
      <c r="F249" s="10">
        <v>10</v>
      </c>
      <c r="G249" s="10">
        <v>1</v>
      </c>
      <c r="H249" s="10">
        <v>37916470000100</v>
      </c>
      <c r="I249" s="11" t="s">
        <v>153</v>
      </c>
      <c r="J249" s="10">
        <v>3922</v>
      </c>
      <c r="K249" s="11" t="s">
        <v>21</v>
      </c>
      <c r="L249" s="9">
        <v>46014</v>
      </c>
      <c r="M249" s="10">
        <v>2</v>
      </c>
      <c r="N249" s="3">
        <v>32614.65</v>
      </c>
      <c r="O249" s="85">
        <v>456.61</v>
      </c>
      <c r="P249" s="3">
        <v>0</v>
      </c>
      <c r="Q249" s="33">
        <f t="shared" si="8"/>
        <v>32158.04</v>
      </c>
    </row>
    <row r="250" spans="1:17" ht="24.95" customHeight="1" x14ac:dyDescent="0.2">
      <c r="A250" s="10" t="str">
        <f t="shared" si="9"/>
        <v>1441|1440011|396|2025|1</v>
      </c>
      <c r="B250" s="10">
        <v>1441</v>
      </c>
      <c r="C250" s="10">
        <v>1440011</v>
      </c>
      <c r="D250" s="10">
        <v>396</v>
      </c>
      <c r="E250" s="10">
        <v>2025</v>
      </c>
      <c r="F250" s="10">
        <v>10</v>
      </c>
      <c r="G250" s="10">
        <v>1</v>
      </c>
      <c r="H250" s="10">
        <v>7094346000145</v>
      </c>
      <c r="I250" s="11" t="s">
        <v>335</v>
      </c>
      <c r="J250" s="10">
        <v>4002</v>
      </c>
      <c r="K250" s="11" t="s">
        <v>139</v>
      </c>
      <c r="L250" s="9">
        <v>46020</v>
      </c>
      <c r="M250" s="10">
        <v>1</v>
      </c>
      <c r="N250" s="3">
        <v>11615.22</v>
      </c>
      <c r="O250" s="3">
        <v>0</v>
      </c>
      <c r="P250" s="3">
        <v>0</v>
      </c>
      <c r="Q250" s="33">
        <f t="shared" si="8"/>
        <v>11615.22</v>
      </c>
    </row>
    <row r="251" spans="1:17" ht="24.95" customHeight="1" x14ac:dyDescent="0.2">
      <c r="A251" s="10" t="str">
        <f t="shared" si="9"/>
        <v>1441|1440011|404|2025|1</v>
      </c>
      <c r="B251" s="10">
        <v>1441</v>
      </c>
      <c r="C251" s="10">
        <v>1440011</v>
      </c>
      <c r="D251" s="10">
        <v>404</v>
      </c>
      <c r="E251" s="10">
        <v>2025</v>
      </c>
      <c r="F251" s="10">
        <v>10</v>
      </c>
      <c r="G251" s="10">
        <v>1</v>
      </c>
      <c r="H251" s="10">
        <v>11706210000116</v>
      </c>
      <c r="I251" s="11" t="s">
        <v>336</v>
      </c>
      <c r="J251" s="10">
        <v>3919</v>
      </c>
      <c r="K251" s="11" t="s">
        <v>167</v>
      </c>
      <c r="L251" s="9">
        <v>45994</v>
      </c>
      <c r="M251" s="10">
        <v>1</v>
      </c>
      <c r="N251" s="3">
        <v>4104</v>
      </c>
      <c r="O251" s="85">
        <v>166.21</v>
      </c>
      <c r="P251" s="3">
        <v>0</v>
      </c>
      <c r="Q251" s="33">
        <f t="shared" si="8"/>
        <v>3937.79</v>
      </c>
    </row>
    <row r="252" spans="1:17" ht="24.95" customHeight="1" x14ac:dyDescent="0.2">
      <c r="A252" s="10" t="str">
        <f t="shared" si="9"/>
        <v>1441|1440011|408|2025|1</v>
      </c>
      <c r="B252" s="10">
        <v>1441</v>
      </c>
      <c r="C252" s="10">
        <v>1440011</v>
      </c>
      <c r="D252" s="10">
        <v>408</v>
      </c>
      <c r="E252" s="10">
        <v>2025</v>
      </c>
      <c r="F252" s="10">
        <v>10</v>
      </c>
      <c r="G252" s="10">
        <v>1</v>
      </c>
      <c r="H252" s="10">
        <v>54823333000140</v>
      </c>
      <c r="I252" s="11" t="s">
        <v>337</v>
      </c>
      <c r="J252" s="10">
        <v>3921</v>
      </c>
      <c r="K252" s="11" t="s">
        <v>220</v>
      </c>
      <c r="L252" s="9">
        <v>46007</v>
      </c>
      <c r="M252" s="10">
        <v>1</v>
      </c>
      <c r="N252" s="3">
        <v>13000</v>
      </c>
      <c r="O252" s="3">
        <v>0</v>
      </c>
      <c r="P252" s="3">
        <v>0</v>
      </c>
      <c r="Q252" s="33">
        <f t="shared" si="8"/>
        <v>13000</v>
      </c>
    </row>
    <row r="253" spans="1:17" ht="24.95" customHeight="1" x14ac:dyDescent="0.2">
      <c r="A253" s="10" t="str">
        <f t="shared" si="9"/>
        <v>1441|1440011|411|2025|1</v>
      </c>
      <c r="B253" s="10">
        <v>1441</v>
      </c>
      <c r="C253" s="10">
        <v>1440011</v>
      </c>
      <c r="D253" s="10">
        <v>411</v>
      </c>
      <c r="E253" s="10">
        <v>2025</v>
      </c>
      <c r="F253" s="10">
        <v>10</v>
      </c>
      <c r="G253" s="10">
        <v>1</v>
      </c>
      <c r="H253" s="10">
        <v>17282880000139</v>
      </c>
      <c r="I253" s="11" t="s">
        <v>338</v>
      </c>
      <c r="J253" s="10">
        <v>3918</v>
      </c>
      <c r="K253" s="11" t="s">
        <v>339</v>
      </c>
      <c r="L253" s="9">
        <v>45993</v>
      </c>
      <c r="M253" s="10">
        <v>1</v>
      </c>
      <c r="N253" s="3">
        <v>44844.3</v>
      </c>
      <c r="O253" s="85">
        <v>677.11</v>
      </c>
      <c r="P253" s="3">
        <v>0</v>
      </c>
      <c r="Q253" s="33">
        <f t="shared" si="8"/>
        <v>44167.19</v>
      </c>
    </row>
    <row r="254" spans="1:17" ht="24.95" customHeight="1" x14ac:dyDescent="0.2">
      <c r="A254" s="10" t="str">
        <f t="shared" si="9"/>
        <v>1441|1440011|411|2025|2</v>
      </c>
      <c r="B254" s="10">
        <v>1441</v>
      </c>
      <c r="C254" s="10">
        <v>1440011</v>
      </c>
      <c r="D254" s="10">
        <v>411</v>
      </c>
      <c r="E254" s="10">
        <v>2025</v>
      </c>
      <c r="F254" s="10">
        <v>10</v>
      </c>
      <c r="G254" s="10">
        <v>1</v>
      </c>
      <c r="H254" s="10">
        <v>17282880000139</v>
      </c>
      <c r="I254" s="11" t="s">
        <v>338</v>
      </c>
      <c r="J254" s="10">
        <v>3918</v>
      </c>
      <c r="K254" s="11" t="s">
        <v>339</v>
      </c>
      <c r="L254" s="9">
        <v>46003</v>
      </c>
      <c r="M254" s="10">
        <v>2</v>
      </c>
      <c r="N254" s="3">
        <v>27050.65</v>
      </c>
      <c r="O254" s="85">
        <v>421.13</v>
      </c>
      <c r="P254" s="3">
        <v>0</v>
      </c>
      <c r="Q254" s="33">
        <f t="shared" si="8"/>
        <v>26629.52</v>
      </c>
    </row>
    <row r="255" spans="1:17" ht="24.95" customHeight="1" x14ac:dyDescent="0.2">
      <c r="A255" s="10" t="str">
        <f t="shared" si="9"/>
        <v>1441|1440011|411|2025|3</v>
      </c>
      <c r="B255" s="10">
        <v>1441</v>
      </c>
      <c r="C255" s="10">
        <v>1440011</v>
      </c>
      <c r="D255" s="10">
        <v>411</v>
      </c>
      <c r="E255" s="10">
        <v>2025</v>
      </c>
      <c r="F255" s="10">
        <v>10</v>
      </c>
      <c r="G255" s="10">
        <v>1</v>
      </c>
      <c r="H255" s="10">
        <v>17282880000139</v>
      </c>
      <c r="I255" s="11" t="s">
        <v>338</v>
      </c>
      <c r="J255" s="10">
        <v>3918</v>
      </c>
      <c r="K255" s="11" t="s">
        <v>339</v>
      </c>
      <c r="L255" s="9">
        <v>46003</v>
      </c>
      <c r="M255" s="10">
        <v>3</v>
      </c>
      <c r="N255" s="3">
        <v>6662.28</v>
      </c>
      <c r="O255" s="85">
        <v>62.17</v>
      </c>
      <c r="P255" s="3">
        <v>0</v>
      </c>
      <c r="Q255" s="33">
        <f t="shared" si="8"/>
        <v>6600.11</v>
      </c>
    </row>
    <row r="256" spans="1:17" ht="24.95" customHeight="1" x14ac:dyDescent="0.2">
      <c r="A256" s="10" t="str">
        <f t="shared" si="9"/>
        <v>1441|1440011|411|2025|4</v>
      </c>
      <c r="B256" s="10">
        <v>1441</v>
      </c>
      <c r="C256" s="10">
        <v>1440011</v>
      </c>
      <c r="D256" s="10">
        <v>411</v>
      </c>
      <c r="E256" s="10">
        <v>2025</v>
      </c>
      <c r="F256" s="10">
        <v>10</v>
      </c>
      <c r="G256" s="10">
        <v>1</v>
      </c>
      <c r="H256" s="10">
        <v>17282880000139</v>
      </c>
      <c r="I256" s="11" t="s">
        <v>338</v>
      </c>
      <c r="J256" s="10">
        <v>3918</v>
      </c>
      <c r="K256" s="11" t="s">
        <v>339</v>
      </c>
      <c r="L256" s="9">
        <v>46008</v>
      </c>
      <c r="M256" s="10">
        <v>4</v>
      </c>
      <c r="N256" s="3">
        <v>10048.33</v>
      </c>
      <c r="O256" s="85">
        <v>95.41</v>
      </c>
      <c r="P256" s="3">
        <v>0</v>
      </c>
      <c r="Q256" s="33">
        <f t="shared" si="8"/>
        <v>9952.92</v>
      </c>
    </row>
    <row r="257" spans="1:17" ht="24.95" customHeight="1" x14ac:dyDescent="0.2">
      <c r="A257" s="10" t="str">
        <f t="shared" si="9"/>
        <v>1441|1440011|411|2025|5</v>
      </c>
      <c r="B257" s="10">
        <v>1441</v>
      </c>
      <c r="C257" s="10">
        <v>1440011</v>
      </c>
      <c r="D257" s="10">
        <v>411</v>
      </c>
      <c r="E257" s="10">
        <v>2025</v>
      </c>
      <c r="F257" s="10">
        <v>10</v>
      </c>
      <c r="G257" s="10">
        <v>1</v>
      </c>
      <c r="H257" s="10">
        <v>17282880000139</v>
      </c>
      <c r="I257" s="11" t="s">
        <v>338</v>
      </c>
      <c r="J257" s="10">
        <v>3918</v>
      </c>
      <c r="K257" s="11" t="s">
        <v>339</v>
      </c>
      <c r="L257" s="9">
        <v>46008</v>
      </c>
      <c r="M257" s="10">
        <v>5</v>
      </c>
      <c r="N257" s="3">
        <v>12777.79</v>
      </c>
      <c r="O257" s="85">
        <v>140.69999999999999</v>
      </c>
      <c r="P257" s="3">
        <v>0</v>
      </c>
      <c r="Q257" s="33">
        <f t="shared" si="8"/>
        <v>12637.09</v>
      </c>
    </row>
    <row r="258" spans="1:17" ht="24.95" customHeight="1" x14ac:dyDescent="0.2">
      <c r="A258" s="10" t="str">
        <f t="shared" si="9"/>
        <v>1441|1440011|411|2025|6</v>
      </c>
      <c r="B258" s="10">
        <v>1441</v>
      </c>
      <c r="C258" s="10">
        <v>1440011</v>
      </c>
      <c r="D258" s="10">
        <v>411</v>
      </c>
      <c r="E258" s="10">
        <v>2025</v>
      </c>
      <c r="F258" s="10">
        <v>10</v>
      </c>
      <c r="G258" s="10">
        <v>1</v>
      </c>
      <c r="H258" s="10">
        <v>17282880000139</v>
      </c>
      <c r="I258" s="11" t="s">
        <v>338</v>
      </c>
      <c r="J258" s="10">
        <v>3918</v>
      </c>
      <c r="K258" s="11" t="s">
        <v>339</v>
      </c>
      <c r="L258" s="9">
        <v>46020</v>
      </c>
      <c r="M258" s="10">
        <v>6</v>
      </c>
      <c r="N258" s="3">
        <v>14323.98</v>
      </c>
      <c r="O258" s="85">
        <v>72.19</v>
      </c>
      <c r="P258" s="3">
        <v>0</v>
      </c>
      <c r="Q258" s="33">
        <f t="shared" si="8"/>
        <v>14251.789999999999</v>
      </c>
    </row>
    <row r="259" spans="1:17" ht="24.95" customHeight="1" x14ac:dyDescent="0.2">
      <c r="A259" s="10" t="str">
        <f t="shared" si="9"/>
        <v>1441|1440011|412|2025|2</v>
      </c>
      <c r="B259" s="10">
        <v>1441</v>
      </c>
      <c r="C259" s="10">
        <v>1440011</v>
      </c>
      <c r="D259" s="10">
        <v>412</v>
      </c>
      <c r="E259" s="10">
        <v>2025</v>
      </c>
      <c r="F259" s="10">
        <v>10</v>
      </c>
      <c r="G259" s="10">
        <v>1</v>
      </c>
      <c r="H259" s="10">
        <v>86781069000115</v>
      </c>
      <c r="I259" s="11" t="s">
        <v>340</v>
      </c>
      <c r="J259" s="10">
        <v>3911</v>
      </c>
      <c r="K259" s="11" t="s">
        <v>341</v>
      </c>
      <c r="L259" s="9">
        <v>46020</v>
      </c>
      <c r="M259" s="10">
        <v>2</v>
      </c>
      <c r="N259" s="3">
        <v>832.71</v>
      </c>
      <c r="O259" s="3">
        <v>0</v>
      </c>
      <c r="P259" s="3">
        <v>0</v>
      </c>
      <c r="Q259" s="33">
        <f t="shared" si="8"/>
        <v>832.71</v>
      </c>
    </row>
    <row r="260" spans="1:17" ht="24.95" customHeight="1" x14ac:dyDescent="0.2">
      <c r="A260" s="10" t="str">
        <f t="shared" si="9"/>
        <v>1441|1440011|418|2025|1</v>
      </c>
      <c r="B260" s="10">
        <v>1441</v>
      </c>
      <c r="C260" s="10">
        <v>1440011</v>
      </c>
      <c r="D260" s="10">
        <v>418</v>
      </c>
      <c r="E260" s="10">
        <v>2025</v>
      </c>
      <c r="F260" s="10">
        <v>10</v>
      </c>
      <c r="G260" s="10">
        <v>1</v>
      </c>
      <c r="H260" s="10">
        <v>23966157000171</v>
      </c>
      <c r="I260" s="11" t="s">
        <v>342</v>
      </c>
      <c r="J260" s="10">
        <v>4002</v>
      </c>
      <c r="K260" s="11" t="s">
        <v>139</v>
      </c>
      <c r="L260" s="9">
        <v>46003</v>
      </c>
      <c r="M260" s="10">
        <v>1</v>
      </c>
      <c r="N260" s="3">
        <v>29698.99</v>
      </c>
      <c r="O260" s="3">
        <v>0</v>
      </c>
      <c r="P260" s="3">
        <v>0</v>
      </c>
      <c r="Q260" s="33">
        <f t="shared" si="8"/>
        <v>29698.99</v>
      </c>
    </row>
    <row r="261" spans="1:17" ht="24.95" customHeight="1" x14ac:dyDescent="0.2">
      <c r="A261" s="10" t="str">
        <f t="shared" si="9"/>
        <v>1441|1440011|421|2025|1</v>
      </c>
      <c r="B261" s="10">
        <v>1441</v>
      </c>
      <c r="C261" s="10">
        <v>1440011</v>
      </c>
      <c r="D261" s="10">
        <v>421</v>
      </c>
      <c r="E261" s="10">
        <v>2025</v>
      </c>
      <c r="F261" s="10">
        <v>10</v>
      </c>
      <c r="G261" s="10">
        <v>1</v>
      </c>
      <c r="H261" s="10">
        <v>4198254000117</v>
      </c>
      <c r="I261" s="11" t="s">
        <v>343</v>
      </c>
      <c r="J261" s="10">
        <v>4002</v>
      </c>
      <c r="K261" s="11" t="s">
        <v>139</v>
      </c>
      <c r="L261" s="9">
        <v>46014</v>
      </c>
      <c r="M261" s="10">
        <v>1</v>
      </c>
      <c r="N261" s="3">
        <v>198639</v>
      </c>
      <c r="O261" s="85">
        <v>3972.78</v>
      </c>
      <c r="P261" s="3">
        <v>0</v>
      </c>
      <c r="Q261" s="33">
        <f t="shared" si="8"/>
        <v>194666.22</v>
      </c>
    </row>
    <row r="262" spans="1:17" ht="24.95" customHeight="1" x14ac:dyDescent="0.2">
      <c r="A262" s="10" t="str">
        <f t="shared" si="9"/>
        <v>1441|1440011|423|2025|1</v>
      </c>
      <c r="B262" s="10">
        <v>1441</v>
      </c>
      <c r="C262" s="10">
        <v>1440011</v>
      </c>
      <c r="D262" s="10">
        <v>423</v>
      </c>
      <c r="E262" s="10">
        <v>2025</v>
      </c>
      <c r="F262" s="10">
        <v>10</v>
      </c>
      <c r="G262" s="10">
        <v>1</v>
      </c>
      <c r="H262" s="10">
        <v>90180605000102</v>
      </c>
      <c r="I262" s="11" t="s">
        <v>345</v>
      </c>
      <c r="J262" s="10">
        <v>3910</v>
      </c>
      <c r="K262" s="11" t="s">
        <v>258</v>
      </c>
      <c r="L262" s="9">
        <v>46007</v>
      </c>
      <c r="M262" s="10">
        <v>1</v>
      </c>
      <c r="N262" s="3">
        <v>10457.61</v>
      </c>
      <c r="O262" s="3">
        <v>0</v>
      </c>
      <c r="P262" s="3">
        <v>0</v>
      </c>
      <c r="Q262" s="33">
        <f t="shared" si="8"/>
        <v>10457.61</v>
      </c>
    </row>
    <row r="263" spans="1:17" ht="24.95" customHeight="1" x14ac:dyDescent="0.2">
      <c r="A263" s="10" t="str">
        <f t="shared" si="9"/>
        <v>1441|1440011|424|2025|1</v>
      </c>
      <c r="B263" s="10">
        <v>1441</v>
      </c>
      <c r="C263" s="10">
        <v>1440011</v>
      </c>
      <c r="D263" s="10">
        <v>424</v>
      </c>
      <c r="E263" s="10">
        <v>2025</v>
      </c>
      <c r="F263" s="10">
        <v>10</v>
      </c>
      <c r="G263" s="10">
        <v>1</v>
      </c>
      <c r="H263" s="10">
        <v>21545863000114</v>
      </c>
      <c r="I263" s="11" t="s">
        <v>346</v>
      </c>
      <c r="J263" s="10">
        <v>3948</v>
      </c>
      <c r="K263" s="11" t="s">
        <v>23</v>
      </c>
      <c r="L263" s="9">
        <v>46006</v>
      </c>
      <c r="M263" s="10">
        <v>1</v>
      </c>
      <c r="N263" s="3">
        <v>4347</v>
      </c>
      <c r="O263" s="85">
        <v>86.94</v>
      </c>
      <c r="P263" s="3">
        <v>0</v>
      </c>
      <c r="Q263" s="33">
        <f t="shared" si="8"/>
        <v>4260.0600000000004</v>
      </c>
    </row>
    <row r="264" spans="1:17" ht="24.95" customHeight="1" x14ac:dyDescent="0.2">
      <c r="A264" s="10" t="str">
        <f t="shared" si="9"/>
        <v>1441|1440011|425|2025|1</v>
      </c>
      <c r="B264" s="10">
        <v>1441</v>
      </c>
      <c r="C264" s="10">
        <v>1440011</v>
      </c>
      <c r="D264" s="10">
        <v>425</v>
      </c>
      <c r="E264" s="10">
        <v>2025</v>
      </c>
      <c r="F264" s="10">
        <v>10</v>
      </c>
      <c r="G264" s="10">
        <v>1</v>
      </c>
      <c r="H264" s="10">
        <v>18428839000190</v>
      </c>
      <c r="I264" s="11" t="s">
        <v>347</v>
      </c>
      <c r="J264" s="10">
        <v>4708</v>
      </c>
      <c r="K264" s="11" t="s">
        <v>348</v>
      </c>
      <c r="L264" s="9">
        <v>46001</v>
      </c>
      <c r="M264" s="10">
        <v>1</v>
      </c>
      <c r="N264" s="3">
        <v>429.16</v>
      </c>
      <c r="O264" s="3">
        <v>0</v>
      </c>
      <c r="P264" s="3">
        <v>0</v>
      </c>
      <c r="Q264" s="33">
        <f t="shared" si="8"/>
        <v>429.16</v>
      </c>
    </row>
    <row r="265" spans="1:17" ht="24.95" customHeight="1" x14ac:dyDescent="0.2">
      <c r="A265" s="10" t="str">
        <f t="shared" si="9"/>
        <v>1441|1440011|430|2025|1</v>
      </c>
      <c r="B265" s="10">
        <v>1441</v>
      </c>
      <c r="C265" s="10">
        <v>1440011</v>
      </c>
      <c r="D265" s="10">
        <v>430</v>
      </c>
      <c r="E265" s="10">
        <v>2025</v>
      </c>
      <c r="F265" s="10">
        <v>10</v>
      </c>
      <c r="G265" s="10">
        <v>1</v>
      </c>
      <c r="H265" s="10">
        <v>7094346000145</v>
      </c>
      <c r="I265" s="11" t="s">
        <v>335</v>
      </c>
      <c r="J265" s="10">
        <v>9399</v>
      </c>
      <c r="K265" s="11" t="s">
        <v>349</v>
      </c>
      <c r="L265" s="9">
        <v>46020</v>
      </c>
      <c r="M265" s="10">
        <v>1</v>
      </c>
      <c r="N265" s="3">
        <v>5934.98</v>
      </c>
      <c r="O265" s="85">
        <v>118.7</v>
      </c>
      <c r="P265" s="3">
        <v>0</v>
      </c>
      <c r="Q265" s="33">
        <f t="shared" si="8"/>
        <v>5816.28</v>
      </c>
    </row>
    <row r="266" spans="1:17" ht="24.95" customHeight="1" x14ac:dyDescent="0.2">
      <c r="A266" s="10" t="str">
        <f t="shared" si="9"/>
        <v>1441|1440011|430|2025|2</v>
      </c>
      <c r="B266" s="10">
        <v>1441</v>
      </c>
      <c r="C266" s="10">
        <v>1440011</v>
      </c>
      <c r="D266" s="10">
        <v>430</v>
      </c>
      <c r="E266" s="10">
        <v>2025</v>
      </c>
      <c r="F266" s="10">
        <v>10</v>
      </c>
      <c r="G266" s="10">
        <v>1</v>
      </c>
      <c r="H266" s="10">
        <v>7094346000145</v>
      </c>
      <c r="I266" s="11" t="s">
        <v>335</v>
      </c>
      <c r="J266" s="10">
        <v>9399</v>
      </c>
      <c r="K266" s="11" t="s">
        <v>349</v>
      </c>
      <c r="L266" s="9">
        <v>46020</v>
      </c>
      <c r="M266" s="10">
        <v>2</v>
      </c>
      <c r="N266" s="3">
        <v>16694.560000000001</v>
      </c>
      <c r="O266" s="85">
        <v>566.20000000000005</v>
      </c>
      <c r="P266" s="3">
        <v>0</v>
      </c>
      <c r="Q266" s="33">
        <f t="shared" si="8"/>
        <v>16128.36</v>
      </c>
    </row>
    <row r="267" spans="1:17" ht="24.95" customHeight="1" x14ac:dyDescent="0.2">
      <c r="A267" s="10" t="str">
        <f t="shared" si="9"/>
        <v>1441|1440013|3|2025|11</v>
      </c>
      <c r="B267" s="10">
        <v>1441</v>
      </c>
      <c r="C267" s="10">
        <v>1440013</v>
      </c>
      <c r="D267" s="10">
        <v>3</v>
      </c>
      <c r="E267" s="10">
        <v>2025</v>
      </c>
      <c r="F267" s="10">
        <v>10</v>
      </c>
      <c r="G267" s="10">
        <v>1</v>
      </c>
      <c r="H267" s="10">
        <v>26179697000101</v>
      </c>
      <c r="I267" s="11" t="s">
        <v>351</v>
      </c>
      <c r="J267" s="10">
        <v>3943</v>
      </c>
      <c r="K267" s="11" t="s">
        <v>350</v>
      </c>
      <c r="L267" s="9">
        <v>46007</v>
      </c>
      <c r="M267" s="10">
        <v>11</v>
      </c>
      <c r="N267" s="3">
        <v>2476.48</v>
      </c>
      <c r="O267" s="85">
        <v>123.82</v>
      </c>
      <c r="P267" s="3">
        <v>0</v>
      </c>
      <c r="Q267" s="33">
        <f t="shared" si="8"/>
        <v>2352.66</v>
      </c>
    </row>
    <row r="268" spans="1:17" ht="24.95" customHeight="1" x14ac:dyDescent="0.2">
      <c r="A268" s="10" t="str">
        <f t="shared" si="9"/>
        <v>1441|1440021|1|2025|1</v>
      </c>
      <c r="B268" s="10">
        <v>1441</v>
      </c>
      <c r="C268" s="10">
        <v>1440021</v>
      </c>
      <c r="D268" s="10">
        <v>1</v>
      </c>
      <c r="E268" s="10">
        <v>2025</v>
      </c>
      <c r="F268" s="10">
        <v>10</v>
      </c>
      <c r="G268" s="10">
        <v>1</v>
      </c>
      <c r="H268" s="10">
        <v>6976699635</v>
      </c>
      <c r="I268" s="11" t="s">
        <v>352</v>
      </c>
      <c r="J268" s="10">
        <v>3612</v>
      </c>
      <c r="K268" s="11" t="s">
        <v>353</v>
      </c>
      <c r="L268" s="9">
        <v>46013</v>
      </c>
      <c r="M268" s="10">
        <v>1</v>
      </c>
      <c r="N268" s="3">
        <v>5953.39</v>
      </c>
      <c r="O268" s="3">
        <v>0</v>
      </c>
      <c r="P268" s="3">
        <v>0</v>
      </c>
      <c r="Q268" s="33">
        <f t="shared" si="8"/>
        <v>5953.39</v>
      </c>
    </row>
    <row r="269" spans="1:17" ht="24.95" customHeight="1" x14ac:dyDescent="0.2">
      <c r="A269" s="10" t="str">
        <f t="shared" si="9"/>
        <v>1441|1440021|2|2025|1</v>
      </c>
      <c r="B269" s="10">
        <v>1441</v>
      </c>
      <c r="C269" s="10">
        <v>1440021</v>
      </c>
      <c r="D269" s="10">
        <v>2</v>
      </c>
      <c r="E269" s="10">
        <v>2025</v>
      </c>
      <c r="F269" s="10">
        <v>10</v>
      </c>
      <c r="G269" s="10">
        <v>1</v>
      </c>
      <c r="H269" s="10">
        <v>27202173875</v>
      </c>
      <c r="I269" s="11" t="s">
        <v>354</v>
      </c>
      <c r="J269" s="10">
        <v>3612</v>
      </c>
      <c r="K269" s="11" t="s">
        <v>353</v>
      </c>
      <c r="L269" s="9">
        <v>46002</v>
      </c>
      <c r="M269" s="10">
        <v>1</v>
      </c>
      <c r="N269" s="3">
        <v>961.97</v>
      </c>
      <c r="O269" s="3">
        <v>0</v>
      </c>
      <c r="P269" s="3">
        <v>0</v>
      </c>
      <c r="Q269" s="33">
        <f t="shared" si="8"/>
        <v>961.97</v>
      </c>
    </row>
    <row r="270" spans="1:17" ht="24.95" customHeight="1" x14ac:dyDescent="0.2">
      <c r="A270" s="10" t="str">
        <f t="shared" si="9"/>
        <v>1441|1440021|3|2025|1</v>
      </c>
      <c r="B270" s="10">
        <v>1441</v>
      </c>
      <c r="C270" s="10">
        <v>1440021</v>
      </c>
      <c r="D270" s="10">
        <v>3</v>
      </c>
      <c r="E270" s="10">
        <v>2025</v>
      </c>
      <c r="F270" s="10">
        <v>10</v>
      </c>
      <c r="G270" s="10">
        <v>1</v>
      </c>
      <c r="H270" s="10">
        <v>9129893780</v>
      </c>
      <c r="I270" s="11" t="s">
        <v>355</v>
      </c>
      <c r="J270" s="10">
        <v>3612</v>
      </c>
      <c r="K270" s="11" t="s">
        <v>353</v>
      </c>
      <c r="L270" s="9">
        <v>46013</v>
      </c>
      <c r="M270" s="10">
        <v>1</v>
      </c>
      <c r="N270" s="3">
        <v>841.85</v>
      </c>
      <c r="O270" s="3">
        <v>0</v>
      </c>
      <c r="P270" s="3">
        <v>0</v>
      </c>
      <c r="Q270" s="33">
        <f t="shared" si="8"/>
        <v>841.85</v>
      </c>
    </row>
    <row r="271" spans="1:17" ht="24.95" customHeight="1" x14ac:dyDescent="0.2">
      <c r="A271" s="10" t="str">
        <f t="shared" si="9"/>
        <v>1441|1440021|5|2025|1</v>
      </c>
      <c r="B271" s="10">
        <v>1441</v>
      </c>
      <c r="C271" s="10">
        <v>1440021</v>
      </c>
      <c r="D271" s="10">
        <v>5</v>
      </c>
      <c r="E271" s="10">
        <v>2025</v>
      </c>
      <c r="F271" s="10">
        <v>10</v>
      </c>
      <c r="G271" s="10">
        <v>1</v>
      </c>
      <c r="H271" s="10">
        <v>3027669605</v>
      </c>
      <c r="I271" s="11" t="s">
        <v>356</v>
      </c>
      <c r="J271" s="10">
        <v>3612</v>
      </c>
      <c r="K271" s="11" t="s">
        <v>353</v>
      </c>
      <c r="L271" s="9">
        <v>46013</v>
      </c>
      <c r="M271" s="10">
        <v>1</v>
      </c>
      <c r="N271" s="3">
        <v>450</v>
      </c>
      <c r="O271" s="3">
        <v>0</v>
      </c>
      <c r="P271" s="3">
        <v>0</v>
      </c>
      <c r="Q271" s="33">
        <f t="shared" si="8"/>
        <v>450</v>
      </c>
    </row>
    <row r="272" spans="1:17" ht="24.95" customHeight="1" x14ac:dyDescent="0.2">
      <c r="A272" s="10" t="str">
        <f t="shared" si="9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ref="Q272:Q335" si="10">N272-O272-P272</f>
        <v>0</v>
      </c>
    </row>
    <row r="273" spans="1:17" ht="24.95" customHeight="1" x14ac:dyDescent="0.2">
      <c r="A273" s="10" t="str">
        <f t="shared" si="9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10"/>
        <v>0</v>
      </c>
    </row>
    <row r="274" spans="1:17" ht="24.95" customHeight="1" x14ac:dyDescent="0.2">
      <c r="A274" s="10" t="str">
        <f t="shared" si="9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10"/>
        <v>0</v>
      </c>
    </row>
    <row r="275" spans="1:17" ht="24.95" customHeight="1" x14ac:dyDescent="0.2">
      <c r="A275" s="10" t="str">
        <f t="shared" si="9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10"/>
        <v>0</v>
      </c>
    </row>
    <row r="276" spans="1:17" ht="24.95" customHeight="1" x14ac:dyDescent="0.2">
      <c r="A276" s="10" t="str">
        <f t="shared" si="9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10"/>
        <v>0</v>
      </c>
    </row>
    <row r="277" spans="1:17" ht="24.95" customHeight="1" x14ac:dyDescent="0.2">
      <c r="A277" s="10" t="str">
        <f t="shared" si="9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10"/>
        <v>0</v>
      </c>
    </row>
    <row r="278" spans="1:17" ht="24.95" customHeight="1" x14ac:dyDescent="0.2">
      <c r="A278" s="10" t="str">
        <f t="shared" ref="A278:A341" si="11">B278&amp;"|"&amp;C278&amp;"|"&amp;D278&amp;"|"&amp;E278&amp;"|"&amp;M278</f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10"/>
        <v>0</v>
      </c>
    </row>
    <row r="279" spans="1:17" ht="24.95" customHeight="1" x14ac:dyDescent="0.2">
      <c r="A279" s="10" t="str">
        <f t="shared" si="11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10"/>
        <v>0</v>
      </c>
    </row>
    <row r="280" spans="1:17" ht="24.95" customHeight="1" x14ac:dyDescent="0.2">
      <c r="A280" s="10" t="str">
        <f t="shared" si="11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10"/>
        <v>0</v>
      </c>
    </row>
    <row r="281" spans="1:17" ht="24.95" customHeight="1" x14ac:dyDescent="0.2">
      <c r="A281" s="10" t="str">
        <f t="shared" si="11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10"/>
        <v>0</v>
      </c>
    </row>
    <row r="282" spans="1:17" ht="24.95" customHeight="1" x14ac:dyDescent="0.2">
      <c r="A282" s="10" t="str">
        <f t="shared" si="11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10"/>
        <v>0</v>
      </c>
    </row>
    <row r="283" spans="1:17" ht="24.95" customHeight="1" x14ac:dyDescent="0.2">
      <c r="A283" s="10" t="str">
        <f t="shared" si="11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10"/>
        <v>0</v>
      </c>
    </row>
    <row r="284" spans="1:17" ht="24.95" customHeight="1" x14ac:dyDescent="0.2">
      <c r="A284" s="10" t="str">
        <f t="shared" si="11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10"/>
        <v>0</v>
      </c>
    </row>
    <row r="285" spans="1:17" ht="24.95" customHeight="1" x14ac:dyDescent="0.2">
      <c r="A285" s="10" t="str">
        <f t="shared" si="11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10"/>
        <v>0</v>
      </c>
    </row>
    <row r="286" spans="1:17" ht="24.95" customHeight="1" x14ac:dyDescent="0.2">
      <c r="A286" s="10" t="str">
        <f t="shared" si="11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10"/>
        <v>0</v>
      </c>
    </row>
    <row r="287" spans="1:17" ht="24.95" customHeight="1" x14ac:dyDescent="0.2">
      <c r="A287" s="10" t="str">
        <f t="shared" si="11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10"/>
        <v>0</v>
      </c>
    </row>
    <row r="288" spans="1:17" ht="24.95" customHeight="1" x14ac:dyDescent="0.2">
      <c r="A288" s="10" t="str">
        <f t="shared" si="11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10"/>
        <v>0</v>
      </c>
    </row>
    <row r="289" spans="1:17" ht="24.95" customHeight="1" x14ac:dyDescent="0.2">
      <c r="A289" s="10" t="str">
        <f t="shared" si="11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10"/>
        <v>0</v>
      </c>
    </row>
    <row r="290" spans="1:17" ht="24.95" customHeight="1" x14ac:dyDescent="0.2">
      <c r="A290" s="10" t="str">
        <f t="shared" si="11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10"/>
        <v>0</v>
      </c>
    </row>
    <row r="291" spans="1:17" ht="24.95" customHeight="1" x14ac:dyDescent="0.2">
      <c r="A291" s="10" t="str">
        <f t="shared" si="11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10"/>
        <v>0</v>
      </c>
    </row>
    <row r="292" spans="1:17" ht="24.95" customHeight="1" x14ac:dyDescent="0.2">
      <c r="A292" s="10" t="str">
        <f t="shared" si="11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10"/>
        <v>0</v>
      </c>
    </row>
    <row r="293" spans="1:17" ht="24.95" customHeight="1" x14ac:dyDescent="0.2">
      <c r="A293" s="10" t="str">
        <f t="shared" si="11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10"/>
        <v>0</v>
      </c>
    </row>
    <row r="294" spans="1:17" ht="24.95" customHeight="1" x14ac:dyDescent="0.2">
      <c r="A294" s="10" t="str">
        <f t="shared" si="11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10"/>
        <v>0</v>
      </c>
    </row>
    <row r="295" spans="1:17" ht="24.95" customHeight="1" x14ac:dyDescent="0.2">
      <c r="A295" s="10" t="str">
        <f t="shared" si="11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10"/>
        <v>0</v>
      </c>
    </row>
    <row r="296" spans="1:17" ht="24.95" customHeight="1" x14ac:dyDescent="0.2">
      <c r="A296" s="10" t="str">
        <f t="shared" si="11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10"/>
        <v>0</v>
      </c>
    </row>
    <row r="297" spans="1:17" ht="24.95" customHeight="1" x14ac:dyDescent="0.2">
      <c r="A297" s="10" t="str">
        <f t="shared" si="11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10"/>
        <v>0</v>
      </c>
    </row>
    <row r="298" spans="1:17" ht="24.95" customHeight="1" x14ac:dyDescent="0.2">
      <c r="A298" s="10" t="str">
        <f t="shared" si="11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10"/>
        <v>0</v>
      </c>
    </row>
    <row r="299" spans="1:17" ht="24.95" customHeight="1" x14ac:dyDescent="0.2">
      <c r="A299" s="10" t="str">
        <f t="shared" si="11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10"/>
        <v>0</v>
      </c>
    </row>
    <row r="300" spans="1:17" ht="24.95" customHeight="1" x14ac:dyDescent="0.2">
      <c r="A300" s="10" t="str">
        <f t="shared" si="11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10"/>
        <v>0</v>
      </c>
    </row>
    <row r="301" spans="1:17" ht="24.95" customHeight="1" x14ac:dyDescent="0.2">
      <c r="A301" s="10" t="str">
        <f t="shared" si="11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10"/>
        <v>0</v>
      </c>
    </row>
    <row r="302" spans="1:17" ht="24.95" customHeight="1" x14ac:dyDescent="0.2">
      <c r="A302" s="10" t="str">
        <f t="shared" si="11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10"/>
        <v>0</v>
      </c>
    </row>
    <row r="303" spans="1:17" ht="24.95" customHeight="1" x14ac:dyDescent="0.2">
      <c r="A303" s="10" t="str">
        <f t="shared" si="11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10"/>
        <v>0</v>
      </c>
    </row>
    <row r="304" spans="1:17" ht="24.95" customHeight="1" x14ac:dyDescent="0.2">
      <c r="A304" s="10" t="str">
        <f t="shared" si="11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10"/>
        <v>0</v>
      </c>
    </row>
    <row r="305" spans="1:17" ht="24.95" customHeight="1" x14ac:dyDescent="0.2">
      <c r="A305" s="10" t="str">
        <f t="shared" si="11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10"/>
        <v>0</v>
      </c>
    </row>
    <row r="306" spans="1:17" ht="24.95" customHeight="1" x14ac:dyDescent="0.2">
      <c r="A306" s="10" t="str">
        <f t="shared" si="11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10"/>
        <v>0</v>
      </c>
    </row>
    <row r="307" spans="1:17" ht="24.95" customHeight="1" x14ac:dyDescent="0.2">
      <c r="A307" s="10" t="str">
        <f t="shared" si="11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10"/>
        <v>0</v>
      </c>
    </row>
    <row r="308" spans="1:17" ht="24.95" customHeight="1" x14ac:dyDescent="0.2">
      <c r="A308" s="10" t="str">
        <f t="shared" si="11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10"/>
        <v>0</v>
      </c>
    </row>
    <row r="309" spans="1:17" ht="24.95" customHeight="1" x14ac:dyDescent="0.2">
      <c r="A309" s="10" t="str">
        <f t="shared" si="11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10"/>
        <v>0</v>
      </c>
    </row>
    <row r="310" spans="1:17" ht="24.95" customHeight="1" x14ac:dyDescent="0.2">
      <c r="A310" s="10" t="str">
        <f t="shared" si="11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10"/>
        <v>0</v>
      </c>
    </row>
    <row r="311" spans="1:17" ht="24.95" customHeight="1" x14ac:dyDescent="0.2">
      <c r="A311" s="10" t="str">
        <f t="shared" si="11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10"/>
        <v>0</v>
      </c>
    </row>
    <row r="312" spans="1:17" ht="24.95" customHeight="1" x14ac:dyDescent="0.2">
      <c r="A312" s="10" t="str">
        <f t="shared" si="11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10"/>
        <v>0</v>
      </c>
    </row>
    <row r="313" spans="1:17" ht="24.95" customHeight="1" x14ac:dyDescent="0.2">
      <c r="A313" s="10" t="str">
        <f t="shared" si="11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10"/>
        <v>0</v>
      </c>
    </row>
    <row r="314" spans="1:17" ht="24.95" customHeight="1" x14ac:dyDescent="0.2">
      <c r="A314" s="10" t="str">
        <f t="shared" si="11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10"/>
        <v>0</v>
      </c>
    </row>
    <row r="315" spans="1:17" ht="24.95" customHeight="1" x14ac:dyDescent="0.2">
      <c r="A315" s="10" t="str">
        <f t="shared" si="11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10"/>
        <v>0</v>
      </c>
    </row>
    <row r="316" spans="1:17" ht="24.95" customHeight="1" x14ac:dyDescent="0.2">
      <c r="A316" s="10" t="str">
        <f t="shared" si="11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0"/>
        <v>0</v>
      </c>
    </row>
    <row r="317" spans="1:17" ht="24.95" customHeight="1" x14ac:dyDescent="0.2">
      <c r="A317" s="10" t="str">
        <f t="shared" si="11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0"/>
        <v>0</v>
      </c>
    </row>
    <row r="318" spans="1:17" ht="24.95" customHeight="1" x14ac:dyDescent="0.2">
      <c r="A318" s="10" t="str">
        <f t="shared" si="11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0"/>
        <v>0</v>
      </c>
    </row>
    <row r="319" spans="1:17" ht="24.95" customHeight="1" x14ac:dyDescent="0.2">
      <c r="A319" s="10" t="str">
        <f t="shared" si="11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0"/>
        <v>0</v>
      </c>
    </row>
    <row r="320" spans="1:17" ht="24.95" customHeight="1" x14ac:dyDescent="0.2">
      <c r="A320" s="10" t="str">
        <f t="shared" si="11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0"/>
        <v>0</v>
      </c>
    </row>
    <row r="321" spans="1:17" ht="24.95" customHeight="1" x14ac:dyDescent="0.2">
      <c r="A321" s="10" t="str">
        <f t="shared" si="11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0"/>
        <v>0</v>
      </c>
    </row>
    <row r="322" spans="1:17" ht="24.95" customHeight="1" x14ac:dyDescent="0.2">
      <c r="A322" s="10" t="str">
        <f t="shared" si="11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0"/>
        <v>0</v>
      </c>
    </row>
    <row r="323" spans="1:17" ht="24.95" customHeight="1" x14ac:dyDescent="0.2">
      <c r="A323" s="10" t="str">
        <f t="shared" si="11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0"/>
        <v>0</v>
      </c>
    </row>
    <row r="324" spans="1:17" ht="24.95" customHeight="1" x14ac:dyDescent="0.2">
      <c r="A324" s="10" t="str">
        <f t="shared" si="11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0"/>
        <v>0</v>
      </c>
    </row>
    <row r="325" spans="1:17" ht="24.95" customHeight="1" x14ac:dyDescent="0.2">
      <c r="A325" s="10" t="str">
        <f t="shared" si="11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0"/>
        <v>0</v>
      </c>
    </row>
    <row r="326" spans="1:17" ht="24.95" customHeight="1" x14ac:dyDescent="0.2">
      <c r="A326" s="10" t="str">
        <f t="shared" si="11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0"/>
        <v>0</v>
      </c>
    </row>
    <row r="327" spans="1:17" ht="24.95" customHeight="1" x14ac:dyDescent="0.2">
      <c r="A327" s="10" t="str">
        <f t="shared" si="11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0"/>
        <v>0</v>
      </c>
    </row>
    <row r="328" spans="1:17" ht="24.95" customHeight="1" x14ac:dyDescent="0.2">
      <c r="A328" s="10" t="str">
        <f t="shared" si="11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0"/>
        <v>0</v>
      </c>
    </row>
    <row r="329" spans="1:17" ht="24.95" customHeight="1" x14ac:dyDescent="0.2">
      <c r="A329" s="10" t="str">
        <f t="shared" si="11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0"/>
        <v>0</v>
      </c>
    </row>
    <row r="330" spans="1:17" ht="24.95" customHeight="1" x14ac:dyDescent="0.2">
      <c r="A330" s="10" t="str">
        <f t="shared" si="11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0"/>
        <v>0</v>
      </c>
    </row>
    <row r="331" spans="1:17" ht="24.95" customHeight="1" x14ac:dyDescent="0.2">
      <c r="A331" s="10" t="str">
        <f t="shared" si="11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0"/>
        <v>0</v>
      </c>
    </row>
    <row r="332" spans="1:17" ht="24.95" customHeight="1" x14ac:dyDescent="0.2">
      <c r="A332" s="10" t="str">
        <f t="shared" si="11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0"/>
        <v>0</v>
      </c>
    </row>
    <row r="333" spans="1:17" ht="24.95" customHeight="1" x14ac:dyDescent="0.2">
      <c r="A333" s="10" t="str">
        <f t="shared" si="11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0"/>
        <v>0</v>
      </c>
    </row>
    <row r="334" spans="1:17" ht="24.95" customHeight="1" x14ac:dyDescent="0.2">
      <c r="A334" s="10" t="str">
        <f t="shared" si="11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0"/>
        <v>0</v>
      </c>
    </row>
    <row r="335" spans="1:17" ht="24.95" customHeight="1" x14ac:dyDescent="0.2">
      <c r="A335" s="10" t="str">
        <f t="shared" si="11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0"/>
        <v>0</v>
      </c>
    </row>
    <row r="336" spans="1:17" ht="24.95" customHeight="1" x14ac:dyDescent="0.2">
      <c r="A336" s="10" t="str">
        <f t="shared" si="11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ref="Q336:Q399" si="12">N336-O336-P336</f>
        <v>0</v>
      </c>
    </row>
    <row r="337" spans="1:17" ht="24.95" customHeight="1" x14ac:dyDescent="0.2">
      <c r="A337" s="10" t="str">
        <f t="shared" si="11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2"/>
        <v>0</v>
      </c>
    </row>
    <row r="338" spans="1:17" ht="24.95" customHeight="1" x14ac:dyDescent="0.2">
      <c r="A338" s="10" t="str">
        <f t="shared" si="11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2"/>
        <v>0</v>
      </c>
    </row>
    <row r="339" spans="1:17" ht="24.95" customHeight="1" x14ac:dyDescent="0.2">
      <c r="A339" s="10" t="str">
        <f t="shared" si="11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2"/>
        <v>0</v>
      </c>
    </row>
    <row r="340" spans="1:17" ht="24.95" customHeight="1" x14ac:dyDescent="0.2">
      <c r="A340" s="10" t="str">
        <f t="shared" si="11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2"/>
        <v>0</v>
      </c>
    </row>
    <row r="341" spans="1:17" ht="24.95" customHeight="1" x14ac:dyDescent="0.2">
      <c r="A341" s="10" t="str">
        <f t="shared" si="11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2"/>
        <v>0</v>
      </c>
    </row>
    <row r="342" spans="1:17" ht="24.95" customHeight="1" x14ac:dyDescent="0.2">
      <c r="A342" s="10" t="str">
        <f t="shared" ref="A342:A405" si="13">B342&amp;"|"&amp;C342&amp;"|"&amp;D342&amp;"|"&amp;E342&amp;"|"&amp;M342</f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2"/>
        <v>0</v>
      </c>
    </row>
    <row r="343" spans="1:17" ht="24.95" customHeight="1" x14ac:dyDescent="0.2">
      <c r="A343" s="10" t="str">
        <f t="shared" si="13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2"/>
        <v>0</v>
      </c>
    </row>
    <row r="344" spans="1:17" ht="24.95" customHeight="1" x14ac:dyDescent="0.2">
      <c r="A344" s="10" t="str">
        <f t="shared" si="13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2"/>
        <v>0</v>
      </c>
    </row>
    <row r="345" spans="1:17" ht="24.95" customHeight="1" x14ac:dyDescent="0.2">
      <c r="A345" s="10" t="str">
        <f t="shared" si="13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2"/>
        <v>0</v>
      </c>
    </row>
    <row r="346" spans="1:17" ht="24.95" customHeight="1" x14ac:dyDescent="0.2">
      <c r="A346" s="10" t="str">
        <f t="shared" si="13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2"/>
        <v>0</v>
      </c>
    </row>
    <row r="347" spans="1:17" ht="24.95" customHeight="1" x14ac:dyDescent="0.2">
      <c r="A347" s="10" t="str">
        <f t="shared" si="13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2"/>
        <v>0</v>
      </c>
    </row>
    <row r="348" spans="1:17" ht="24.95" customHeight="1" x14ac:dyDescent="0.2">
      <c r="A348" s="10" t="str">
        <f t="shared" si="13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2"/>
        <v>0</v>
      </c>
    </row>
    <row r="349" spans="1:17" ht="24.95" customHeight="1" x14ac:dyDescent="0.2">
      <c r="A349" s="10" t="str">
        <f t="shared" si="13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2"/>
        <v>0</v>
      </c>
    </row>
    <row r="350" spans="1:17" ht="24.95" customHeight="1" x14ac:dyDescent="0.2">
      <c r="A350" s="10" t="str">
        <f t="shared" si="13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2"/>
        <v>0</v>
      </c>
    </row>
    <row r="351" spans="1:17" ht="24.95" customHeight="1" x14ac:dyDescent="0.2">
      <c r="A351" s="10" t="str">
        <f t="shared" si="13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2"/>
        <v>0</v>
      </c>
    </row>
    <row r="352" spans="1:17" ht="24.95" customHeight="1" x14ac:dyDescent="0.2">
      <c r="A352" s="10" t="str">
        <f t="shared" si="13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2"/>
        <v>0</v>
      </c>
    </row>
    <row r="353" spans="1:17" ht="24.95" customHeight="1" x14ac:dyDescent="0.2">
      <c r="A353" s="10" t="str">
        <f t="shared" si="13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2"/>
        <v>0</v>
      </c>
    </row>
    <row r="354" spans="1:17" ht="24.95" customHeight="1" x14ac:dyDescent="0.2">
      <c r="A354" s="10" t="str">
        <f t="shared" si="13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2"/>
        <v>0</v>
      </c>
    </row>
    <row r="355" spans="1:17" ht="24.95" customHeight="1" x14ac:dyDescent="0.2">
      <c r="A355" s="10" t="str">
        <f t="shared" si="13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2"/>
        <v>0</v>
      </c>
    </row>
    <row r="356" spans="1:17" ht="24.95" customHeight="1" x14ac:dyDescent="0.2">
      <c r="A356" s="10" t="str">
        <f t="shared" si="13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2"/>
        <v>0</v>
      </c>
    </row>
    <row r="357" spans="1:17" ht="24.95" customHeight="1" x14ac:dyDescent="0.2">
      <c r="A357" s="10" t="str">
        <f t="shared" si="13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2"/>
        <v>0</v>
      </c>
    </row>
    <row r="358" spans="1:17" ht="24.95" customHeight="1" x14ac:dyDescent="0.2">
      <c r="A358" s="10" t="str">
        <f t="shared" si="13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2"/>
        <v>0</v>
      </c>
    </row>
    <row r="359" spans="1:17" ht="24.95" customHeight="1" x14ac:dyDescent="0.2">
      <c r="A359" s="10" t="str">
        <f t="shared" si="13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2"/>
        <v>0</v>
      </c>
    </row>
    <row r="360" spans="1:17" ht="24.95" customHeight="1" x14ac:dyDescent="0.2">
      <c r="A360" s="10" t="str">
        <f t="shared" si="13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2"/>
        <v>0</v>
      </c>
    </row>
    <row r="361" spans="1:17" ht="24.95" customHeight="1" x14ac:dyDescent="0.2">
      <c r="A361" s="10" t="str">
        <f t="shared" si="13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2"/>
        <v>0</v>
      </c>
    </row>
    <row r="362" spans="1:17" ht="24.95" customHeight="1" x14ac:dyDescent="0.2">
      <c r="A362" s="10" t="str">
        <f t="shared" si="13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2"/>
        <v>0</v>
      </c>
    </row>
    <row r="363" spans="1:17" ht="24.95" customHeight="1" x14ac:dyDescent="0.2">
      <c r="A363" s="10" t="str">
        <f t="shared" si="13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2"/>
        <v>0</v>
      </c>
    </row>
    <row r="364" spans="1:17" ht="24.95" customHeight="1" x14ac:dyDescent="0.2">
      <c r="A364" s="10" t="str">
        <f t="shared" si="13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2"/>
        <v>0</v>
      </c>
    </row>
    <row r="365" spans="1:17" ht="24.95" customHeight="1" x14ac:dyDescent="0.2">
      <c r="A365" s="10" t="str">
        <f t="shared" si="13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2"/>
        <v>0</v>
      </c>
    </row>
    <row r="366" spans="1:17" ht="24.95" customHeight="1" x14ac:dyDescent="0.2">
      <c r="A366" s="10" t="str">
        <f t="shared" si="13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2"/>
        <v>0</v>
      </c>
    </row>
    <row r="367" spans="1:17" ht="24.95" customHeight="1" x14ac:dyDescent="0.2">
      <c r="A367" s="10" t="str">
        <f t="shared" si="13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2"/>
        <v>0</v>
      </c>
    </row>
    <row r="368" spans="1:17" ht="24.95" customHeight="1" x14ac:dyDescent="0.2">
      <c r="A368" s="10" t="str">
        <f t="shared" si="13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2"/>
        <v>0</v>
      </c>
    </row>
    <row r="369" spans="1:17" ht="24.95" customHeight="1" x14ac:dyDescent="0.2">
      <c r="A369" s="10" t="str">
        <f t="shared" si="13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2"/>
        <v>0</v>
      </c>
    </row>
    <row r="370" spans="1:17" ht="24.95" customHeight="1" x14ac:dyDescent="0.2">
      <c r="A370" s="10" t="str">
        <f t="shared" si="13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2"/>
        <v>0</v>
      </c>
    </row>
    <row r="371" spans="1:17" ht="24.95" customHeight="1" x14ac:dyDescent="0.2">
      <c r="A371" s="10" t="str">
        <f t="shared" si="13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2"/>
        <v>0</v>
      </c>
    </row>
    <row r="372" spans="1:17" ht="24.95" customHeight="1" x14ac:dyDescent="0.2">
      <c r="A372" s="10" t="str">
        <f t="shared" si="13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2"/>
        <v>0</v>
      </c>
    </row>
    <row r="373" spans="1:17" ht="24.95" customHeight="1" x14ac:dyDescent="0.2">
      <c r="A373" s="10" t="str">
        <f t="shared" si="13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2"/>
        <v>0</v>
      </c>
    </row>
    <row r="374" spans="1:17" ht="24.95" customHeight="1" x14ac:dyDescent="0.2">
      <c r="A374" s="10" t="str">
        <f t="shared" si="13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2"/>
        <v>0</v>
      </c>
    </row>
    <row r="375" spans="1:17" ht="24.95" customHeight="1" x14ac:dyDescent="0.2">
      <c r="A375" s="10" t="str">
        <f t="shared" si="13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2"/>
        <v>0</v>
      </c>
    </row>
    <row r="376" spans="1:17" ht="24.95" customHeight="1" x14ac:dyDescent="0.2">
      <c r="A376" s="10" t="str">
        <f t="shared" si="13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2"/>
        <v>0</v>
      </c>
    </row>
    <row r="377" spans="1:17" ht="24.95" customHeight="1" x14ac:dyDescent="0.2">
      <c r="A377" s="10" t="str">
        <f t="shared" si="13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2"/>
        <v>0</v>
      </c>
    </row>
    <row r="378" spans="1:17" ht="24.95" customHeight="1" x14ac:dyDescent="0.2">
      <c r="A378" s="10" t="str">
        <f t="shared" si="13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2"/>
        <v>0</v>
      </c>
    </row>
    <row r="379" spans="1:17" ht="24.95" customHeight="1" x14ac:dyDescent="0.2">
      <c r="A379" s="10" t="str">
        <f t="shared" si="13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2"/>
        <v>0</v>
      </c>
    </row>
    <row r="380" spans="1:17" ht="24.95" customHeight="1" x14ac:dyDescent="0.2">
      <c r="A380" s="10" t="str">
        <f t="shared" si="13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2"/>
        <v>0</v>
      </c>
    </row>
    <row r="381" spans="1:17" ht="24.95" customHeight="1" x14ac:dyDescent="0.2">
      <c r="A381" s="10" t="str">
        <f t="shared" si="13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2"/>
        <v>0</v>
      </c>
    </row>
    <row r="382" spans="1:17" ht="24.95" customHeight="1" x14ac:dyDescent="0.2">
      <c r="A382" s="10" t="str">
        <f t="shared" si="13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2"/>
        <v>0</v>
      </c>
    </row>
    <row r="383" spans="1:17" ht="24.95" customHeight="1" x14ac:dyDescent="0.2">
      <c r="A383" s="10" t="str">
        <f t="shared" si="13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2"/>
        <v>0</v>
      </c>
    </row>
    <row r="384" spans="1:17" ht="24.95" customHeight="1" x14ac:dyDescent="0.2">
      <c r="A384" s="10" t="str">
        <f t="shared" si="13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2"/>
        <v>0</v>
      </c>
    </row>
    <row r="385" spans="1:17" ht="24.95" customHeight="1" x14ac:dyDescent="0.2">
      <c r="A385" s="10" t="str">
        <f t="shared" si="13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2"/>
        <v>0</v>
      </c>
    </row>
    <row r="386" spans="1:17" ht="24.95" customHeight="1" x14ac:dyDescent="0.2">
      <c r="A386" s="10" t="str">
        <f t="shared" si="13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2"/>
        <v>0</v>
      </c>
    </row>
    <row r="387" spans="1:17" ht="24.95" customHeight="1" x14ac:dyDescent="0.2">
      <c r="A387" s="10" t="str">
        <f t="shared" si="13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2"/>
        <v>0</v>
      </c>
    </row>
    <row r="388" spans="1:17" ht="24.95" customHeight="1" x14ac:dyDescent="0.2">
      <c r="A388" s="10" t="str">
        <f t="shared" si="13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2"/>
        <v>0</v>
      </c>
    </row>
    <row r="389" spans="1:17" ht="24.95" customHeight="1" x14ac:dyDescent="0.2">
      <c r="A389" s="10" t="str">
        <f t="shared" si="13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2"/>
        <v>0</v>
      </c>
    </row>
    <row r="390" spans="1:17" ht="24.95" customHeight="1" x14ac:dyDescent="0.2">
      <c r="A390" s="10" t="str">
        <f t="shared" si="13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2"/>
        <v>0</v>
      </c>
    </row>
    <row r="391" spans="1:17" ht="24.95" customHeight="1" x14ac:dyDescent="0.2">
      <c r="A391" s="10" t="str">
        <f t="shared" si="13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2"/>
        <v>0</v>
      </c>
    </row>
    <row r="392" spans="1:17" ht="24.95" customHeight="1" x14ac:dyDescent="0.2">
      <c r="A392" s="10" t="str">
        <f t="shared" si="13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2"/>
        <v>0</v>
      </c>
    </row>
    <row r="393" spans="1:17" ht="24.95" customHeight="1" x14ac:dyDescent="0.2">
      <c r="A393" s="10" t="str">
        <f t="shared" si="13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2"/>
        <v>0</v>
      </c>
    </row>
    <row r="394" spans="1:17" ht="24.95" customHeight="1" x14ac:dyDescent="0.2">
      <c r="A394" s="10" t="str">
        <f t="shared" si="13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2"/>
        <v>0</v>
      </c>
    </row>
    <row r="395" spans="1:17" ht="24.95" customHeight="1" x14ac:dyDescent="0.2">
      <c r="A395" s="10" t="str">
        <f t="shared" si="13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2"/>
        <v>0</v>
      </c>
    </row>
    <row r="396" spans="1:17" ht="24.95" customHeight="1" x14ac:dyDescent="0.2">
      <c r="A396" s="10" t="str">
        <f t="shared" si="13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2"/>
        <v>0</v>
      </c>
    </row>
    <row r="397" spans="1:17" ht="24.95" customHeight="1" x14ac:dyDescent="0.2">
      <c r="A397" s="10" t="str">
        <f t="shared" si="13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2"/>
        <v>0</v>
      </c>
    </row>
    <row r="398" spans="1:17" ht="24.95" customHeight="1" x14ac:dyDescent="0.2">
      <c r="A398" s="10" t="str">
        <f t="shared" si="13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2"/>
        <v>0</v>
      </c>
    </row>
    <row r="399" spans="1:17" ht="24.95" customHeight="1" x14ac:dyDescent="0.2">
      <c r="A399" s="10" t="str">
        <f t="shared" si="13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2"/>
        <v>0</v>
      </c>
    </row>
    <row r="400" spans="1:17" ht="24.95" customHeight="1" x14ac:dyDescent="0.2">
      <c r="A400" s="10" t="str">
        <f t="shared" si="13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ref="Q400:Q463" si="14">N400-O400-P400</f>
        <v>0</v>
      </c>
    </row>
    <row r="401" spans="1:17" ht="24.95" customHeight="1" x14ac:dyDescent="0.2">
      <c r="A401" s="10" t="str">
        <f t="shared" si="13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4"/>
        <v>0</v>
      </c>
    </row>
    <row r="402" spans="1:17" ht="24.95" customHeight="1" x14ac:dyDescent="0.2">
      <c r="A402" s="10" t="str">
        <f t="shared" si="13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4"/>
        <v>0</v>
      </c>
    </row>
    <row r="403" spans="1:17" ht="24.95" customHeight="1" x14ac:dyDescent="0.2">
      <c r="A403" s="10" t="str">
        <f t="shared" si="13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4"/>
        <v>0</v>
      </c>
    </row>
    <row r="404" spans="1:17" ht="24.95" customHeight="1" x14ac:dyDescent="0.2">
      <c r="A404" s="10" t="str">
        <f t="shared" si="13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4"/>
        <v>0</v>
      </c>
    </row>
    <row r="405" spans="1:17" ht="24.95" customHeight="1" x14ac:dyDescent="0.2">
      <c r="A405" s="10" t="str">
        <f t="shared" si="13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4"/>
        <v>0</v>
      </c>
    </row>
    <row r="406" spans="1:17" ht="24.95" customHeight="1" x14ac:dyDescent="0.2">
      <c r="A406" s="10" t="str">
        <f t="shared" ref="A406:A469" si="15">B406&amp;"|"&amp;C406&amp;"|"&amp;D406&amp;"|"&amp;E406&amp;"|"&amp;M406</f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4"/>
        <v>0</v>
      </c>
    </row>
    <row r="407" spans="1:17" ht="24.95" customHeight="1" x14ac:dyDescent="0.2">
      <c r="A407" s="10" t="str">
        <f t="shared" si="15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4"/>
        <v>0</v>
      </c>
    </row>
    <row r="408" spans="1:17" ht="24.95" customHeight="1" x14ac:dyDescent="0.2">
      <c r="A408" s="10" t="str">
        <f t="shared" si="15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4"/>
        <v>0</v>
      </c>
    </row>
    <row r="409" spans="1:17" ht="24.95" customHeight="1" x14ac:dyDescent="0.2">
      <c r="A409" s="10" t="str">
        <f t="shared" si="15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4"/>
        <v>0</v>
      </c>
    </row>
    <row r="410" spans="1:17" ht="24.95" customHeight="1" x14ac:dyDescent="0.2">
      <c r="A410" s="10" t="str">
        <f t="shared" si="15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4"/>
        <v>0</v>
      </c>
    </row>
    <row r="411" spans="1:17" ht="24.95" customHeight="1" x14ac:dyDescent="0.2">
      <c r="A411" s="10" t="str">
        <f t="shared" si="15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4"/>
        <v>0</v>
      </c>
    </row>
    <row r="412" spans="1:17" ht="24.95" customHeight="1" x14ac:dyDescent="0.2">
      <c r="A412" s="10" t="str">
        <f t="shared" si="15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4"/>
        <v>0</v>
      </c>
    </row>
    <row r="413" spans="1:17" ht="24.95" customHeight="1" x14ac:dyDescent="0.2">
      <c r="A413" s="10" t="str">
        <f t="shared" si="15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4"/>
        <v>0</v>
      </c>
    </row>
    <row r="414" spans="1:17" ht="24.95" customHeight="1" x14ac:dyDescent="0.2">
      <c r="A414" s="10" t="str">
        <f t="shared" si="15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4"/>
        <v>0</v>
      </c>
    </row>
    <row r="415" spans="1:17" ht="24.95" customHeight="1" x14ac:dyDescent="0.2">
      <c r="A415" s="10" t="str">
        <f t="shared" si="15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4"/>
        <v>0</v>
      </c>
    </row>
    <row r="416" spans="1:17" ht="24.95" customHeight="1" x14ac:dyDescent="0.2">
      <c r="A416" s="10" t="str">
        <f t="shared" si="15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4"/>
        <v>0</v>
      </c>
    </row>
    <row r="417" spans="1:17" ht="24.95" customHeight="1" x14ac:dyDescent="0.2">
      <c r="A417" s="10" t="str">
        <f t="shared" si="15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4"/>
        <v>0</v>
      </c>
    </row>
    <row r="418" spans="1:17" ht="24.95" customHeight="1" x14ac:dyDescent="0.2">
      <c r="A418" s="10" t="str">
        <f t="shared" si="15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4"/>
        <v>0</v>
      </c>
    </row>
    <row r="419" spans="1:17" ht="24.95" customHeight="1" x14ac:dyDescent="0.2">
      <c r="A419" s="10" t="str">
        <f t="shared" si="15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4"/>
        <v>0</v>
      </c>
    </row>
    <row r="420" spans="1:17" ht="24.95" customHeight="1" x14ac:dyDescent="0.2">
      <c r="A420" s="10" t="str">
        <f t="shared" si="15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4"/>
        <v>0</v>
      </c>
    </row>
    <row r="421" spans="1:17" ht="24.95" customHeight="1" x14ac:dyDescent="0.2">
      <c r="A421" s="10" t="str">
        <f t="shared" si="15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4"/>
        <v>0</v>
      </c>
    </row>
    <row r="422" spans="1:17" ht="24.95" customHeight="1" x14ac:dyDescent="0.2">
      <c r="A422" s="10" t="str">
        <f t="shared" si="15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4"/>
        <v>0</v>
      </c>
    </row>
    <row r="423" spans="1:17" ht="24.95" customHeight="1" x14ac:dyDescent="0.2">
      <c r="A423" s="10" t="str">
        <f t="shared" si="15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4"/>
        <v>0</v>
      </c>
    </row>
    <row r="424" spans="1:17" ht="24.95" customHeight="1" x14ac:dyDescent="0.2">
      <c r="A424" s="10" t="str">
        <f t="shared" si="15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4"/>
        <v>0</v>
      </c>
    </row>
    <row r="425" spans="1:17" ht="24.95" customHeight="1" x14ac:dyDescent="0.2">
      <c r="A425" s="10" t="str">
        <f t="shared" si="15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4"/>
        <v>0</v>
      </c>
    </row>
    <row r="426" spans="1:17" ht="24.95" customHeight="1" x14ac:dyDescent="0.2">
      <c r="A426" s="10" t="str">
        <f t="shared" si="15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4"/>
        <v>0</v>
      </c>
    </row>
    <row r="427" spans="1:17" ht="24.95" customHeight="1" x14ac:dyDescent="0.2">
      <c r="A427" s="10" t="str">
        <f t="shared" si="15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4"/>
        <v>0</v>
      </c>
    </row>
    <row r="428" spans="1:17" ht="24.95" customHeight="1" x14ac:dyDescent="0.2">
      <c r="A428" s="10" t="str">
        <f t="shared" si="15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4"/>
        <v>0</v>
      </c>
    </row>
    <row r="429" spans="1:17" ht="24.95" customHeight="1" x14ac:dyDescent="0.2">
      <c r="A429" s="10" t="str">
        <f t="shared" si="15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4"/>
        <v>0</v>
      </c>
    </row>
    <row r="430" spans="1:17" ht="24.95" customHeight="1" x14ac:dyDescent="0.2">
      <c r="A430" s="10" t="str">
        <f t="shared" si="15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4"/>
        <v>0</v>
      </c>
    </row>
    <row r="431" spans="1:17" ht="24.95" customHeight="1" x14ac:dyDescent="0.2">
      <c r="A431" s="10" t="str">
        <f t="shared" si="15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4"/>
        <v>0</v>
      </c>
    </row>
    <row r="432" spans="1:17" ht="24.95" customHeight="1" x14ac:dyDescent="0.2">
      <c r="A432" s="10" t="str">
        <f t="shared" si="15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4"/>
        <v>0</v>
      </c>
    </row>
    <row r="433" spans="1:17" ht="24.95" customHeight="1" x14ac:dyDescent="0.2">
      <c r="A433" s="10" t="str">
        <f t="shared" si="15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4"/>
        <v>0</v>
      </c>
    </row>
    <row r="434" spans="1:17" ht="24.95" customHeight="1" x14ac:dyDescent="0.2">
      <c r="A434" s="10" t="str">
        <f t="shared" si="15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4"/>
        <v>0</v>
      </c>
    </row>
    <row r="435" spans="1:17" ht="24.95" customHeight="1" x14ac:dyDescent="0.2">
      <c r="A435" s="10" t="str">
        <f t="shared" si="15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4"/>
        <v>0</v>
      </c>
    </row>
    <row r="436" spans="1:17" ht="24.95" customHeight="1" x14ac:dyDescent="0.2">
      <c r="A436" s="10" t="str">
        <f t="shared" si="15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4"/>
        <v>0</v>
      </c>
    </row>
    <row r="437" spans="1:17" ht="24.95" customHeight="1" x14ac:dyDescent="0.2">
      <c r="A437" s="10" t="str">
        <f t="shared" si="15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4"/>
        <v>0</v>
      </c>
    </row>
    <row r="438" spans="1:17" ht="24.95" customHeight="1" x14ac:dyDescent="0.2">
      <c r="A438" s="10" t="str">
        <f t="shared" si="15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4"/>
        <v>0</v>
      </c>
    </row>
    <row r="439" spans="1:17" ht="24.95" customHeight="1" x14ac:dyDescent="0.2">
      <c r="A439" s="10" t="str">
        <f t="shared" si="15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4"/>
        <v>0</v>
      </c>
    </row>
    <row r="440" spans="1:17" ht="24.95" customHeight="1" x14ac:dyDescent="0.2">
      <c r="A440" s="10" t="str">
        <f t="shared" si="15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4"/>
        <v>0</v>
      </c>
    </row>
    <row r="441" spans="1:17" ht="24.95" customHeight="1" x14ac:dyDescent="0.2">
      <c r="A441" s="10" t="str">
        <f t="shared" si="15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4"/>
        <v>0</v>
      </c>
    </row>
    <row r="442" spans="1:17" ht="24.95" customHeight="1" x14ac:dyDescent="0.2">
      <c r="A442" s="10" t="str">
        <f t="shared" si="15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4"/>
        <v>0</v>
      </c>
    </row>
    <row r="443" spans="1:17" ht="24.95" customHeight="1" x14ac:dyDescent="0.2">
      <c r="A443" s="10" t="str">
        <f t="shared" si="15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4"/>
        <v>0</v>
      </c>
    </row>
    <row r="444" spans="1:17" ht="24.95" customHeight="1" x14ac:dyDescent="0.2">
      <c r="A444" s="10" t="str">
        <f t="shared" si="15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4"/>
        <v>0</v>
      </c>
    </row>
    <row r="445" spans="1:17" ht="24.95" customHeight="1" x14ac:dyDescent="0.2">
      <c r="A445" s="10" t="str">
        <f t="shared" si="15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4"/>
        <v>0</v>
      </c>
    </row>
    <row r="446" spans="1:17" ht="24.95" customHeight="1" x14ac:dyDescent="0.2">
      <c r="A446" s="10" t="str">
        <f t="shared" si="15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4"/>
        <v>0</v>
      </c>
    </row>
    <row r="447" spans="1:17" ht="24.95" customHeight="1" x14ac:dyDescent="0.2">
      <c r="A447" s="10" t="str">
        <f t="shared" si="15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4"/>
        <v>0</v>
      </c>
    </row>
    <row r="448" spans="1:17" ht="24.95" customHeight="1" x14ac:dyDescent="0.2">
      <c r="A448" s="10" t="str">
        <f t="shared" si="15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4"/>
        <v>0</v>
      </c>
    </row>
    <row r="449" spans="1:17" ht="24.95" customHeight="1" x14ac:dyDescent="0.2">
      <c r="A449" s="10" t="str">
        <f t="shared" si="15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4"/>
        <v>0</v>
      </c>
    </row>
    <row r="450" spans="1:17" ht="24.95" customHeight="1" x14ac:dyDescent="0.2">
      <c r="A450" s="10" t="str">
        <f t="shared" si="15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4"/>
        <v>0</v>
      </c>
    </row>
    <row r="451" spans="1:17" ht="24.95" customHeight="1" x14ac:dyDescent="0.2">
      <c r="A451" s="10" t="str">
        <f t="shared" si="15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4"/>
        <v>0</v>
      </c>
    </row>
    <row r="452" spans="1:17" ht="24.95" customHeight="1" x14ac:dyDescent="0.2">
      <c r="A452" s="10" t="str">
        <f t="shared" si="15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4"/>
        <v>0</v>
      </c>
    </row>
    <row r="453" spans="1:17" ht="24.95" customHeight="1" x14ac:dyDescent="0.2">
      <c r="A453" s="10" t="str">
        <f t="shared" si="15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4"/>
        <v>0</v>
      </c>
    </row>
    <row r="454" spans="1:17" ht="24.95" customHeight="1" x14ac:dyDescent="0.2">
      <c r="A454" s="10" t="str">
        <f t="shared" si="15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4"/>
        <v>0</v>
      </c>
    </row>
    <row r="455" spans="1:17" ht="24.95" customHeight="1" x14ac:dyDescent="0.2">
      <c r="A455" s="10" t="str">
        <f t="shared" si="15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4"/>
        <v>0</v>
      </c>
    </row>
    <row r="456" spans="1:17" ht="24.95" customHeight="1" x14ac:dyDescent="0.2">
      <c r="A456" s="10" t="str">
        <f t="shared" si="15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4"/>
        <v>0</v>
      </c>
    </row>
    <row r="457" spans="1:17" ht="24.95" customHeight="1" x14ac:dyDescent="0.2">
      <c r="A457" s="10" t="str">
        <f t="shared" si="15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4"/>
        <v>0</v>
      </c>
    </row>
    <row r="458" spans="1:17" ht="24.95" customHeight="1" x14ac:dyDescent="0.2">
      <c r="A458" s="10" t="str">
        <f t="shared" si="15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4"/>
        <v>0</v>
      </c>
    </row>
    <row r="459" spans="1:17" ht="24.95" customHeight="1" x14ac:dyDescent="0.2">
      <c r="A459" s="10" t="str">
        <f t="shared" si="15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4"/>
        <v>0</v>
      </c>
    </row>
    <row r="460" spans="1:17" ht="24.95" customHeight="1" x14ac:dyDescent="0.2">
      <c r="A460" s="10" t="str">
        <f t="shared" si="15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4"/>
        <v>0</v>
      </c>
    </row>
    <row r="461" spans="1:17" ht="24.95" customHeight="1" x14ac:dyDescent="0.2">
      <c r="A461" s="10" t="str">
        <f t="shared" si="15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4"/>
        <v>0</v>
      </c>
    </row>
    <row r="462" spans="1:17" ht="24.95" customHeight="1" x14ac:dyDescent="0.2">
      <c r="A462" s="10" t="str">
        <f t="shared" si="15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4"/>
        <v>0</v>
      </c>
    </row>
    <row r="463" spans="1:17" ht="24.95" customHeight="1" x14ac:dyDescent="0.2">
      <c r="A463" s="10" t="str">
        <f t="shared" si="15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4"/>
        <v>0</v>
      </c>
    </row>
    <row r="464" spans="1:17" ht="24.95" customHeight="1" x14ac:dyDescent="0.2">
      <c r="A464" s="10" t="str">
        <f t="shared" si="15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ref="Q464:Q527" si="16">N464-O464-P464</f>
        <v>0</v>
      </c>
    </row>
    <row r="465" spans="1:17" ht="24.95" customHeight="1" x14ac:dyDescent="0.2">
      <c r="A465" s="10" t="str">
        <f t="shared" si="15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6"/>
        <v>0</v>
      </c>
    </row>
    <row r="466" spans="1:17" ht="24.95" customHeight="1" x14ac:dyDescent="0.2">
      <c r="A466" s="10" t="str">
        <f t="shared" si="15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6"/>
        <v>0</v>
      </c>
    </row>
    <row r="467" spans="1:17" ht="24.95" customHeight="1" x14ac:dyDescent="0.2">
      <c r="A467" s="10" t="str">
        <f t="shared" si="15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6"/>
        <v>0</v>
      </c>
    </row>
    <row r="468" spans="1:17" ht="24.95" customHeight="1" x14ac:dyDescent="0.2">
      <c r="A468" s="10" t="str">
        <f t="shared" si="15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6"/>
        <v>0</v>
      </c>
    </row>
    <row r="469" spans="1:17" ht="24.95" customHeight="1" x14ac:dyDescent="0.2">
      <c r="A469" s="10" t="str">
        <f t="shared" si="15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6"/>
        <v>0</v>
      </c>
    </row>
    <row r="470" spans="1:17" ht="24.95" customHeight="1" x14ac:dyDescent="0.2">
      <c r="A470" s="10" t="str">
        <f t="shared" ref="A470:A533" si="17">B470&amp;"|"&amp;C470&amp;"|"&amp;D470&amp;"|"&amp;E470&amp;"|"&amp;M470</f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6"/>
        <v>0</v>
      </c>
    </row>
    <row r="471" spans="1:17" ht="24.95" customHeight="1" x14ac:dyDescent="0.2">
      <c r="A471" s="10" t="str">
        <f t="shared" si="17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6"/>
        <v>0</v>
      </c>
    </row>
    <row r="472" spans="1:17" ht="24.95" customHeight="1" x14ac:dyDescent="0.2">
      <c r="A472" s="10" t="str">
        <f t="shared" si="17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6"/>
        <v>0</v>
      </c>
    </row>
    <row r="473" spans="1:17" ht="24.95" customHeight="1" x14ac:dyDescent="0.2">
      <c r="A473" s="10" t="str">
        <f t="shared" si="17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6"/>
        <v>0</v>
      </c>
    </row>
    <row r="474" spans="1:17" ht="24.95" customHeight="1" x14ac:dyDescent="0.2">
      <c r="A474" s="10" t="str">
        <f t="shared" si="17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6"/>
        <v>0</v>
      </c>
    </row>
    <row r="475" spans="1:17" ht="24.95" customHeight="1" x14ac:dyDescent="0.2">
      <c r="A475" s="10" t="str">
        <f t="shared" si="17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6"/>
        <v>0</v>
      </c>
    </row>
    <row r="476" spans="1:17" ht="24.95" customHeight="1" x14ac:dyDescent="0.2">
      <c r="A476" s="10" t="str">
        <f t="shared" si="17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6"/>
        <v>0</v>
      </c>
    </row>
    <row r="477" spans="1:17" ht="24.95" customHeight="1" x14ac:dyDescent="0.2">
      <c r="A477" s="10" t="str">
        <f t="shared" si="17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6"/>
        <v>0</v>
      </c>
    </row>
    <row r="478" spans="1:17" ht="24.95" customHeight="1" x14ac:dyDescent="0.2">
      <c r="A478" s="10" t="str">
        <f t="shared" si="17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6"/>
        <v>0</v>
      </c>
    </row>
    <row r="479" spans="1:17" ht="24.95" customHeight="1" x14ac:dyDescent="0.2">
      <c r="A479" s="10" t="str">
        <f t="shared" si="17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6"/>
        <v>0</v>
      </c>
    </row>
    <row r="480" spans="1:17" ht="24.95" customHeight="1" x14ac:dyDescent="0.2">
      <c r="A480" s="10" t="str">
        <f t="shared" si="17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6"/>
        <v>0</v>
      </c>
    </row>
    <row r="481" spans="1:17" ht="24.95" customHeight="1" x14ac:dyDescent="0.2">
      <c r="A481" s="10" t="str">
        <f t="shared" si="17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6"/>
        <v>0</v>
      </c>
    </row>
    <row r="482" spans="1:17" ht="24.95" customHeight="1" x14ac:dyDescent="0.2">
      <c r="A482" s="10" t="str">
        <f t="shared" si="17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6"/>
        <v>0</v>
      </c>
    </row>
    <row r="483" spans="1:17" ht="24.95" customHeight="1" x14ac:dyDescent="0.2">
      <c r="A483" s="10" t="str">
        <f t="shared" si="17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6"/>
        <v>0</v>
      </c>
    </row>
    <row r="484" spans="1:17" ht="24.95" customHeight="1" x14ac:dyDescent="0.2">
      <c r="A484" s="10" t="str">
        <f t="shared" si="17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6"/>
        <v>0</v>
      </c>
    </row>
    <row r="485" spans="1:17" ht="24.95" customHeight="1" x14ac:dyDescent="0.2">
      <c r="A485" s="10" t="str">
        <f t="shared" si="17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6"/>
        <v>0</v>
      </c>
    </row>
    <row r="486" spans="1:17" ht="24.95" customHeight="1" x14ac:dyDescent="0.2">
      <c r="A486" s="10" t="str">
        <f t="shared" si="17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6"/>
        <v>0</v>
      </c>
    </row>
    <row r="487" spans="1:17" ht="24.95" customHeight="1" x14ac:dyDescent="0.2">
      <c r="A487" s="10" t="str">
        <f t="shared" si="17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6"/>
        <v>0</v>
      </c>
    </row>
    <row r="488" spans="1:17" ht="24.95" customHeight="1" x14ac:dyDescent="0.2">
      <c r="A488" s="10" t="str">
        <f t="shared" si="17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6"/>
        <v>0</v>
      </c>
    </row>
    <row r="489" spans="1:17" ht="24.95" customHeight="1" x14ac:dyDescent="0.2">
      <c r="A489" s="10" t="str">
        <f t="shared" si="17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6"/>
        <v>0</v>
      </c>
    </row>
    <row r="490" spans="1:17" ht="24.95" customHeight="1" x14ac:dyDescent="0.2">
      <c r="A490" s="10" t="str">
        <f t="shared" si="17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6"/>
        <v>0</v>
      </c>
    </row>
    <row r="491" spans="1:17" ht="24.95" customHeight="1" x14ac:dyDescent="0.2">
      <c r="A491" s="10" t="str">
        <f t="shared" si="17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6"/>
        <v>0</v>
      </c>
    </row>
    <row r="492" spans="1:17" ht="24.95" customHeight="1" x14ac:dyDescent="0.2">
      <c r="A492" s="10" t="str">
        <f t="shared" si="17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6"/>
        <v>0</v>
      </c>
    </row>
    <row r="493" spans="1:17" ht="24.95" customHeight="1" x14ac:dyDescent="0.2">
      <c r="A493" s="10" t="str">
        <f t="shared" si="17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6"/>
        <v>0</v>
      </c>
    </row>
    <row r="494" spans="1:17" ht="24.95" customHeight="1" x14ac:dyDescent="0.2">
      <c r="A494" s="10" t="str">
        <f t="shared" si="17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6"/>
        <v>0</v>
      </c>
    </row>
    <row r="495" spans="1:17" ht="24.95" customHeight="1" x14ac:dyDescent="0.2">
      <c r="A495" s="10" t="str">
        <f t="shared" si="17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6"/>
        <v>0</v>
      </c>
    </row>
    <row r="496" spans="1:17" ht="24.95" customHeight="1" x14ac:dyDescent="0.2">
      <c r="A496" s="10" t="str">
        <f t="shared" si="17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6"/>
        <v>0</v>
      </c>
    </row>
    <row r="497" spans="1:17" ht="24.95" customHeight="1" x14ac:dyDescent="0.2">
      <c r="A497" s="10" t="str">
        <f t="shared" si="17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6"/>
        <v>0</v>
      </c>
    </row>
    <row r="498" spans="1:17" ht="24.95" customHeight="1" x14ac:dyDescent="0.2">
      <c r="A498" s="10" t="str">
        <f t="shared" si="17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6"/>
        <v>0</v>
      </c>
    </row>
    <row r="499" spans="1:17" ht="24.95" customHeight="1" x14ac:dyDescent="0.2">
      <c r="A499" s="10" t="str">
        <f t="shared" si="17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6"/>
        <v>0</v>
      </c>
    </row>
    <row r="500" spans="1:17" ht="24.95" customHeight="1" x14ac:dyDescent="0.2">
      <c r="A500" s="10" t="str">
        <f t="shared" si="17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6"/>
        <v>0</v>
      </c>
    </row>
    <row r="501" spans="1:17" ht="24.95" customHeight="1" x14ac:dyDescent="0.2">
      <c r="A501" s="10" t="str">
        <f t="shared" si="17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6"/>
        <v>0</v>
      </c>
    </row>
    <row r="502" spans="1:17" ht="24.95" customHeight="1" x14ac:dyDescent="0.2">
      <c r="A502" s="10" t="str">
        <f t="shared" si="17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6"/>
        <v>0</v>
      </c>
    </row>
    <row r="503" spans="1:17" ht="24.95" customHeight="1" x14ac:dyDescent="0.2">
      <c r="A503" s="10" t="str">
        <f t="shared" si="17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6"/>
        <v>0</v>
      </c>
    </row>
    <row r="504" spans="1:17" ht="24.95" customHeight="1" x14ac:dyDescent="0.2">
      <c r="A504" s="10" t="str">
        <f t="shared" si="17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6"/>
        <v>0</v>
      </c>
    </row>
    <row r="505" spans="1:17" ht="24.95" customHeight="1" x14ac:dyDescent="0.2">
      <c r="A505" s="10" t="str">
        <f t="shared" si="17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6"/>
        <v>0</v>
      </c>
    </row>
    <row r="506" spans="1:17" ht="24.95" customHeight="1" x14ac:dyDescent="0.2">
      <c r="A506" s="10" t="str">
        <f t="shared" si="17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6"/>
        <v>0</v>
      </c>
    </row>
    <row r="507" spans="1:17" ht="24.95" customHeight="1" x14ac:dyDescent="0.2">
      <c r="A507" s="10" t="str">
        <f t="shared" si="17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6"/>
        <v>0</v>
      </c>
    </row>
    <row r="508" spans="1:17" ht="24.95" customHeight="1" x14ac:dyDescent="0.2">
      <c r="A508" s="10" t="str">
        <f t="shared" si="17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6"/>
        <v>0</v>
      </c>
    </row>
    <row r="509" spans="1:17" ht="24.95" customHeight="1" x14ac:dyDescent="0.2">
      <c r="A509" s="10" t="str">
        <f t="shared" si="17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6"/>
        <v>0</v>
      </c>
    </row>
    <row r="510" spans="1:17" ht="24.95" customHeight="1" x14ac:dyDescent="0.2">
      <c r="A510" s="10" t="str">
        <f t="shared" si="17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6"/>
        <v>0</v>
      </c>
    </row>
    <row r="511" spans="1:17" ht="24.95" customHeight="1" x14ac:dyDescent="0.2">
      <c r="A511" s="10" t="str">
        <f t="shared" si="17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6"/>
        <v>0</v>
      </c>
    </row>
    <row r="512" spans="1:17" ht="24.95" customHeight="1" x14ac:dyDescent="0.2">
      <c r="A512" s="10" t="str">
        <f t="shared" si="17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6"/>
        <v>0</v>
      </c>
    </row>
    <row r="513" spans="1:17" ht="24.95" customHeight="1" x14ac:dyDescent="0.2">
      <c r="A513" s="10" t="str">
        <f t="shared" si="17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6"/>
        <v>0</v>
      </c>
    </row>
    <row r="514" spans="1:17" ht="24.95" customHeight="1" x14ac:dyDescent="0.2">
      <c r="A514" s="10" t="str">
        <f t="shared" si="17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6"/>
        <v>0</v>
      </c>
    </row>
    <row r="515" spans="1:17" ht="24.95" customHeight="1" x14ac:dyDescent="0.2">
      <c r="A515" s="10" t="str">
        <f t="shared" si="17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6"/>
        <v>0</v>
      </c>
    </row>
    <row r="516" spans="1:17" ht="24.95" customHeight="1" x14ac:dyDescent="0.2">
      <c r="A516" s="10" t="str">
        <f t="shared" si="17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6"/>
        <v>0</v>
      </c>
    </row>
    <row r="517" spans="1:17" ht="24.95" customHeight="1" x14ac:dyDescent="0.2">
      <c r="A517" s="10" t="str">
        <f t="shared" si="17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6"/>
        <v>0</v>
      </c>
    </row>
    <row r="518" spans="1:17" ht="24.95" customHeight="1" x14ac:dyDescent="0.2">
      <c r="A518" s="10" t="str">
        <f t="shared" si="17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6"/>
        <v>0</v>
      </c>
    </row>
    <row r="519" spans="1:17" ht="24.95" customHeight="1" x14ac:dyDescent="0.2">
      <c r="A519" s="10" t="str">
        <f t="shared" si="17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6"/>
        <v>0</v>
      </c>
    </row>
    <row r="520" spans="1:17" ht="24.95" customHeight="1" x14ac:dyDescent="0.2">
      <c r="A520" s="10" t="str">
        <f t="shared" si="17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6"/>
        <v>0</v>
      </c>
    </row>
    <row r="521" spans="1:17" ht="24.95" customHeight="1" x14ac:dyDescent="0.2">
      <c r="A521" s="10" t="str">
        <f t="shared" si="17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6"/>
        <v>0</v>
      </c>
    </row>
    <row r="522" spans="1:17" ht="24.95" customHeight="1" x14ac:dyDescent="0.2">
      <c r="A522" s="10" t="str">
        <f t="shared" si="17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6"/>
        <v>0</v>
      </c>
    </row>
    <row r="523" spans="1:17" ht="24.95" customHeight="1" x14ac:dyDescent="0.2">
      <c r="A523" s="10" t="str">
        <f t="shared" si="17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6"/>
        <v>0</v>
      </c>
    </row>
    <row r="524" spans="1:17" ht="24.95" customHeight="1" x14ac:dyDescent="0.2">
      <c r="A524" s="10" t="str">
        <f t="shared" si="17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6"/>
        <v>0</v>
      </c>
    </row>
    <row r="525" spans="1:17" ht="24.95" customHeight="1" x14ac:dyDescent="0.2">
      <c r="A525" s="10" t="str">
        <f t="shared" si="17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6"/>
        <v>0</v>
      </c>
    </row>
    <row r="526" spans="1:17" ht="24.95" customHeight="1" x14ac:dyDescent="0.2">
      <c r="A526" s="10" t="str">
        <f t="shared" si="17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6"/>
        <v>0</v>
      </c>
    </row>
    <row r="527" spans="1:17" ht="24.95" customHeight="1" x14ac:dyDescent="0.2">
      <c r="A527" s="10" t="str">
        <f t="shared" si="17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6"/>
        <v>0</v>
      </c>
    </row>
    <row r="528" spans="1:17" ht="24.95" customHeight="1" x14ac:dyDescent="0.2">
      <c r="A528" s="10" t="str">
        <f t="shared" si="17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ref="Q528:Q565" si="18">N528-O528-P528</f>
        <v>0</v>
      </c>
    </row>
    <row r="529" spans="1:17" ht="24.95" customHeight="1" x14ac:dyDescent="0.2">
      <c r="A529" s="10" t="str">
        <f t="shared" si="17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8"/>
        <v>0</v>
      </c>
    </row>
    <row r="530" spans="1:17" ht="24.95" customHeight="1" x14ac:dyDescent="0.2">
      <c r="A530" s="10" t="str">
        <f t="shared" si="17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8"/>
        <v>0</v>
      </c>
    </row>
    <row r="531" spans="1:17" ht="24.95" customHeight="1" x14ac:dyDescent="0.2">
      <c r="A531" s="10" t="str">
        <f t="shared" si="17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8"/>
        <v>0</v>
      </c>
    </row>
    <row r="532" spans="1:17" ht="24.95" customHeight="1" x14ac:dyDescent="0.2">
      <c r="A532" s="10" t="str">
        <f t="shared" si="17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8"/>
        <v>0</v>
      </c>
    </row>
    <row r="533" spans="1:17" ht="24.95" customHeight="1" x14ac:dyDescent="0.2">
      <c r="A533" s="10" t="str">
        <f t="shared" si="17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8"/>
        <v>0</v>
      </c>
    </row>
    <row r="534" spans="1:17" ht="24.95" customHeight="1" x14ac:dyDescent="0.2">
      <c r="A534" s="10" t="str">
        <f t="shared" ref="A534:A567" si="19">B534&amp;"|"&amp;C534&amp;"|"&amp;D534&amp;"|"&amp;E534&amp;"|"&amp;M534</f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8"/>
        <v>0</v>
      </c>
    </row>
    <row r="535" spans="1:17" ht="24.95" customHeight="1" x14ac:dyDescent="0.2">
      <c r="A535" s="10" t="str">
        <f t="shared" si="19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8"/>
        <v>0</v>
      </c>
    </row>
    <row r="536" spans="1:17" ht="24.95" customHeight="1" x14ac:dyDescent="0.2">
      <c r="A536" s="10" t="str">
        <f t="shared" si="19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8"/>
        <v>0</v>
      </c>
    </row>
    <row r="537" spans="1:17" ht="24.95" customHeight="1" x14ac:dyDescent="0.2">
      <c r="A537" s="10" t="str">
        <f t="shared" si="19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8"/>
        <v>0</v>
      </c>
    </row>
    <row r="538" spans="1:17" ht="24.95" customHeight="1" x14ac:dyDescent="0.2">
      <c r="A538" s="10" t="str">
        <f t="shared" si="19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8"/>
        <v>0</v>
      </c>
    </row>
    <row r="539" spans="1:17" ht="24.95" customHeight="1" x14ac:dyDescent="0.2">
      <c r="A539" s="10" t="str">
        <f t="shared" si="19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8"/>
        <v>0</v>
      </c>
    </row>
    <row r="540" spans="1:17" ht="24.95" customHeight="1" x14ac:dyDescent="0.2">
      <c r="A540" s="10" t="str">
        <f t="shared" si="19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8"/>
        <v>0</v>
      </c>
    </row>
    <row r="541" spans="1:17" ht="24.95" customHeight="1" x14ac:dyDescent="0.2">
      <c r="A541" s="10" t="str">
        <f t="shared" si="19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8"/>
        <v>0</v>
      </c>
    </row>
    <row r="542" spans="1:17" ht="24.95" customHeight="1" x14ac:dyDescent="0.2">
      <c r="A542" s="10" t="str">
        <f t="shared" si="19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8"/>
        <v>0</v>
      </c>
    </row>
    <row r="543" spans="1:17" ht="24.95" customHeight="1" x14ac:dyDescent="0.2">
      <c r="A543" s="10" t="str">
        <f t="shared" si="19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8"/>
        <v>0</v>
      </c>
    </row>
    <row r="544" spans="1:17" ht="24.95" customHeight="1" x14ac:dyDescent="0.2">
      <c r="A544" s="10" t="str">
        <f t="shared" si="19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8"/>
        <v>0</v>
      </c>
    </row>
    <row r="545" spans="1:17" ht="24.95" customHeight="1" x14ac:dyDescent="0.2">
      <c r="A545" s="10" t="str">
        <f t="shared" si="19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8"/>
        <v>0</v>
      </c>
    </row>
    <row r="546" spans="1:17" ht="24.95" customHeight="1" x14ac:dyDescent="0.2">
      <c r="A546" s="10" t="str">
        <f t="shared" si="19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8"/>
        <v>0</v>
      </c>
    </row>
    <row r="547" spans="1:17" ht="24.95" customHeight="1" x14ac:dyDescent="0.2">
      <c r="A547" s="10" t="str">
        <f t="shared" si="19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8"/>
        <v>0</v>
      </c>
    </row>
    <row r="548" spans="1:17" ht="24.95" customHeight="1" x14ac:dyDescent="0.2">
      <c r="A548" s="10" t="str">
        <f t="shared" si="19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8"/>
        <v>0</v>
      </c>
    </row>
    <row r="549" spans="1:17" ht="24.95" customHeight="1" x14ac:dyDescent="0.2">
      <c r="A549" s="10" t="str">
        <f t="shared" si="19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8"/>
        <v>0</v>
      </c>
    </row>
    <row r="550" spans="1:17" ht="24.95" customHeight="1" x14ac:dyDescent="0.2">
      <c r="A550" s="10" t="str">
        <f t="shared" si="19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8"/>
        <v>0</v>
      </c>
    </row>
    <row r="551" spans="1:17" ht="24.95" customHeight="1" x14ac:dyDescent="0.2">
      <c r="A551" s="10" t="str">
        <f t="shared" si="19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8"/>
        <v>0</v>
      </c>
    </row>
    <row r="552" spans="1:17" ht="24.95" customHeight="1" x14ac:dyDescent="0.2">
      <c r="A552" s="10" t="str">
        <f t="shared" si="19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8"/>
        <v>0</v>
      </c>
    </row>
    <row r="553" spans="1:17" ht="24.95" customHeight="1" x14ac:dyDescent="0.2">
      <c r="A553" s="10" t="str">
        <f t="shared" si="19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8"/>
        <v>0</v>
      </c>
    </row>
    <row r="554" spans="1:17" ht="24.95" customHeight="1" x14ac:dyDescent="0.2">
      <c r="A554" s="10" t="str">
        <f t="shared" si="19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8"/>
        <v>0</v>
      </c>
    </row>
    <row r="555" spans="1:17" ht="24.95" customHeight="1" x14ac:dyDescent="0.2">
      <c r="A555" s="10" t="str">
        <f t="shared" si="19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8"/>
        <v>0</v>
      </c>
    </row>
    <row r="556" spans="1:17" ht="24.95" customHeight="1" x14ac:dyDescent="0.2">
      <c r="A556" s="10" t="str">
        <f t="shared" si="19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8"/>
        <v>0</v>
      </c>
    </row>
    <row r="557" spans="1:17" ht="24.95" customHeight="1" x14ac:dyDescent="0.2">
      <c r="A557" s="10" t="str">
        <f t="shared" si="19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8"/>
        <v>0</v>
      </c>
    </row>
    <row r="558" spans="1:17" ht="24.95" customHeight="1" x14ac:dyDescent="0.2">
      <c r="A558" s="10" t="str">
        <f t="shared" si="19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8"/>
        <v>0</v>
      </c>
    </row>
    <row r="559" spans="1:17" ht="24.95" customHeight="1" x14ac:dyDescent="0.2">
      <c r="A559" s="10" t="str">
        <f t="shared" si="19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8"/>
        <v>0</v>
      </c>
    </row>
    <row r="560" spans="1:17" ht="24.95" customHeight="1" x14ac:dyDescent="0.2">
      <c r="A560" s="10" t="str">
        <f t="shared" si="19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8"/>
        <v>0</v>
      </c>
    </row>
    <row r="561" spans="1:17" ht="24.95" customHeight="1" x14ac:dyDescent="0.2">
      <c r="A561" s="10" t="str">
        <f t="shared" si="19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8"/>
        <v>0</v>
      </c>
    </row>
    <row r="562" spans="1:17" ht="24.95" customHeight="1" x14ac:dyDescent="0.2">
      <c r="A562" s="10" t="str">
        <f t="shared" si="19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8"/>
        <v>0</v>
      </c>
    </row>
    <row r="563" spans="1:17" ht="24.95" customHeight="1" x14ac:dyDescent="0.2">
      <c r="A563" s="10" t="str">
        <f t="shared" si="19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8"/>
        <v>0</v>
      </c>
    </row>
    <row r="564" spans="1:17" ht="24.95" customHeight="1" x14ac:dyDescent="0.2">
      <c r="A564" s="10" t="str">
        <f t="shared" si="19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8"/>
        <v>0</v>
      </c>
    </row>
    <row r="565" spans="1:17" ht="24.95" customHeight="1" x14ac:dyDescent="0.2">
      <c r="A565" s="10" t="str">
        <f t="shared" si="19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8"/>
        <v>0</v>
      </c>
    </row>
    <row r="566" spans="1:17" ht="24.95" customHeight="1" x14ac:dyDescent="0.2">
      <c r="A566" s="10" t="str">
        <f t="shared" si="19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ref="Q566:Q567" si="20">N566-O566-P566</f>
        <v>0</v>
      </c>
    </row>
    <row r="567" spans="1:17" ht="24.95" customHeight="1" x14ac:dyDescent="0.2">
      <c r="A567" s="10" t="str">
        <f t="shared" si="19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20"/>
        <v>0</v>
      </c>
    </row>
    <row r="568" spans="1:17" ht="24.9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9"/>
      <c r="J568" s="14"/>
      <c r="K568" s="19"/>
      <c r="L568" s="16"/>
      <c r="M568" s="14"/>
      <c r="N568" s="17"/>
      <c r="O568" s="17"/>
      <c r="P568" s="17"/>
      <c r="Q568" s="12"/>
    </row>
    <row r="569" spans="1:17" ht="24.9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9"/>
      <c r="J569" s="14"/>
      <c r="K569" s="19"/>
      <c r="L569" s="16"/>
      <c r="M569" s="14"/>
      <c r="N569" s="17"/>
      <c r="O569" s="17"/>
      <c r="P569" s="17"/>
      <c r="Q569" s="12"/>
    </row>
    <row r="570" spans="1:17" ht="24.9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9"/>
      <c r="J570" s="14"/>
      <c r="K570" s="19"/>
      <c r="L570" s="16"/>
      <c r="M570" s="14"/>
      <c r="N570" s="17"/>
      <c r="O570" s="17"/>
      <c r="P570" s="17"/>
      <c r="Q570" s="12"/>
    </row>
    <row r="571" spans="1:17" ht="24.9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9"/>
      <c r="J571" s="14"/>
      <c r="K571" s="19"/>
      <c r="L571" s="16"/>
      <c r="M571" s="14"/>
      <c r="N571" s="17"/>
      <c r="O571" s="17"/>
      <c r="P571" s="17"/>
      <c r="Q571" s="12"/>
    </row>
    <row r="572" spans="1:17" ht="24.9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9"/>
      <c r="J572" s="14"/>
      <c r="K572" s="19"/>
      <c r="L572" s="16"/>
      <c r="M572" s="14"/>
      <c r="N572" s="17"/>
      <c r="O572" s="17"/>
      <c r="P572" s="17"/>
      <c r="Q572" s="12"/>
    </row>
    <row r="573" spans="1:17" ht="24.9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9"/>
      <c r="J573" s="14"/>
      <c r="K573" s="19"/>
      <c r="L573" s="16"/>
      <c r="M573" s="14"/>
      <c r="N573" s="17"/>
      <c r="O573" s="17"/>
      <c r="P573" s="17"/>
      <c r="Q573" s="12"/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5"/>
      <c r="J5066" s="14"/>
      <c r="K5066" s="15"/>
      <c r="L5066" s="14"/>
      <c r="M5066" s="17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5"/>
      <c r="J5067" s="14"/>
      <c r="K5067" s="15"/>
      <c r="L5067" s="14"/>
      <c r="M5067" s="17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5"/>
      <c r="J5068" s="14"/>
      <c r="K5068" s="15"/>
      <c r="L5068" s="14"/>
      <c r="M5068" s="17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5"/>
      <c r="J5069" s="14"/>
      <c r="K5069" s="15"/>
      <c r="L5069" s="14"/>
      <c r="M5069" s="17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5"/>
      <c r="J5070" s="14"/>
      <c r="K5070" s="15"/>
      <c r="L5070" s="14"/>
      <c r="M5070" s="17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5"/>
      <c r="J5071" s="14"/>
      <c r="K5071" s="15"/>
      <c r="L5071" s="14"/>
      <c r="M5071" s="17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B11968" s="8"/>
      <c r="C11968" s="8"/>
      <c r="D11968" s="8"/>
      <c r="E11968" s="8"/>
      <c r="F11968" s="8"/>
      <c r="G11968" s="8"/>
      <c r="H11968" s="8"/>
      <c r="I11968" s="8"/>
      <c r="J11968" s="8"/>
      <c r="K11968" s="8"/>
      <c r="L11968" s="8"/>
      <c r="M11968" s="8"/>
    </row>
  </sheetData>
  <sheetProtection algorithmName="SHA-512" hashValue="IE7UVMjUROyMPeRoKbLyKio0UTz+SXtAgS8fmNkcG7W1fqvwYE1mU+Q0JwL9Y2Z4FOwhmkexa36gA3999/FADA==" saltValue="XyMe9F2zDZ1pSPsZ0+Et+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7"/>
  <mergeCells count="1">
    <mergeCell ref="B2:Q2"/>
  </mergeCells>
  <conditionalFormatting sqref="A5:A567">
    <cfRule type="duplicateValues" dxfId="0" priority="191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K7" sqref="K7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3" t="s">
        <v>102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1441|1440005|0|0|18715383000140|0|274,88</v>
      </c>
      <c r="B5" s="21" t="str">
        <f t="shared" ref="B5:B68" si="1">C5&amp;"|"&amp;D5&amp;"|"&amp;E5&amp;"|"&amp;F5&amp;"|"&amp;L5</f>
        <v>1441|1440005|0|0|312</v>
      </c>
      <c r="C5" s="14">
        <v>1441</v>
      </c>
      <c r="D5" s="14">
        <v>1440005</v>
      </c>
      <c r="E5" s="14">
        <v>0</v>
      </c>
      <c r="F5" s="14">
        <v>0</v>
      </c>
      <c r="G5" s="14">
        <v>18715383000140</v>
      </c>
      <c r="H5" s="15" t="s">
        <v>140</v>
      </c>
      <c r="I5" s="14">
        <v>0</v>
      </c>
      <c r="J5" s="14" t="s">
        <v>357</v>
      </c>
      <c r="K5" s="16">
        <v>46007</v>
      </c>
      <c r="L5" s="14">
        <v>312</v>
      </c>
      <c r="M5" s="34">
        <f>N5+O5</f>
        <v>274.88</v>
      </c>
      <c r="N5" s="17">
        <v>274.88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1441|1440005|1|2025|201182000169|3030|81</v>
      </c>
      <c r="B6" s="21" t="str">
        <f t="shared" si="1"/>
        <v>1441|1440005|1|2025|292</v>
      </c>
      <c r="C6" s="14">
        <v>1441</v>
      </c>
      <c r="D6" s="14">
        <v>1440005</v>
      </c>
      <c r="E6" s="14">
        <v>1</v>
      </c>
      <c r="F6" s="14">
        <v>2025</v>
      </c>
      <c r="G6" s="14">
        <v>201182000169</v>
      </c>
      <c r="H6" s="15" t="s">
        <v>120</v>
      </c>
      <c r="I6" s="14">
        <v>3030</v>
      </c>
      <c r="J6" s="14" t="s">
        <v>5</v>
      </c>
      <c r="K6" s="16">
        <v>45992</v>
      </c>
      <c r="L6" s="14">
        <v>292</v>
      </c>
      <c r="M6" s="34">
        <f t="shared" ref="M6:M69" si="2">N6+O6</f>
        <v>81</v>
      </c>
      <c r="N6" s="17">
        <v>81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120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 x14ac:dyDescent="0.2">
      <c r="A8" s="21" t="str">
        <f t="shared" si="0"/>
        <v>1441|1440005|4|2025|55097928000128|5214|12742,5</v>
      </c>
      <c r="B8" s="21" t="str">
        <f t="shared" si="1"/>
        <v>1441|1440005|4|2025|323</v>
      </c>
      <c r="C8" s="14">
        <v>1441</v>
      </c>
      <c r="D8" s="14">
        <v>1440005</v>
      </c>
      <c r="E8" s="14">
        <v>4</v>
      </c>
      <c r="F8" s="14">
        <v>2025</v>
      </c>
      <c r="G8" s="14">
        <v>55097928000128</v>
      </c>
      <c r="H8" s="15" t="s">
        <v>122</v>
      </c>
      <c r="I8" s="14">
        <v>5214</v>
      </c>
      <c r="J8" s="14" t="s">
        <v>358</v>
      </c>
      <c r="K8" s="16">
        <v>46014</v>
      </c>
      <c r="L8" s="14">
        <v>323</v>
      </c>
      <c r="M8" s="34">
        <f t="shared" si="2"/>
        <v>12742.5</v>
      </c>
      <c r="N8" s="17">
        <v>12742.5</v>
      </c>
      <c r="O8" s="17">
        <v>0</v>
      </c>
      <c r="P8" s="3">
        <v>0</v>
      </c>
    </row>
    <row r="9" spans="1:16" ht="24.95" customHeight="1" x14ac:dyDescent="0.2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124</v>
      </c>
      <c r="I9" s="14">
        <v>4006</v>
      </c>
      <c r="J9" s="14" t="s">
        <v>359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 x14ac:dyDescent="0.2">
      <c r="A10" s="21" t="str">
        <f t="shared" si="0"/>
        <v>1441|1440005|7|2025|58069360000120|4006|346,74</v>
      </c>
      <c r="B10" s="21" t="str">
        <f t="shared" si="1"/>
        <v>1441|1440005|7|2025|304</v>
      </c>
      <c r="C10" s="14">
        <v>1441</v>
      </c>
      <c r="D10" s="14">
        <v>1440005</v>
      </c>
      <c r="E10" s="14">
        <v>7</v>
      </c>
      <c r="F10" s="14">
        <v>2025</v>
      </c>
      <c r="G10" s="14">
        <v>58069360000120</v>
      </c>
      <c r="H10" s="15" t="s">
        <v>124</v>
      </c>
      <c r="I10" s="14">
        <v>4006</v>
      </c>
      <c r="J10" s="14" t="s">
        <v>359</v>
      </c>
      <c r="K10" s="16">
        <v>46006</v>
      </c>
      <c r="L10" s="14">
        <v>304</v>
      </c>
      <c r="M10" s="34">
        <f t="shared" si="2"/>
        <v>346.74</v>
      </c>
      <c r="N10" s="17">
        <v>330.1</v>
      </c>
      <c r="O10" s="17">
        <v>16.64</v>
      </c>
      <c r="P10" s="3">
        <v>0</v>
      </c>
    </row>
    <row r="11" spans="1:16" ht="24.95" customHeight="1" x14ac:dyDescent="0.2">
      <c r="A11" s="21" t="str">
        <f t="shared" si="0"/>
        <v>1441|1440005|7|2025|58069360000120|4006|64516,76</v>
      </c>
      <c r="B11" s="21" t="str">
        <f t="shared" si="1"/>
        <v>1441|1440005|7|2025|305</v>
      </c>
      <c r="C11" s="14">
        <v>1441</v>
      </c>
      <c r="D11" s="14">
        <v>1440005</v>
      </c>
      <c r="E11" s="14">
        <v>7</v>
      </c>
      <c r="F11" s="14">
        <v>2025</v>
      </c>
      <c r="G11" s="14">
        <v>58069360000120</v>
      </c>
      <c r="H11" s="15" t="s">
        <v>124</v>
      </c>
      <c r="I11" s="14">
        <v>4006</v>
      </c>
      <c r="J11" s="14" t="s">
        <v>359</v>
      </c>
      <c r="K11" s="16">
        <v>46006</v>
      </c>
      <c r="L11" s="14">
        <v>305</v>
      </c>
      <c r="M11" s="34">
        <f t="shared" si="2"/>
        <v>64516.76</v>
      </c>
      <c r="N11" s="17">
        <v>61419.96</v>
      </c>
      <c r="O11" s="17">
        <v>3096.8</v>
      </c>
      <c r="P11" s="3">
        <v>0</v>
      </c>
    </row>
    <row r="12" spans="1:16" ht="24.95" customHeight="1" x14ac:dyDescent="0.2">
      <c r="A12" s="21" t="str">
        <f t="shared" si="0"/>
        <v>1441|1440005|7|2025|58069360000120|4006|145549,89</v>
      </c>
      <c r="B12" s="21" t="str">
        <f t="shared" si="1"/>
        <v>1441|1440005|7|2025|306</v>
      </c>
      <c r="C12" s="14">
        <v>1441</v>
      </c>
      <c r="D12" s="14">
        <v>1440005</v>
      </c>
      <c r="E12" s="14">
        <v>7</v>
      </c>
      <c r="F12" s="14">
        <v>2025</v>
      </c>
      <c r="G12" s="14">
        <v>58069360000120</v>
      </c>
      <c r="H12" s="15" t="s">
        <v>124</v>
      </c>
      <c r="I12" s="14">
        <v>4006</v>
      </c>
      <c r="J12" s="14" t="s">
        <v>359</v>
      </c>
      <c r="K12" s="16">
        <v>46006</v>
      </c>
      <c r="L12" s="14">
        <v>306</v>
      </c>
      <c r="M12" s="34">
        <f t="shared" si="2"/>
        <v>145549.88999999998</v>
      </c>
      <c r="N12" s="17">
        <v>138563.49</v>
      </c>
      <c r="O12" s="17">
        <v>6986.4</v>
      </c>
      <c r="P12" s="3">
        <v>0</v>
      </c>
    </row>
    <row r="13" spans="1:16" ht="24.95" customHeight="1" x14ac:dyDescent="0.2">
      <c r="A13" s="21" t="str">
        <f t="shared" si="0"/>
        <v>1441|1440005|8|2025|21306287000152|5214|121640</v>
      </c>
      <c r="B13" s="21" t="str">
        <f t="shared" si="1"/>
        <v>1441|1440005|8|2025|301</v>
      </c>
      <c r="C13" s="14">
        <v>1441</v>
      </c>
      <c r="D13" s="14">
        <v>1440005</v>
      </c>
      <c r="E13" s="14">
        <v>8</v>
      </c>
      <c r="F13" s="14">
        <v>2025</v>
      </c>
      <c r="G13" s="14">
        <v>21306287000152</v>
      </c>
      <c r="H13" s="15" t="s">
        <v>125</v>
      </c>
      <c r="I13" s="14">
        <v>5214</v>
      </c>
      <c r="J13" s="14" t="s">
        <v>358</v>
      </c>
      <c r="K13" s="16">
        <v>46003</v>
      </c>
      <c r="L13" s="14">
        <v>301</v>
      </c>
      <c r="M13" s="34">
        <f t="shared" si="2"/>
        <v>121640</v>
      </c>
      <c r="N13" s="17">
        <v>120180.32</v>
      </c>
      <c r="O13" s="17">
        <v>1459.68</v>
      </c>
      <c r="P13" s="3">
        <v>0</v>
      </c>
    </row>
    <row r="14" spans="1:16" ht="24.95" customHeight="1" x14ac:dyDescent="0.2">
      <c r="A14" s="21" t="str">
        <f t="shared" si="0"/>
        <v>1441|1440005|10|2025|42727372000164|5225|25500</v>
      </c>
      <c r="B14" s="21" t="str">
        <f t="shared" si="1"/>
        <v>1441|1440005|10|2025|331</v>
      </c>
      <c r="C14" s="14">
        <v>1441</v>
      </c>
      <c r="D14" s="14">
        <v>1440005</v>
      </c>
      <c r="E14" s="14">
        <v>10</v>
      </c>
      <c r="F14" s="14">
        <v>2025</v>
      </c>
      <c r="G14" s="14">
        <v>42727372000164</v>
      </c>
      <c r="H14" s="15" t="s">
        <v>126</v>
      </c>
      <c r="I14" s="14">
        <v>5225</v>
      </c>
      <c r="J14" s="14" t="s">
        <v>358</v>
      </c>
      <c r="K14" s="16">
        <v>46017</v>
      </c>
      <c r="L14" s="14">
        <v>331</v>
      </c>
      <c r="M14" s="34">
        <f t="shared" si="2"/>
        <v>25500</v>
      </c>
      <c r="N14" s="17">
        <v>25194</v>
      </c>
      <c r="O14" s="17">
        <v>306</v>
      </c>
      <c r="P14" s="3">
        <v>0</v>
      </c>
    </row>
    <row r="15" spans="1:16" ht="24.95" customHeight="1" x14ac:dyDescent="0.2">
      <c r="A15" s="21" t="str">
        <f t="shared" si="0"/>
        <v>1441|1440005|11|2025|7266248000148|3005|5486,18</v>
      </c>
      <c r="B15" s="21" t="str">
        <f t="shared" si="1"/>
        <v>1441|1440005|11|2025|308</v>
      </c>
      <c r="C15" s="14">
        <v>1441</v>
      </c>
      <c r="D15" s="14">
        <v>1440005</v>
      </c>
      <c r="E15" s="14">
        <v>11</v>
      </c>
      <c r="F15" s="14">
        <v>2025</v>
      </c>
      <c r="G15" s="14">
        <v>7266248000148</v>
      </c>
      <c r="H15" s="15" t="s">
        <v>127</v>
      </c>
      <c r="I15" s="14">
        <v>3005</v>
      </c>
      <c r="J15" s="14" t="s">
        <v>5</v>
      </c>
      <c r="K15" s="16">
        <v>46006</v>
      </c>
      <c r="L15" s="14">
        <v>308</v>
      </c>
      <c r="M15" s="34">
        <f t="shared" si="2"/>
        <v>5486.18</v>
      </c>
      <c r="N15" s="17">
        <v>5420.35</v>
      </c>
      <c r="O15" s="17">
        <v>65.83</v>
      </c>
      <c r="P15" s="3">
        <v>0</v>
      </c>
    </row>
    <row r="16" spans="1:16" ht="24.95" customHeight="1" x14ac:dyDescent="0.2">
      <c r="A16" s="21" t="str">
        <f t="shared" si="0"/>
        <v>1441|1440005|12|2025|5786956000184|3005|56093,05</v>
      </c>
      <c r="B16" s="21" t="str">
        <f t="shared" si="1"/>
        <v>1441|1440005|12|2025|314</v>
      </c>
      <c r="C16" s="14">
        <v>1441</v>
      </c>
      <c r="D16" s="14">
        <v>1440005</v>
      </c>
      <c r="E16" s="14">
        <v>12</v>
      </c>
      <c r="F16" s="14">
        <v>2025</v>
      </c>
      <c r="G16" s="14">
        <v>5786956000184</v>
      </c>
      <c r="H16" s="15" t="s">
        <v>129</v>
      </c>
      <c r="I16" s="14">
        <v>3005</v>
      </c>
      <c r="J16" s="14" t="s">
        <v>5</v>
      </c>
      <c r="K16" s="16">
        <v>46009</v>
      </c>
      <c r="L16" s="14">
        <v>314</v>
      </c>
      <c r="M16" s="34">
        <f t="shared" si="2"/>
        <v>56093.05</v>
      </c>
      <c r="N16" s="17">
        <v>55419.93</v>
      </c>
      <c r="O16" s="17">
        <v>673.12</v>
      </c>
      <c r="P16" s="3">
        <v>0</v>
      </c>
    </row>
    <row r="17" spans="1:16" ht="24.95" customHeight="1" x14ac:dyDescent="0.2">
      <c r="A17" s="21" t="str">
        <f t="shared" si="0"/>
        <v>1441|1440005|13|2025|7266248000148|3013|984</v>
      </c>
      <c r="B17" s="21" t="str">
        <f t="shared" si="1"/>
        <v>1441|1440005|13|2025|302</v>
      </c>
      <c r="C17" s="14">
        <v>1441</v>
      </c>
      <c r="D17" s="14">
        <v>1440005</v>
      </c>
      <c r="E17" s="14">
        <v>13</v>
      </c>
      <c r="F17" s="14">
        <v>2025</v>
      </c>
      <c r="G17" s="14">
        <v>7266248000148</v>
      </c>
      <c r="H17" s="15" t="s">
        <v>127</v>
      </c>
      <c r="I17" s="14">
        <v>3013</v>
      </c>
      <c r="J17" s="14" t="s">
        <v>5</v>
      </c>
      <c r="K17" s="16">
        <v>46003</v>
      </c>
      <c r="L17" s="14">
        <v>302</v>
      </c>
      <c r="M17" s="34">
        <f t="shared" si="2"/>
        <v>984</v>
      </c>
      <c r="N17" s="17">
        <v>972.19</v>
      </c>
      <c r="O17" s="17">
        <v>11.81</v>
      </c>
      <c r="P17" s="3">
        <v>0</v>
      </c>
    </row>
    <row r="18" spans="1:16" ht="24.95" customHeight="1" x14ac:dyDescent="0.2">
      <c r="A18" s="21" t="str">
        <f t="shared" si="0"/>
        <v>1441|1440005|19|2025|26759927000101|3017|108684,4</v>
      </c>
      <c r="B18" s="21" t="str">
        <f t="shared" si="1"/>
        <v>1441|1440005|19|2025|320</v>
      </c>
      <c r="C18" s="14">
        <v>1441</v>
      </c>
      <c r="D18" s="14">
        <v>1440005</v>
      </c>
      <c r="E18" s="14">
        <v>19</v>
      </c>
      <c r="F18" s="14">
        <v>2025</v>
      </c>
      <c r="G18" s="14">
        <v>26759927000101</v>
      </c>
      <c r="H18" s="15" t="s">
        <v>130</v>
      </c>
      <c r="I18" s="14">
        <v>3017</v>
      </c>
      <c r="J18" s="14" t="s">
        <v>5</v>
      </c>
      <c r="K18" s="16">
        <v>46010</v>
      </c>
      <c r="L18" s="14">
        <v>320</v>
      </c>
      <c r="M18" s="34">
        <f t="shared" si="2"/>
        <v>108684.4</v>
      </c>
      <c r="N18" s="17">
        <v>108684.4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1441|1440005|22|2025|55103526000199|3020|1112</v>
      </c>
      <c r="B19" s="21" t="str">
        <f t="shared" si="1"/>
        <v>1441|1440005|22|2025|299</v>
      </c>
      <c r="C19" s="14">
        <v>1441</v>
      </c>
      <c r="D19" s="14">
        <v>1440005</v>
      </c>
      <c r="E19" s="14">
        <v>22</v>
      </c>
      <c r="F19" s="14">
        <v>2025</v>
      </c>
      <c r="G19" s="14">
        <v>55103526000199</v>
      </c>
      <c r="H19" s="15" t="s">
        <v>132</v>
      </c>
      <c r="I19" s="14">
        <v>3020</v>
      </c>
      <c r="J19" s="14" t="s">
        <v>5</v>
      </c>
      <c r="K19" s="16">
        <v>46003</v>
      </c>
      <c r="L19" s="14">
        <v>299</v>
      </c>
      <c r="M19" s="34">
        <f t="shared" si="2"/>
        <v>1112</v>
      </c>
      <c r="N19" s="17">
        <v>1112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1441|1440005|23|2025|19994997000170|3003|1555,4</v>
      </c>
      <c r="B20" s="21" t="str">
        <f t="shared" si="1"/>
        <v>1441|1440005|23|2025|6</v>
      </c>
      <c r="C20" s="14">
        <v>1441</v>
      </c>
      <c r="D20" s="14">
        <v>1440005</v>
      </c>
      <c r="E20" s="14">
        <v>23</v>
      </c>
      <c r="F20" s="14">
        <v>2025</v>
      </c>
      <c r="G20" s="14">
        <v>19994997000170</v>
      </c>
      <c r="H20" s="15" t="s">
        <v>133</v>
      </c>
      <c r="I20" s="14">
        <v>3003</v>
      </c>
      <c r="J20" s="14" t="s">
        <v>5</v>
      </c>
      <c r="K20" s="16">
        <v>46037</v>
      </c>
      <c r="L20" s="14">
        <v>6</v>
      </c>
      <c r="M20" s="34">
        <f t="shared" si="2"/>
        <v>1555.4</v>
      </c>
      <c r="N20" s="17">
        <v>1555.4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1441|1440005|24|2025|19994997000170|3021|6345,5</v>
      </c>
      <c r="B21" s="21" t="str">
        <f t="shared" si="1"/>
        <v>1441|1440005|24|2025|315</v>
      </c>
      <c r="C21" s="14">
        <v>1441</v>
      </c>
      <c r="D21" s="14">
        <v>1440005</v>
      </c>
      <c r="E21" s="14">
        <v>24</v>
      </c>
      <c r="F21" s="14">
        <v>2025</v>
      </c>
      <c r="G21" s="14">
        <v>19994997000170</v>
      </c>
      <c r="H21" s="15" t="s">
        <v>133</v>
      </c>
      <c r="I21" s="14">
        <v>3021</v>
      </c>
      <c r="J21" s="14" t="s">
        <v>5</v>
      </c>
      <c r="K21" s="16">
        <v>46010</v>
      </c>
      <c r="L21" s="14">
        <v>315</v>
      </c>
      <c r="M21" s="34">
        <f t="shared" si="2"/>
        <v>6345.5</v>
      </c>
      <c r="N21" s="17">
        <v>6345.5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1441|1440005|25|2025|19994997000170|3022|13232,05</v>
      </c>
      <c r="B22" s="21" t="str">
        <f t="shared" si="1"/>
        <v>1441|1440005|25|2025|319</v>
      </c>
      <c r="C22" s="14">
        <v>1441</v>
      </c>
      <c r="D22" s="14">
        <v>1440005</v>
      </c>
      <c r="E22" s="14">
        <v>25</v>
      </c>
      <c r="F22" s="14">
        <v>2025</v>
      </c>
      <c r="G22" s="14">
        <v>19994997000170</v>
      </c>
      <c r="H22" s="15" t="s">
        <v>133</v>
      </c>
      <c r="I22" s="14">
        <v>3022</v>
      </c>
      <c r="J22" s="14" t="s">
        <v>5</v>
      </c>
      <c r="K22" s="16">
        <v>46010</v>
      </c>
      <c r="L22" s="14">
        <v>319</v>
      </c>
      <c r="M22" s="34">
        <f t="shared" si="2"/>
        <v>13232.05</v>
      </c>
      <c r="N22" s="17">
        <v>13232.05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1441|1440005|26|2025|15807911000100|3017|0</v>
      </c>
      <c r="B23" s="21" t="str">
        <f t="shared" si="1"/>
        <v>1441|1440005|26|2025|332</v>
      </c>
      <c r="C23" s="14">
        <v>1441</v>
      </c>
      <c r="D23" s="14">
        <v>1440005</v>
      </c>
      <c r="E23" s="14">
        <v>26</v>
      </c>
      <c r="F23" s="14">
        <v>2025</v>
      </c>
      <c r="G23" s="14">
        <v>15807911000100</v>
      </c>
      <c r="H23" s="15" t="s">
        <v>136</v>
      </c>
      <c r="I23" s="14">
        <v>3017</v>
      </c>
      <c r="J23" s="14" t="s">
        <v>5</v>
      </c>
      <c r="K23" s="16">
        <v>46017</v>
      </c>
      <c r="L23" s="14">
        <v>332</v>
      </c>
      <c r="M23" s="34">
        <f t="shared" si="2"/>
        <v>0</v>
      </c>
      <c r="N23" s="17">
        <v>0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1441|1440005|26|2025|15807911000100|3017|7500</v>
      </c>
      <c r="B24" s="21" t="str">
        <f t="shared" si="1"/>
        <v>1441|1440005|26|2025|1</v>
      </c>
      <c r="C24" s="14">
        <v>1441</v>
      </c>
      <c r="D24" s="14">
        <v>1440005</v>
      </c>
      <c r="E24" s="14">
        <v>26</v>
      </c>
      <c r="F24" s="14">
        <v>2025</v>
      </c>
      <c r="G24" s="14">
        <v>15807911000100</v>
      </c>
      <c r="H24" s="15" t="s">
        <v>136</v>
      </c>
      <c r="I24" s="14">
        <v>3017</v>
      </c>
      <c r="J24" s="14" t="s">
        <v>5</v>
      </c>
      <c r="K24" s="16">
        <v>46034</v>
      </c>
      <c r="L24" s="14">
        <v>1</v>
      </c>
      <c r="M24" s="34">
        <f t="shared" si="2"/>
        <v>7500</v>
      </c>
      <c r="N24" s="17">
        <v>7410</v>
      </c>
      <c r="O24" s="17">
        <v>90</v>
      </c>
      <c r="P24" s="3">
        <v>0</v>
      </c>
    </row>
    <row r="25" spans="1:16" ht="24.95" customHeight="1" x14ac:dyDescent="0.2">
      <c r="A25" s="21" t="str">
        <f t="shared" si="0"/>
        <v>1441|1440005|27|2025|15807911000100|5227|2900</v>
      </c>
      <c r="B25" s="21" t="str">
        <f t="shared" si="1"/>
        <v>1441|1440005|27|2025|339</v>
      </c>
      <c r="C25" s="14">
        <v>1441</v>
      </c>
      <c r="D25" s="14">
        <v>1440005</v>
      </c>
      <c r="E25" s="14">
        <v>27</v>
      </c>
      <c r="F25" s="14">
        <v>2025</v>
      </c>
      <c r="G25" s="14">
        <v>15807911000100</v>
      </c>
      <c r="H25" s="15" t="s">
        <v>136</v>
      </c>
      <c r="I25" s="14">
        <v>5227</v>
      </c>
      <c r="J25" s="14" t="s">
        <v>358</v>
      </c>
      <c r="K25" s="16">
        <v>46020</v>
      </c>
      <c r="L25" s="14">
        <v>339</v>
      </c>
      <c r="M25" s="34">
        <f t="shared" si="2"/>
        <v>2900</v>
      </c>
      <c r="N25" s="17">
        <v>2865.2</v>
      </c>
      <c r="O25" s="17">
        <v>34.799999999999997</v>
      </c>
      <c r="P25" s="3">
        <v>0</v>
      </c>
    </row>
    <row r="26" spans="1:16" ht="24.95" customHeight="1" x14ac:dyDescent="0.2">
      <c r="A26" s="21" t="str">
        <f t="shared" si="0"/>
        <v>1441|1440005|42|2025|5407609000365|4002|527,76</v>
      </c>
      <c r="B26" s="21" t="str">
        <f t="shared" si="1"/>
        <v>1441|1440005|42|2025|311</v>
      </c>
      <c r="C26" s="14">
        <v>1441</v>
      </c>
      <c r="D26" s="14">
        <v>1440005</v>
      </c>
      <c r="E26" s="14">
        <v>42</v>
      </c>
      <c r="F26" s="14">
        <v>2025</v>
      </c>
      <c r="G26" s="14">
        <v>5407609000365</v>
      </c>
      <c r="H26" s="15" t="s">
        <v>138</v>
      </c>
      <c r="I26" s="14">
        <v>4002</v>
      </c>
      <c r="J26" s="14" t="s">
        <v>359</v>
      </c>
      <c r="K26" s="16">
        <v>46007</v>
      </c>
      <c r="L26" s="14">
        <v>311</v>
      </c>
      <c r="M26" s="34">
        <f t="shared" si="2"/>
        <v>527.76</v>
      </c>
      <c r="N26" s="17">
        <v>0</v>
      </c>
      <c r="O26" s="17">
        <v>527.76</v>
      </c>
      <c r="P26" s="3">
        <v>0</v>
      </c>
    </row>
    <row r="27" spans="1:16" ht="24.95" customHeight="1" x14ac:dyDescent="0.2">
      <c r="A27" s="21" t="str">
        <f t="shared" si="0"/>
        <v>1441|1440005|42|2025|5407609000365|4002|10720,12</v>
      </c>
      <c r="B27" s="21" t="str">
        <f t="shared" si="1"/>
        <v>1441|1440005|42|2025|327</v>
      </c>
      <c r="C27" s="14">
        <v>1441</v>
      </c>
      <c r="D27" s="14">
        <v>1440005</v>
      </c>
      <c r="E27" s="14">
        <v>42</v>
      </c>
      <c r="F27" s="14">
        <v>2025</v>
      </c>
      <c r="G27" s="14">
        <v>5407609000365</v>
      </c>
      <c r="H27" s="15" t="s">
        <v>138</v>
      </c>
      <c r="I27" s="14">
        <v>4002</v>
      </c>
      <c r="J27" s="14" t="s">
        <v>359</v>
      </c>
      <c r="K27" s="16">
        <v>46017</v>
      </c>
      <c r="L27" s="14">
        <v>327</v>
      </c>
      <c r="M27" s="34">
        <f t="shared" si="2"/>
        <v>10720.12</v>
      </c>
      <c r="N27" s="17">
        <v>10192.36</v>
      </c>
      <c r="O27" s="17">
        <v>527.76</v>
      </c>
      <c r="P27" s="3">
        <v>0</v>
      </c>
    </row>
    <row r="28" spans="1:16" ht="24.95" customHeight="1" x14ac:dyDescent="0.2">
      <c r="A28" s="21" t="str">
        <f t="shared" si="0"/>
        <v>1441|1440005|58|2025|38467627000120|3005|1672</v>
      </c>
      <c r="B28" s="21" t="str">
        <f t="shared" si="1"/>
        <v>1441|1440005|58|2025|309</v>
      </c>
      <c r="C28" s="14">
        <v>1441</v>
      </c>
      <c r="D28" s="14">
        <v>1440005</v>
      </c>
      <c r="E28" s="14">
        <v>58</v>
      </c>
      <c r="F28" s="14">
        <v>2025</v>
      </c>
      <c r="G28" s="14">
        <v>38467627000120</v>
      </c>
      <c r="H28" s="15" t="s">
        <v>141</v>
      </c>
      <c r="I28" s="14">
        <v>3005</v>
      </c>
      <c r="J28" s="14" t="s">
        <v>5</v>
      </c>
      <c r="K28" s="16">
        <v>46006</v>
      </c>
      <c r="L28" s="14">
        <v>309</v>
      </c>
      <c r="M28" s="34">
        <f t="shared" si="2"/>
        <v>1672</v>
      </c>
      <c r="N28" s="17">
        <v>1651.94</v>
      </c>
      <c r="O28" s="17">
        <v>20.059999999999999</v>
      </c>
      <c r="P28" s="3">
        <v>0</v>
      </c>
    </row>
    <row r="29" spans="1:16" ht="24.95" customHeight="1" x14ac:dyDescent="0.2">
      <c r="A29" s="21" t="str">
        <f t="shared" si="0"/>
        <v>1441|1440005|59|2025|2178270000112|3008|350</v>
      </c>
      <c r="B29" s="21" t="str">
        <f t="shared" si="1"/>
        <v>1441|1440005|59|2025|296</v>
      </c>
      <c r="C29" s="14">
        <v>1441</v>
      </c>
      <c r="D29" s="14">
        <v>1440005</v>
      </c>
      <c r="E29" s="14">
        <v>59</v>
      </c>
      <c r="F29" s="14">
        <v>2025</v>
      </c>
      <c r="G29" s="14">
        <v>2178270000112</v>
      </c>
      <c r="H29" s="15" t="s">
        <v>142</v>
      </c>
      <c r="I29" s="14">
        <v>3008</v>
      </c>
      <c r="J29" s="14" t="s">
        <v>5</v>
      </c>
      <c r="K29" s="16">
        <v>46003</v>
      </c>
      <c r="L29" s="14">
        <v>296</v>
      </c>
      <c r="M29" s="34">
        <f t="shared" si="2"/>
        <v>350</v>
      </c>
      <c r="N29" s="17">
        <v>350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1441|1440005|67|2025|8164723000138|3016|82684,8</v>
      </c>
      <c r="B30" s="21" t="str">
        <f t="shared" si="1"/>
        <v>1441|1440005|67|2025|298</v>
      </c>
      <c r="C30" s="14">
        <v>1441</v>
      </c>
      <c r="D30" s="14">
        <v>1440005</v>
      </c>
      <c r="E30" s="14">
        <v>67</v>
      </c>
      <c r="F30" s="14">
        <v>2025</v>
      </c>
      <c r="G30" s="14">
        <v>8164723000138</v>
      </c>
      <c r="H30" s="15" t="s">
        <v>143</v>
      </c>
      <c r="I30" s="14">
        <v>3016</v>
      </c>
      <c r="J30" s="14" t="s">
        <v>5</v>
      </c>
      <c r="K30" s="16">
        <v>46003</v>
      </c>
      <c r="L30" s="14">
        <v>298</v>
      </c>
      <c r="M30" s="34">
        <f t="shared" si="2"/>
        <v>82684.800000000003</v>
      </c>
      <c r="N30" s="17">
        <v>82684.800000000003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1441|1440005|81|2025|29332265000179|3017|1419,75</v>
      </c>
      <c r="B31" s="21" t="str">
        <f t="shared" si="1"/>
        <v>1441|1440005|81|2025|3</v>
      </c>
      <c r="C31" s="14">
        <v>1441</v>
      </c>
      <c r="D31" s="14">
        <v>1440005</v>
      </c>
      <c r="E31" s="14">
        <v>81</v>
      </c>
      <c r="F31" s="14">
        <v>2025</v>
      </c>
      <c r="G31" s="14">
        <v>29332265000179</v>
      </c>
      <c r="H31" s="15" t="s">
        <v>360</v>
      </c>
      <c r="I31" s="14">
        <v>3017</v>
      </c>
      <c r="J31" s="14" t="s">
        <v>5</v>
      </c>
      <c r="K31" s="16">
        <v>46036</v>
      </c>
      <c r="L31" s="14">
        <v>3</v>
      </c>
      <c r="M31" s="34">
        <f t="shared" si="2"/>
        <v>1419.75</v>
      </c>
      <c r="N31" s="17">
        <v>1419.75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1441|1440005|84|2025|42981902000104|3021|2300</v>
      </c>
      <c r="B32" s="21" t="str">
        <f t="shared" si="1"/>
        <v>1441|1440005|84|2025|297</v>
      </c>
      <c r="C32" s="14">
        <v>1441</v>
      </c>
      <c r="D32" s="14">
        <v>1440005</v>
      </c>
      <c r="E32" s="14">
        <v>84</v>
      </c>
      <c r="F32" s="14">
        <v>2025</v>
      </c>
      <c r="G32" s="14">
        <v>42981902000104</v>
      </c>
      <c r="H32" s="15" t="s">
        <v>145</v>
      </c>
      <c r="I32" s="14">
        <v>3021</v>
      </c>
      <c r="J32" s="14" t="s">
        <v>5</v>
      </c>
      <c r="K32" s="16">
        <v>46003</v>
      </c>
      <c r="L32" s="14">
        <v>297</v>
      </c>
      <c r="M32" s="34">
        <f t="shared" si="2"/>
        <v>2300</v>
      </c>
      <c r="N32" s="17">
        <v>2300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1441|1440005|89|2025|17138140000123|3008|41400</v>
      </c>
      <c r="B33" s="21" t="str">
        <f t="shared" si="1"/>
        <v>1441|1440005|89|2025|307</v>
      </c>
      <c r="C33" s="14">
        <v>1441</v>
      </c>
      <c r="D33" s="14">
        <v>1440005</v>
      </c>
      <c r="E33" s="14">
        <v>89</v>
      </c>
      <c r="F33" s="14">
        <v>2025</v>
      </c>
      <c r="G33" s="14">
        <v>17138140000123</v>
      </c>
      <c r="H33" s="15" t="s">
        <v>146</v>
      </c>
      <c r="I33" s="14">
        <v>3008</v>
      </c>
      <c r="J33" s="14" t="s">
        <v>5</v>
      </c>
      <c r="K33" s="16">
        <v>46006</v>
      </c>
      <c r="L33" s="14">
        <v>307</v>
      </c>
      <c r="M33" s="34">
        <f t="shared" si="2"/>
        <v>41400</v>
      </c>
      <c r="N33" s="17">
        <v>41400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1441|1440005|89|2025|17138140000123|3008|41400</v>
      </c>
      <c r="B34" s="21" t="str">
        <f t="shared" si="1"/>
        <v>1441|1440005|89|2025|7</v>
      </c>
      <c r="C34" s="14">
        <v>1441</v>
      </c>
      <c r="D34" s="14">
        <v>1440005</v>
      </c>
      <c r="E34" s="14">
        <v>89</v>
      </c>
      <c r="F34" s="14">
        <v>2025</v>
      </c>
      <c r="G34" s="14">
        <v>17138140000123</v>
      </c>
      <c r="H34" s="15" t="s">
        <v>146</v>
      </c>
      <c r="I34" s="14">
        <v>3008</v>
      </c>
      <c r="J34" s="14" t="s">
        <v>5</v>
      </c>
      <c r="K34" s="16">
        <v>46042</v>
      </c>
      <c r="L34" s="14">
        <v>7</v>
      </c>
      <c r="M34" s="34">
        <f t="shared" si="2"/>
        <v>41400</v>
      </c>
      <c r="N34" s="17">
        <v>41400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1441|1440005|100|2025|54046673000101|3008|840</v>
      </c>
      <c r="B35" s="21" t="str">
        <f t="shared" si="1"/>
        <v>1441|1440005|100|2025|317</v>
      </c>
      <c r="C35" s="14">
        <v>1441</v>
      </c>
      <c r="D35" s="14">
        <v>1440005</v>
      </c>
      <c r="E35" s="14">
        <v>100</v>
      </c>
      <c r="F35" s="14">
        <v>2025</v>
      </c>
      <c r="G35" s="14">
        <v>54046673000101</v>
      </c>
      <c r="H35" s="15" t="s">
        <v>147</v>
      </c>
      <c r="I35" s="14">
        <v>3008</v>
      </c>
      <c r="J35" s="14" t="s">
        <v>5</v>
      </c>
      <c r="K35" s="16">
        <v>46010</v>
      </c>
      <c r="L35" s="14">
        <v>317</v>
      </c>
      <c r="M35" s="34">
        <f t="shared" si="2"/>
        <v>840</v>
      </c>
      <c r="N35" s="17">
        <v>840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1441|1440005|101|2025|27386559000158|3008|3118</v>
      </c>
      <c r="B36" s="21" t="str">
        <f t="shared" si="1"/>
        <v>1441|1440005|101|2025|322</v>
      </c>
      <c r="C36" s="14">
        <v>1441</v>
      </c>
      <c r="D36" s="14">
        <v>1440005</v>
      </c>
      <c r="E36" s="14">
        <v>101</v>
      </c>
      <c r="F36" s="14">
        <v>2025</v>
      </c>
      <c r="G36" s="14">
        <v>27386559000158</v>
      </c>
      <c r="H36" s="15" t="s">
        <v>148</v>
      </c>
      <c r="I36" s="14">
        <v>3008</v>
      </c>
      <c r="J36" s="14" t="s">
        <v>5</v>
      </c>
      <c r="K36" s="16">
        <v>46014</v>
      </c>
      <c r="L36" s="14">
        <v>322</v>
      </c>
      <c r="M36" s="34">
        <f t="shared" si="2"/>
        <v>3118</v>
      </c>
      <c r="N36" s="17">
        <v>3118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1441|1440005|119|2025|86729324000261|5214|12070</v>
      </c>
      <c r="B37" s="21" t="str">
        <f t="shared" si="1"/>
        <v>1441|1440005|119|2025|330</v>
      </c>
      <c r="C37" s="14">
        <v>1441</v>
      </c>
      <c r="D37" s="14">
        <v>1440005</v>
      </c>
      <c r="E37" s="14">
        <v>119</v>
      </c>
      <c r="F37" s="14">
        <v>2025</v>
      </c>
      <c r="G37" s="14">
        <v>86729324000261</v>
      </c>
      <c r="H37" s="15" t="s">
        <v>149</v>
      </c>
      <c r="I37" s="14">
        <v>5214</v>
      </c>
      <c r="J37" s="14" t="s">
        <v>358</v>
      </c>
      <c r="K37" s="16">
        <v>46017</v>
      </c>
      <c r="L37" s="14">
        <v>330</v>
      </c>
      <c r="M37" s="34">
        <f t="shared" si="2"/>
        <v>12070</v>
      </c>
      <c r="N37" s="17">
        <v>11925.16</v>
      </c>
      <c r="O37" s="17">
        <v>144.84</v>
      </c>
      <c r="P37" s="3">
        <v>0</v>
      </c>
    </row>
    <row r="38" spans="1:16" ht="24.95" customHeight="1" x14ac:dyDescent="0.2">
      <c r="A38" s="21" t="str">
        <f t="shared" si="0"/>
        <v>1441|1440005|121|2025|5407609000365|5207|943694</v>
      </c>
      <c r="B38" s="21" t="str">
        <f t="shared" si="1"/>
        <v>1441|1440005|121|2025|300</v>
      </c>
      <c r="C38" s="14">
        <v>1441</v>
      </c>
      <c r="D38" s="14">
        <v>1440005</v>
      </c>
      <c r="E38" s="14">
        <v>121</v>
      </c>
      <c r="F38" s="14">
        <v>2025</v>
      </c>
      <c r="G38" s="14">
        <v>5407609000365</v>
      </c>
      <c r="H38" s="15" t="s">
        <v>138</v>
      </c>
      <c r="I38" s="14">
        <v>5207</v>
      </c>
      <c r="J38" s="14" t="s">
        <v>358</v>
      </c>
      <c r="K38" s="16">
        <v>46003</v>
      </c>
      <c r="L38" s="14">
        <v>300</v>
      </c>
      <c r="M38" s="34">
        <f t="shared" si="2"/>
        <v>943694</v>
      </c>
      <c r="N38" s="17">
        <v>932369.67</v>
      </c>
      <c r="O38" s="17">
        <v>11324.33</v>
      </c>
      <c r="P38" s="3">
        <v>0</v>
      </c>
    </row>
    <row r="39" spans="1:16" ht="24.95" customHeight="1" x14ac:dyDescent="0.2">
      <c r="A39" s="21" t="str">
        <f t="shared" si="0"/>
        <v>1441|1440005|128|2025|17318650000182|3021|3414</v>
      </c>
      <c r="B39" s="21" t="str">
        <f t="shared" si="1"/>
        <v>1441|1440005|128|2025|294</v>
      </c>
      <c r="C39" s="14">
        <v>1441</v>
      </c>
      <c r="D39" s="14">
        <v>1440005</v>
      </c>
      <c r="E39" s="14">
        <v>128</v>
      </c>
      <c r="F39" s="14">
        <v>2025</v>
      </c>
      <c r="G39" s="14">
        <v>17318650000182</v>
      </c>
      <c r="H39" s="15" t="s">
        <v>151</v>
      </c>
      <c r="I39" s="14">
        <v>3021</v>
      </c>
      <c r="J39" s="14" t="s">
        <v>5</v>
      </c>
      <c r="K39" s="16">
        <v>46003</v>
      </c>
      <c r="L39" s="14">
        <v>294</v>
      </c>
      <c r="M39" s="34">
        <f t="shared" si="2"/>
        <v>3414</v>
      </c>
      <c r="N39" s="17">
        <v>3414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1441|1440005|129|2025|17318650000182|3018|60</v>
      </c>
      <c r="B40" s="21" t="str">
        <f t="shared" si="1"/>
        <v>1441|1440005|129|2025|295</v>
      </c>
      <c r="C40" s="14">
        <v>1441</v>
      </c>
      <c r="D40" s="14">
        <v>1440005</v>
      </c>
      <c r="E40" s="14">
        <v>129</v>
      </c>
      <c r="F40" s="14">
        <v>2025</v>
      </c>
      <c r="G40" s="14">
        <v>17318650000182</v>
      </c>
      <c r="H40" s="15" t="s">
        <v>151</v>
      </c>
      <c r="I40" s="14">
        <v>3018</v>
      </c>
      <c r="J40" s="14" t="s">
        <v>5</v>
      </c>
      <c r="K40" s="16">
        <v>46003</v>
      </c>
      <c r="L40" s="14">
        <v>295</v>
      </c>
      <c r="M40" s="34">
        <f t="shared" si="2"/>
        <v>60</v>
      </c>
      <c r="N40" s="17">
        <v>60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1441|1440005|130|2025|7789113000167|5207|409428</v>
      </c>
      <c r="B41" s="21" t="str">
        <f t="shared" si="1"/>
        <v>1441|1440005|130|2025|321</v>
      </c>
      <c r="C41" s="14">
        <v>1441</v>
      </c>
      <c r="D41" s="14">
        <v>1440005</v>
      </c>
      <c r="E41" s="14">
        <v>130</v>
      </c>
      <c r="F41" s="14">
        <v>2025</v>
      </c>
      <c r="G41" s="14">
        <v>7789113000167</v>
      </c>
      <c r="H41" s="15" t="s">
        <v>152</v>
      </c>
      <c r="I41" s="14">
        <v>5207</v>
      </c>
      <c r="J41" s="14" t="s">
        <v>358</v>
      </c>
      <c r="K41" s="16">
        <v>46010</v>
      </c>
      <c r="L41" s="14">
        <v>321</v>
      </c>
      <c r="M41" s="34">
        <f t="shared" si="2"/>
        <v>409428</v>
      </c>
      <c r="N41" s="17">
        <v>404514.86</v>
      </c>
      <c r="O41" s="17">
        <v>4913.1400000000003</v>
      </c>
      <c r="P41" s="3">
        <v>0</v>
      </c>
    </row>
    <row r="42" spans="1:16" ht="24.95" customHeight="1" x14ac:dyDescent="0.2">
      <c r="A42" s="21" t="str">
        <f t="shared" si="0"/>
        <v>1441|1440005|131|2025|37916470000100|5212|2500</v>
      </c>
      <c r="B42" s="21" t="str">
        <f t="shared" si="1"/>
        <v>1441|1440005|131|2025|310</v>
      </c>
      <c r="C42" s="14">
        <v>1441</v>
      </c>
      <c r="D42" s="14">
        <v>1440005</v>
      </c>
      <c r="E42" s="14">
        <v>131</v>
      </c>
      <c r="F42" s="14">
        <v>2025</v>
      </c>
      <c r="G42" s="14">
        <v>37916470000100</v>
      </c>
      <c r="H42" s="15" t="s">
        <v>153</v>
      </c>
      <c r="I42" s="14">
        <v>5212</v>
      </c>
      <c r="J42" s="14" t="s">
        <v>358</v>
      </c>
      <c r="K42" s="16">
        <v>46006</v>
      </c>
      <c r="L42" s="14">
        <v>310</v>
      </c>
      <c r="M42" s="34">
        <f t="shared" si="2"/>
        <v>2500</v>
      </c>
      <c r="N42" s="17">
        <v>2500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1441|1440005|132|2025|10174094000179|3020|8502,83</v>
      </c>
      <c r="B43" s="21" t="str">
        <f t="shared" si="1"/>
        <v>1441|1440005|132|2025|303</v>
      </c>
      <c r="C43" s="14">
        <v>1441</v>
      </c>
      <c r="D43" s="14">
        <v>1440005</v>
      </c>
      <c r="E43" s="14">
        <v>132</v>
      </c>
      <c r="F43" s="14">
        <v>2025</v>
      </c>
      <c r="G43" s="14">
        <v>10174094000179</v>
      </c>
      <c r="H43" s="15" t="s">
        <v>154</v>
      </c>
      <c r="I43" s="14">
        <v>3020</v>
      </c>
      <c r="J43" s="14" t="s">
        <v>5</v>
      </c>
      <c r="K43" s="16">
        <v>46006</v>
      </c>
      <c r="L43" s="14">
        <v>303</v>
      </c>
      <c r="M43" s="34">
        <f t="shared" si="2"/>
        <v>8502.83</v>
      </c>
      <c r="N43" s="17">
        <v>8400.7999999999993</v>
      </c>
      <c r="O43" s="17">
        <v>102.03</v>
      </c>
      <c r="P43" s="3">
        <v>0</v>
      </c>
    </row>
    <row r="44" spans="1:16" ht="24.95" customHeight="1" x14ac:dyDescent="0.2">
      <c r="A44" s="21" t="str">
        <f t="shared" si="0"/>
        <v>1441|1440005|134|2025|54046673000101|3008|3062,5</v>
      </c>
      <c r="B44" s="21" t="str">
        <f t="shared" si="1"/>
        <v>1441|1440005|134|2025|316</v>
      </c>
      <c r="C44" s="14">
        <v>1441</v>
      </c>
      <c r="D44" s="14">
        <v>1440005</v>
      </c>
      <c r="E44" s="14">
        <v>134</v>
      </c>
      <c r="F44" s="14">
        <v>2025</v>
      </c>
      <c r="G44" s="14">
        <v>54046673000101</v>
      </c>
      <c r="H44" s="15" t="s">
        <v>147</v>
      </c>
      <c r="I44" s="14">
        <v>3008</v>
      </c>
      <c r="J44" s="14" t="s">
        <v>5</v>
      </c>
      <c r="K44" s="16">
        <v>46010</v>
      </c>
      <c r="L44" s="14">
        <v>316</v>
      </c>
      <c r="M44" s="34">
        <f t="shared" si="2"/>
        <v>3062.5</v>
      </c>
      <c r="N44" s="17">
        <v>3062.5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1441|1440005|135|2025|54046673000101|3003|637,5</v>
      </c>
      <c r="B45" s="21" t="str">
        <f t="shared" si="1"/>
        <v>1441|1440005|135|2025|318</v>
      </c>
      <c r="C45" s="14">
        <v>1441</v>
      </c>
      <c r="D45" s="14">
        <v>1440005</v>
      </c>
      <c r="E45" s="14">
        <v>135</v>
      </c>
      <c r="F45" s="14">
        <v>2025</v>
      </c>
      <c r="G45" s="14">
        <v>54046673000101</v>
      </c>
      <c r="H45" s="15" t="s">
        <v>147</v>
      </c>
      <c r="I45" s="14">
        <v>3003</v>
      </c>
      <c r="J45" s="14" t="s">
        <v>5</v>
      </c>
      <c r="K45" s="16">
        <v>46010</v>
      </c>
      <c r="L45" s="14">
        <v>318</v>
      </c>
      <c r="M45" s="34">
        <f t="shared" si="2"/>
        <v>637.5</v>
      </c>
      <c r="N45" s="17">
        <v>637.5</v>
      </c>
      <c r="O45" s="17">
        <v>0</v>
      </c>
      <c r="P45" s="3">
        <v>0</v>
      </c>
    </row>
    <row r="46" spans="1:16" ht="24.95" customHeight="1" x14ac:dyDescent="0.2">
      <c r="A46" s="21" t="str">
        <f t="shared" si="0"/>
        <v>1441|1440005|136|2025|677870000108|5207|191100</v>
      </c>
      <c r="B46" s="21" t="str">
        <f t="shared" si="1"/>
        <v>1441|1440005|136|2025|326</v>
      </c>
      <c r="C46" s="14">
        <v>1441</v>
      </c>
      <c r="D46" s="14">
        <v>1440005</v>
      </c>
      <c r="E46" s="14">
        <v>136</v>
      </c>
      <c r="F46" s="14">
        <v>2025</v>
      </c>
      <c r="G46" s="14">
        <v>677870000108</v>
      </c>
      <c r="H46" s="15" t="s">
        <v>156</v>
      </c>
      <c r="I46" s="14">
        <v>5207</v>
      </c>
      <c r="J46" s="14" t="s">
        <v>358</v>
      </c>
      <c r="K46" s="16">
        <v>46014</v>
      </c>
      <c r="L46" s="14">
        <v>326</v>
      </c>
      <c r="M46" s="34">
        <f t="shared" si="2"/>
        <v>191100</v>
      </c>
      <c r="N46" s="17">
        <v>188806.8</v>
      </c>
      <c r="O46" s="17">
        <v>2293.1999999999998</v>
      </c>
      <c r="P46" s="3">
        <v>0</v>
      </c>
    </row>
    <row r="47" spans="1:16" ht="24.95" customHeight="1" x14ac:dyDescent="0.2">
      <c r="A47" s="21" t="str">
        <f t="shared" si="0"/>
        <v>1441|1440005|137|2025|8194579000182|5204|179,86</v>
      </c>
      <c r="B47" s="21" t="str">
        <f t="shared" si="1"/>
        <v>1441|1440005|137|2025|325</v>
      </c>
      <c r="C47" s="14">
        <v>1441</v>
      </c>
      <c r="D47" s="14">
        <v>1440005</v>
      </c>
      <c r="E47" s="14">
        <v>137</v>
      </c>
      <c r="F47" s="14">
        <v>2025</v>
      </c>
      <c r="G47" s="14">
        <v>8194579000182</v>
      </c>
      <c r="H47" s="15" t="s">
        <v>157</v>
      </c>
      <c r="I47" s="14">
        <v>5204</v>
      </c>
      <c r="J47" s="14" t="s">
        <v>358</v>
      </c>
      <c r="K47" s="16">
        <v>46014</v>
      </c>
      <c r="L47" s="14">
        <v>325</v>
      </c>
      <c r="M47" s="34">
        <f t="shared" si="2"/>
        <v>179.86</v>
      </c>
      <c r="N47" s="17">
        <v>0</v>
      </c>
      <c r="O47" s="17">
        <v>179.86</v>
      </c>
      <c r="P47" s="3">
        <v>0</v>
      </c>
    </row>
    <row r="48" spans="1:16" ht="24.95" customHeight="1" x14ac:dyDescent="0.2">
      <c r="A48" s="21" t="str">
        <f t="shared" si="0"/>
        <v>1441|1440005|137|2025|8194579000182|5204|14988</v>
      </c>
      <c r="B48" s="21" t="str">
        <f t="shared" si="1"/>
        <v>1441|1440005|137|2025|340</v>
      </c>
      <c r="C48" s="14">
        <v>1441</v>
      </c>
      <c r="D48" s="14">
        <v>1440005</v>
      </c>
      <c r="E48" s="14">
        <v>137</v>
      </c>
      <c r="F48" s="14">
        <v>2025</v>
      </c>
      <c r="G48" s="14">
        <v>8194579000182</v>
      </c>
      <c r="H48" s="15" t="s">
        <v>157</v>
      </c>
      <c r="I48" s="14">
        <v>5204</v>
      </c>
      <c r="J48" s="14" t="s">
        <v>358</v>
      </c>
      <c r="K48" s="16">
        <v>46020</v>
      </c>
      <c r="L48" s="14">
        <v>340</v>
      </c>
      <c r="M48" s="34">
        <f t="shared" si="2"/>
        <v>14988</v>
      </c>
      <c r="N48" s="17">
        <v>14808.14</v>
      </c>
      <c r="O48" s="17">
        <v>179.86</v>
      </c>
      <c r="P48" s="3">
        <v>0</v>
      </c>
    </row>
    <row r="49" spans="1:16" ht="24.95" customHeight="1" x14ac:dyDescent="0.2">
      <c r="A49" s="21" t="str">
        <f t="shared" si="0"/>
        <v>1441|1440005|140|2025|14234924000167|3022|606,34</v>
      </c>
      <c r="B49" s="21" t="str">
        <f t="shared" si="1"/>
        <v>1441|1440005|140|2025|11</v>
      </c>
      <c r="C49" s="14">
        <v>1441</v>
      </c>
      <c r="D49" s="14">
        <v>1440005</v>
      </c>
      <c r="E49" s="14">
        <v>140</v>
      </c>
      <c r="F49" s="14">
        <v>2025</v>
      </c>
      <c r="G49" s="14">
        <v>14234924000167</v>
      </c>
      <c r="H49" s="15" t="s">
        <v>361</v>
      </c>
      <c r="I49" s="14">
        <v>3022</v>
      </c>
      <c r="J49" s="14" t="s">
        <v>5</v>
      </c>
      <c r="K49" s="16">
        <v>46042</v>
      </c>
      <c r="L49" s="14">
        <v>11</v>
      </c>
      <c r="M49" s="34">
        <f t="shared" si="2"/>
        <v>606.34</v>
      </c>
      <c r="N49" s="17">
        <v>606.34</v>
      </c>
      <c r="O49" s="17">
        <v>0</v>
      </c>
      <c r="P49" s="3">
        <v>0</v>
      </c>
    </row>
    <row r="50" spans="1:16" ht="24.95" customHeight="1" x14ac:dyDescent="0.2">
      <c r="A50" s="21" t="str">
        <f t="shared" si="0"/>
        <v>1441|1440005|143|2025|18516766000199|5207|95818,05</v>
      </c>
      <c r="B50" s="21" t="str">
        <f t="shared" si="1"/>
        <v>1441|1440005|143|2025|324</v>
      </c>
      <c r="C50" s="14">
        <v>1441</v>
      </c>
      <c r="D50" s="14">
        <v>1440005</v>
      </c>
      <c r="E50" s="14">
        <v>143</v>
      </c>
      <c r="F50" s="14">
        <v>2025</v>
      </c>
      <c r="G50" s="14">
        <v>18516766000199</v>
      </c>
      <c r="H50" s="15" t="s">
        <v>159</v>
      </c>
      <c r="I50" s="14">
        <v>5207</v>
      </c>
      <c r="J50" s="14" t="s">
        <v>358</v>
      </c>
      <c r="K50" s="16">
        <v>46014</v>
      </c>
      <c r="L50" s="14">
        <v>324</v>
      </c>
      <c r="M50" s="34">
        <f t="shared" si="2"/>
        <v>95818.05</v>
      </c>
      <c r="N50" s="17">
        <v>95818.05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1441|1440005|144|2025|21641059000139|5212|33250</v>
      </c>
      <c r="B51" s="21" t="str">
        <f t="shared" si="1"/>
        <v>1441|1440005|144|2025|328</v>
      </c>
      <c r="C51" s="14">
        <v>1441</v>
      </c>
      <c r="D51" s="14">
        <v>1440005</v>
      </c>
      <c r="E51" s="14">
        <v>144</v>
      </c>
      <c r="F51" s="14">
        <v>2025</v>
      </c>
      <c r="G51" s="14">
        <v>21641059000139</v>
      </c>
      <c r="H51" s="15" t="s">
        <v>160</v>
      </c>
      <c r="I51" s="14">
        <v>5212</v>
      </c>
      <c r="J51" s="14" t="s">
        <v>358</v>
      </c>
      <c r="K51" s="16">
        <v>46017</v>
      </c>
      <c r="L51" s="14">
        <v>328</v>
      </c>
      <c r="M51" s="34">
        <f t="shared" si="2"/>
        <v>33250</v>
      </c>
      <c r="N51" s="17">
        <v>32851</v>
      </c>
      <c r="O51" s="17">
        <v>399</v>
      </c>
      <c r="P51" s="3">
        <v>0</v>
      </c>
    </row>
    <row r="52" spans="1:16" ht="24.95" customHeight="1" x14ac:dyDescent="0.2">
      <c r="A52" s="21" t="str">
        <f t="shared" si="0"/>
        <v>1441|1440005|145|2025|21641059000139|5225|20137</v>
      </c>
      <c r="B52" s="21" t="str">
        <f t="shared" si="1"/>
        <v>1441|1440005|145|2025|4</v>
      </c>
      <c r="C52" s="14">
        <v>1441</v>
      </c>
      <c r="D52" s="14">
        <v>1440005</v>
      </c>
      <c r="E52" s="14">
        <v>145</v>
      </c>
      <c r="F52" s="14">
        <v>2025</v>
      </c>
      <c r="G52" s="14">
        <v>21641059000139</v>
      </c>
      <c r="H52" s="15" t="s">
        <v>160</v>
      </c>
      <c r="I52" s="14">
        <v>5225</v>
      </c>
      <c r="J52" s="14" t="s">
        <v>358</v>
      </c>
      <c r="K52" s="16">
        <v>46036</v>
      </c>
      <c r="L52" s="14">
        <v>4</v>
      </c>
      <c r="M52" s="34">
        <f t="shared" si="2"/>
        <v>20137</v>
      </c>
      <c r="N52" s="17">
        <v>19895.36</v>
      </c>
      <c r="O52" s="17">
        <v>241.64</v>
      </c>
      <c r="P52" s="3">
        <v>0</v>
      </c>
    </row>
    <row r="53" spans="1:16" ht="24.95" customHeight="1" x14ac:dyDescent="0.2">
      <c r="A53" s="21" t="str">
        <f t="shared" si="0"/>
        <v>1441|1440005|146|2025|66455593000199|5214|7730</v>
      </c>
      <c r="B53" s="21" t="str">
        <f t="shared" si="1"/>
        <v>1441|1440005|146|2025|10</v>
      </c>
      <c r="C53" s="14">
        <v>1441</v>
      </c>
      <c r="D53" s="14">
        <v>1440005</v>
      </c>
      <c r="E53" s="14">
        <v>146</v>
      </c>
      <c r="F53" s="14">
        <v>2025</v>
      </c>
      <c r="G53" s="14">
        <v>66455593000199</v>
      </c>
      <c r="H53" s="15" t="s">
        <v>362</v>
      </c>
      <c r="I53" s="14">
        <v>5214</v>
      </c>
      <c r="J53" s="14" t="s">
        <v>358</v>
      </c>
      <c r="K53" s="16">
        <v>46042</v>
      </c>
      <c r="L53" s="14">
        <v>10</v>
      </c>
      <c r="M53" s="34">
        <f t="shared" si="2"/>
        <v>7730</v>
      </c>
      <c r="N53" s="17">
        <v>7637.24</v>
      </c>
      <c r="O53" s="17">
        <v>92.76</v>
      </c>
      <c r="P53" s="3">
        <v>0</v>
      </c>
    </row>
    <row r="54" spans="1:16" ht="24.95" customHeight="1" x14ac:dyDescent="0.2">
      <c r="A54" s="21" t="str">
        <f t="shared" si="0"/>
        <v>1441|1440005|152|2025|21306287000152|5214|61200</v>
      </c>
      <c r="B54" s="21" t="str">
        <f t="shared" si="1"/>
        <v>1441|1440005|152|2025|329</v>
      </c>
      <c r="C54" s="14">
        <v>1441</v>
      </c>
      <c r="D54" s="14">
        <v>1440005</v>
      </c>
      <c r="E54" s="14">
        <v>152</v>
      </c>
      <c r="F54" s="14">
        <v>2025</v>
      </c>
      <c r="G54" s="14">
        <v>21306287000152</v>
      </c>
      <c r="H54" s="15" t="s">
        <v>125</v>
      </c>
      <c r="I54" s="14">
        <v>5214</v>
      </c>
      <c r="J54" s="14" t="s">
        <v>358</v>
      </c>
      <c r="K54" s="16">
        <v>46017</v>
      </c>
      <c r="L54" s="14">
        <v>329</v>
      </c>
      <c r="M54" s="34">
        <f t="shared" si="2"/>
        <v>61200</v>
      </c>
      <c r="N54" s="17">
        <v>60465.599999999999</v>
      </c>
      <c r="O54" s="17">
        <v>734.4</v>
      </c>
      <c r="P54" s="3">
        <v>0</v>
      </c>
    </row>
    <row r="55" spans="1:16" ht="24.95" customHeight="1" x14ac:dyDescent="0.2">
      <c r="A55" s="21" t="str">
        <f t="shared" si="0"/>
        <v>1441|1440005|154|2025|12937692000188|5207|40610,1</v>
      </c>
      <c r="B55" s="21" t="str">
        <f t="shared" si="1"/>
        <v>1441|1440005|154|2025|313</v>
      </c>
      <c r="C55" s="14">
        <v>1441</v>
      </c>
      <c r="D55" s="14">
        <v>1440005</v>
      </c>
      <c r="E55" s="14">
        <v>154</v>
      </c>
      <c r="F55" s="14">
        <v>2025</v>
      </c>
      <c r="G55" s="14">
        <v>12937692000188</v>
      </c>
      <c r="H55" s="15" t="s">
        <v>161</v>
      </c>
      <c r="I55" s="14">
        <v>5207</v>
      </c>
      <c r="J55" s="14" t="s">
        <v>358</v>
      </c>
      <c r="K55" s="16">
        <v>46008</v>
      </c>
      <c r="L55" s="14">
        <v>313</v>
      </c>
      <c r="M55" s="34">
        <f t="shared" si="2"/>
        <v>40610.1</v>
      </c>
      <c r="N55" s="17">
        <v>40122.78</v>
      </c>
      <c r="O55" s="17">
        <v>487.32</v>
      </c>
      <c r="P55" s="3">
        <v>0</v>
      </c>
    </row>
    <row r="56" spans="1:16" ht="24.95" customHeight="1" x14ac:dyDescent="0.2">
      <c r="A56" s="21" t="str">
        <f t="shared" si="0"/>
        <v>1441|1440005|156|2025|36079995000175|3024|15000</v>
      </c>
      <c r="B56" s="21" t="str">
        <f t="shared" si="1"/>
        <v>1441|1440005|156|2025|8</v>
      </c>
      <c r="C56" s="14">
        <v>1441</v>
      </c>
      <c r="D56" s="14">
        <v>1440005</v>
      </c>
      <c r="E56" s="14">
        <v>156</v>
      </c>
      <c r="F56" s="14">
        <v>2025</v>
      </c>
      <c r="G56" s="14">
        <v>36079995000175</v>
      </c>
      <c r="H56" s="15" t="s">
        <v>363</v>
      </c>
      <c r="I56" s="14">
        <v>3024</v>
      </c>
      <c r="J56" s="14" t="s">
        <v>5</v>
      </c>
      <c r="K56" s="16">
        <v>46042</v>
      </c>
      <c r="L56" s="14">
        <v>8</v>
      </c>
      <c r="M56" s="34">
        <f t="shared" si="2"/>
        <v>15000</v>
      </c>
      <c r="N56" s="17">
        <v>15000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1441|1440005|157|2025|10174094000179|3020|9250</v>
      </c>
      <c r="B57" s="21" t="str">
        <f t="shared" si="1"/>
        <v>1441|1440005|157|2025|337</v>
      </c>
      <c r="C57" s="14">
        <v>1441</v>
      </c>
      <c r="D57" s="14">
        <v>1440005</v>
      </c>
      <c r="E57" s="14">
        <v>157</v>
      </c>
      <c r="F57" s="14">
        <v>2025</v>
      </c>
      <c r="G57" s="14">
        <v>10174094000179</v>
      </c>
      <c r="H57" s="15" t="s">
        <v>154</v>
      </c>
      <c r="I57" s="14">
        <v>3020</v>
      </c>
      <c r="J57" s="14" t="s">
        <v>5</v>
      </c>
      <c r="K57" s="16">
        <v>46020</v>
      </c>
      <c r="L57" s="14">
        <v>337</v>
      </c>
      <c r="M57" s="34">
        <f t="shared" si="2"/>
        <v>9250</v>
      </c>
      <c r="N57" s="17">
        <v>9139</v>
      </c>
      <c r="O57" s="17">
        <v>111</v>
      </c>
      <c r="P57" s="3">
        <v>0</v>
      </c>
    </row>
    <row r="58" spans="1:16" ht="24.95" customHeight="1" x14ac:dyDescent="0.2">
      <c r="A58" s="21" t="str">
        <f t="shared" si="0"/>
        <v>1441|1440005|159|2025|201182000169|3008|4579</v>
      </c>
      <c r="B58" s="21" t="str">
        <f t="shared" si="1"/>
        <v>1441|1440005|159|2025|5</v>
      </c>
      <c r="C58" s="14">
        <v>1441</v>
      </c>
      <c r="D58" s="14">
        <v>1440005</v>
      </c>
      <c r="E58" s="14">
        <v>159</v>
      </c>
      <c r="F58" s="14">
        <v>2025</v>
      </c>
      <c r="G58" s="14">
        <v>201182000169</v>
      </c>
      <c r="H58" s="15" t="s">
        <v>120</v>
      </c>
      <c r="I58" s="14">
        <v>3008</v>
      </c>
      <c r="J58" s="14" t="s">
        <v>5</v>
      </c>
      <c r="K58" s="16">
        <v>46037</v>
      </c>
      <c r="L58" s="14">
        <v>5</v>
      </c>
      <c r="M58" s="34">
        <f t="shared" si="2"/>
        <v>4579</v>
      </c>
      <c r="N58" s="17">
        <v>4579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1441|1440005|162|2025|63458794000151|5212|2794,11</v>
      </c>
      <c r="B59" s="21" t="str">
        <f t="shared" si="1"/>
        <v>1441|1440005|162|2025|9</v>
      </c>
      <c r="C59" s="14">
        <v>1441</v>
      </c>
      <c r="D59" s="14">
        <v>1440005</v>
      </c>
      <c r="E59" s="14">
        <v>162</v>
      </c>
      <c r="F59" s="14">
        <v>2025</v>
      </c>
      <c r="G59" s="14">
        <v>63458794000151</v>
      </c>
      <c r="H59" s="15" t="s">
        <v>364</v>
      </c>
      <c r="I59" s="14">
        <v>5212</v>
      </c>
      <c r="J59" s="14" t="s">
        <v>358</v>
      </c>
      <c r="K59" s="16">
        <v>46042</v>
      </c>
      <c r="L59" s="14">
        <v>9</v>
      </c>
      <c r="M59" s="34">
        <f t="shared" si="2"/>
        <v>2794.11</v>
      </c>
      <c r="N59" s="17">
        <v>2794.11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1441|1440005|163|2025|42981902000104|3020|4480,91</v>
      </c>
      <c r="B60" s="21" t="str">
        <f t="shared" si="1"/>
        <v>1441|1440005|163|2025|2</v>
      </c>
      <c r="C60" s="14">
        <v>1441</v>
      </c>
      <c r="D60" s="14">
        <v>1440005</v>
      </c>
      <c r="E60" s="14">
        <v>163</v>
      </c>
      <c r="F60" s="14">
        <v>2025</v>
      </c>
      <c r="G60" s="14">
        <v>42981902000104</v>
      </c>
      <c r="H60" s="15" t="s">
        <v>145</v>
      </c>
      <c r="I60" s="14">
        <v>3020</v>
      </c>
      <c r="J60" s="14" t="s">
        <v>5</v>
      </c>
      <c r="K60" s="16">
        <v>46036</v>
      </c>
      <c r="L60" s="14">
        <v>2</v>
      </c>
      <c r="M60" s="34">
        <f t="shared" si="2"/>
        <v>4480.91</v>
      </c>
      <c r="N60" s="17">
        <v>4480.91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1441|1440005|164|2025|15242539000124|3021|2232</v>
      </c>
      <c r="B61" s="21" t="str">
        <f t="shared" si="1"/>
        <v>1441|1440005|164|2025|338</v>
      </c>
      <c r="C61" s="14">
        <v>1441</v>
      </c>
      <c r="D61" s="14">
        <v>1440005</v>
      </c>
      <c r="E61" s="14">
        <v>164</v>
      </c>
      <c r="F61" s="14">
        <v>2025</v>
      </c>
      <c r="G61" s="14">
        <v>15242539000124</v>
      </c>
      <c r="H61" s="15" t="s">
        <v>162</v>
      </c>
      <c r="I61" s="14">
        <v>3021</v>
      </c>
      <c r="J61" s="14" t="s">
        <v>5</v>
      </c>
      <c r="K61" s="16">
        <v>46020</v>
      </c>
      <c r="L61" s="14">
        <v>338</v>
      </c>
      <c r="M61" s="34">
        <f t="shared" si="2"/>
        <v>2232</v>
      </c>
      <c r="N61" s="17">
        <v>2232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1441|1440005|167|2025|58069360000120|4008|35136,32</v>
      </c>
      <c r="B62" s="21" t="str">
        <f t="shared" si="1"/>
        <v>1441|1440005|167|2025|333</v>
      </c>
      <c r="C62" s="14">
        <v>1441</v>
      </c>
      <c r="D62" s="14">
        <v>1440005</v>
      </c>
      <c r="E62" s="14">
        <v>167</v>
      </c>
      <c r="F62" s="14">
        <v>2025</v>
      </c>
      <c r="G62" s="14">
        <v>58069360000120</v>
      </c>
      <c r="H62" s="15" t="s">
        <v>124</v>
      </c>
      <c r="I62" s="14">
        <v>4008</v>
      </c>
      <c r="J62" s="14" t="s">
        <v>359</v>
      </c>
      <c r="K62" s="16">
        <v>46017</v>
      </c>
      <c r="L62" s="14">
        <v>333</v>
      </c>
      <c r="M62" s="34">
        <f t="shared" si="2"/>
        <v>35136.32</v>
      </c>
      <c r="N62" s="17">
        <v>33449.78</v>
      </c>
      <c r="O62" s="17">
        <v>1686.54</v>
      </c>
      <c r="P62" s="3">
        <v>0</v>
      </c>
    </row>
    <row r="63" spans="1:16" ht="24.95" customHeight="1" x14ac:dyDescent="0.2">
      <c r="A63" s="21" t="str">
        <f t="shared" si="0"/>
        <v>1441|1440005|167|2025|58069360000120|4008|231,16</v>
      </c>
      <c r="B63" s="21" t="str">
        <f t="shared" si="1"/>
        <v>1441|1440005|167|2025|334</v>
      </c>
      <c r="C63" s="14">
        <v>1441</v>
      </c>
      <c r="D63" s="14">
        <v>1440005</v>
      </c>
      <c r="E63" s="14">
        <v>167</v>
      </c>
      <c r="F63" s="14">
        <v>2025</v>
      </c>
      <c r="G63" s="14">
        <v>58069360000120</v>
      </c>
      <c r="H63" s="15" t="s">
        <v>124</v>
      </c>
      <c r="I63" s="14">
        <v>4008</v>
      </c>
      <c r="J63" s="14" t="s">
        <v>359</v>
      </c>
      <c r="K63" s="16">
        <v>46017</v>
      </c>
      <c r="L63" s="14">
        <v>334</v>
      </c>
      <c r="M63" s="34">
        <f t="shared" si="2"/>
        <v>231.16</v>
      </c>
      <c r="N63" s="17">
        <v>220.06</v>
      </c>
      <c r="O63" s="17">
        <v>11.1</v>
      </c>
      <c r="P63" s="3">
        <v>0</v>
      </c>
    </row>
    <row r="64" spans="1:16" ht="24.95" customHeight="1" x14ac:dyDescent="0.2">
      <c r="A64" s="21" t="str">
        <f t="shared" si="0"/>
        <v>1441|1440005|167|2025|58069360000120|4008|79530,6</v>
      </c>
      <c r="B64" s="21" t="str">
        <f t="shared" si="1"/>
        <v>1441|1440005|167|2025|335</v>
      </c>
      <c r="C64" s="14">
        <v>1441</v>
      </c>
      <c r="D64" s="14">
        <v>1440005</v>
      </c>
      <c r="E64" s="14">
        <v>167</v>
      </c>
      <c r="F64" s="14">
        <v>2025</v>
      </c>
      <c r="G64" s="14">
        <v>58069360000120</v>
      </c>
      <c r="H64" s="15" t="s">
        <v>124</v>
      </c>
      <c r="I64" s="14">
        <v>4008</v>
      </c>
      <c r="J64" s="14" t="s">
        <v>359</v>
      </c>
      <c r="K64" s="16">
        <v>46017</v>
      </c>
      <c r="L64" s="14">
        <v>335</v>
      </c>
      <c r="M64" s="34">
        <f t="shared" si="2"/>
        <v>79530.600000000006</v>
      </c>
      <c r="N64" s="17">
        <v>75713.13</v>
      </c>
      <c r="O64" s="17">
        <v>3817.47</v>
      </c>
      <c r="P64" s="3">
        <v>0</v>
      </c>
    </row>
    <row r="65" spans="1:16" ht="24.95" customHeight="1" x14ac:dyDescent="0.2">
      <c r="A65" s="21" t="str">
        <f t="shared" si="0"/>
        <v>1441|1440005|167|2025|58069360000120|4008|249722,15</v>
      </c>
      <c r="B65" s="21" t="str">
        <f t="shared" si="1"/>
        <v>1441|1440005|167|2025|336</v>
      </c>
      <c r="C65" s="14">
        <v>1441</v>
      </c>
      <c r="D65" s="14">
        <v>1440005</v>
      </c>
      <c r="E65" s="14">
        <v>167</v>
      </c>
      <c r="F65" s="14">
        <v>2025</v>
      </c>
      <c r="G65" s="14">
        <v>58069360000120</v>
      </c>
      <c r="H65" s="15" t="s">
        <v>124</v>
      </c>
      <c r="I65" s="14">
        <v>4008</v>
      </c>
      <c r="J65" s="14" t="s">
        <v>359</v>
      </c>
      <c r="K65" s="16">
        <v>46017</v>
      </c>
      <c r="L65" s="14">
        <v>336</v>
      </c>
      <c r="M65" s="34">
        <f t="shared" si="2"/>
        <v>249722.15</v>
      </c>
      <c r="N65" s="17">
        <v>237735.49</v>
      </c>
      <c r="O65" s="17">
        <v>11986.66</v>
      </c>
      <c r="P65" s="3">
        <v>0</v>
      </c>
    </row>
    <row r="66" spans="1:16" ht="24.95" customHeight="1" x14ac:dyDescent="0.2">
      <c r="A66" s="21" t="str">
        <f t="shared" si="0"/>
        <v>1441|1440006|0|0|50876159000142|0|99</v>
      </c>
      <c r="B66" s="21" t="str">
        <f t="shared" si="1"/>
        <v>1441|1440006|0|0|2</v>
      </c>
      <c r="C66" s="14">
        <v>1441</v>
      </c>
      <c r="D66" s="14">
        <v>1440006</v>
      </c>
      <c r="E66" s="14">
        <v>0</v>
      </c>
      <c r="F66" s="14">
        <v>0</v>
      </c>
      <c r="G66" s="14">
        <v>50876159000142</v>
      </c>
      <c r="H66" s="15" t="s">
        <v>344</v>
      </c>
      <c r="I66" s="14">
        <v>0</v>
      </c>
      <c r="J66" s="14" t="s">
        <v>357</v>
      </c>
      <c r="K66" s="16">
        <v>46042</v>
      </c>
      <c r="L66" s="14">
        <v>2</v>
      </c>
      <c r="M66" s="34">
        <f t="shared" si="2"/>
        <v>99</v>
      </c>
      <c r="N66" s="17">
        <v>99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1441|1440006|0|0|50876159000142|0|175</v>
      </c>
      <c r="B67" s="21" t="str">
        <f t="shared" si="1"/>
        <v>1441|1440006|0|0|4</v>
      </c>
      <c r="C67" s="14">
        <v>1441</v>
      </c>
      <c r="D67" s="14">
        <v>1440006</v>
      </c>
      <c r="E67" s="14">
        <v>0</v>
      </c>
      <c r="F67" s="14">
        <v>0</v>
      </c>
      <c r="G67" s="14">
        <v>50876159000142</v>
      </c>
      <c r="H67" s="15" t="s">
        <v>344</v>
      </c>
      <c r="I67" s="14">
        <v>0</v>
      </c>
      <c r="J67" s="14" t="s">
        <v>357</v>
      </c>
      <c r="K67" s="16">
        <v>46042</v>
      </c>
      <c r="L67" s="14">
        <v>4</v>
      </c>
      <c r="M67" s="34">
        <f t="shared" si="2"/>
        <v>175</v>
      </c>
      <c r="N67" s="17">
        <v>175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1441|1440006|35|2025|17645773000128|3948|8575</v>
      </c>
      <c r="B68" s="21" t="str">
        <f t="shared" si="1"/>
        <v>1441|1440006|35|2025|3</v>
      </c>
      <c r="C68" s="14">
        <v>1441</v>
      </c>
      <c r="D68" s="14">
        <v>1440006</v>
      </c>
      <c r="E68" s="14">
        <v>35</v>
      </c>
      <c r="F68" s="14">
        <v>2025</v>
      </c>
      <c r="G68" s="14">
        <v>17645773000128</v>
      </c>
      <c r="H68" s="15" t="s">
        <v>365</v>
      </c>
      <c r="I68" s="14">
        <v>3948</v>
      </c>
      <c r="J68" s="14" t="s">
        <v>366</v>
      </c>
      <c r="K68" s="16">
        <v>46042</v>
      </c>
      <c r="L68" s="14">
        <v>3</v>
      </c>
      <c r="M68" s="34">
        <f t="shared" si="2"/>
        <v>8575</v>
      </c>
      <c r="N68" s="17">
        <v>8575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1441|1440006|41|2025|17645773000128|3948|4851</v>
      </c>
      <c r="B69" s="21" t="str">
        <f t="shared" ref="B69:B132" si="4">C69&amp;"|"&amp;D69&amp;"|"&amp;E69&amp;"|"&amp;F69&amp;"|"&amp;L69</f>
        <v>1441|1440006|41|2025|1</v>
      </c>
      <c r="C69" s="14">
        <v>1441</v>
      </c>
      <c r="D69" s="14">
        <v>1440006</v>
      </c>
      <c r="E69" s="14">
        <v>41</v>
      </c>
      <c r="F69" s="14">
        <v>2025</v>
      </c>
      <c r="G69" s="14">
        <v>17645773000128</v>
      </c>
      <c r="H69" s="15" t="s">
        <v>365</v>
      </c>
      <c r="I69" s="14">
        <v>3948</v>
      </c>
      <c r="J69" s="14" t="s">
        <v>366</v>
      </c>
      <c r="K69" s="16">
        <v>46042</v>
      </c>
      <c r="L69" s="14">
        <v>1</v>
      </c>
      <c r="M69" s="34">
        <f t="shared" si="2"/>
        <v>4851</v>
      </c>
      <c r="N69" s="17">
        <v>4851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1441|1440006|80|2025|30616667000184|3948|5602,45</v>
      </c>
      <c r="B70" s="21" t="str">
        <f t="shared" si="4"/>
        <v>1441|1440006|80|2025|116</v>
      </c>
      <c r="C70" s="14">
        <v>1441</v>
      </c>
      <c r="D70" s="14">
        <v>1440006</v>
      </c>
      <c r="E70" s="14">
        <v>80</v>
      </c>
      <c r="F70" s="14">
        <v>2025</v>
      </c>
      <c r="G70" s="14">
        <v>30616667000184</v>
      </c>
      <c r="H70" s="15" t="s">
        <v>164</v>
      </c>
      <c r="I70" s="14">
        <v>3948</v>
      </c>
      <c r="J70" s="14" t="s">
        <v>366</v>
      </c>
      <c r="K70" s="16">
        <v>46013</v>
      </c>
      <c r="L70" s="14">
        <v>116</v>
      </c>
      <c r="M70" s="34">
        <f t="shared" ref="M70:M133" si="5">N70+O70</f>
        <v>5602.45</v>
      </c>
      <c r="N70" s="17">
        <v>5602.45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1441|1440006|81|2025|51918064000107|3948|5602,45</v>
      </c>
      <c r="B71" s="21" t="str">
        <f t="shared" si="4"/>
        <v>1441|1440006|81|2025|115</v>
      </c>
      <c r="C71" s="14">
        <v>1441</v>
      </c>
      <c r="D71" s="14">
        <v>1440006</v>
      </c>
      <c r="E71" s="14">
        <v>81</v>
      </c>
      <c r="F71" s="14">
        <v>2025</v>
      </c>
      <c r="G71" s="14">
        <v>51918064000107</v>
      </c>
      <c r="H71" s="15" t="s">
        <v>165</v>
      </c>
      <c r="I71" s="14">
        <v>3948</v>
      </c>
      <c r="J71" s="14" t="s">
        <v>366</v>
      </c>
      <c r="K71" s="16">
        <v>46013</v>
      </c>
      <c r="L71" s="14">
        <v>115</v>
      </c>
      <c r="M71" s="34">
        <f t="shared" si="5"/>
        <v>5602.45</v>
      </c>
      <c r="N71" s="17">
        <v>5602.45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1441|1440011|0|0|16784720000125|0|237,46</v>
      </c>
      <c r="B72" s="21" t="str">
        <f t="shared" si="4"/>
        <v>1441|1440011|0|0|7705</v>
      </c>
      <c r="C72" s="14">
        <v>1441</v>
      </c>
      <c r="D72" s="14">
        <v>1440011</v>
      </c>
      <c r="E72" s="14">
        <v>0</v>
      </c>
      <c r="F72" s="14">
        <v>0</v>
      </c>
      <c r="G72" s="14">
        <v>16784720000125</v>
      </c>
      <c r="H72" s="15" t="s">
        <v>367</v>
      </c>
      <c r="I72" s="14">
        <v>0</v>
      </c>
      <c r="J72" s="14" t="s">
        <v>357</v>
      </c>
      <c r="K72" s="16">
        <v>45993</v>
      </c>
      <c r="L72" s="14">
        <v>7705</v>
      </c>
      <c r="M72" s="34">
        <f t="shared" si="5"/>
        <v>237.46</v>
      </c>
      <c r="N72" s="17">
        <v>237.46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1441|1440011|0|0|16829640000149|0|490,71</v>
      </c>
      <c r="B73" s="21" t="str">
        <f t="shared" si="4"/>
        <v>1441|1440011|0|0|7820</v>
      </c>
      <c r="C73" s="14">
        <v>1441</v>
      </c>
      <c r="D73" s="14">
        <v>1440011</v>
      </c>
      <c r="E73" s="14">
        <v>0</v>
      </c>
      <c r="F73" s="14">
        <v>0</v>
      </c>
      <c r="G73" s="14">
        <v>16829640000149</v>
      </c>
      <c r="H73" s="15" t="s">
        <v>368</v>
      </c>
      <c r="I73" s="14">
        <v>0</v>
      </c>
      <c r="J73" s="14" t="s">
        <v>357</v>
      </c>
      <c r="K73" s="16">
        <v>45995</v>
      </c>
      <c r="L73" s="14">
        <v>7820</v>
      </c>
      <c r="M73" s="34">
        <f t="shared" si="5"/>
        <v>490.71</v>
      </c>
      <c r="N73" s="17">
        <v>490.71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1441|1440011|0|0|16829640000149|0|117,08</v>
      </c>
      <c r="B74" s="21" t="str">
        <f t="shared" si="4"/>
        <v>1441|1440011|0|0|7884</v>
      </c>
      <c r="C74" s="14">
        <v>1441</v>
      </c>
      <c r="D74" s="14">
        <v>1440011</v>
      </c>
      <c r="E74" s="14">
        <v>0</v>
      </c>
      <c r="F74" s="14">
        <v>0</v>
      </c>
      <c r="G74" s="14">
        <v>16829640000149</v>
      </c>
      <c r="H74" s="15" t="s">
        <v>368</v>
      </c>
      <c r="I74" s="14">
        <v>0</v>
      </c>
      <c r="J74" s="14" t="s">
        <v>357</v>
      </c>
      <c r="K74" s="16">
        <v>46000</v>
      </c>
      <c r="L74" s="14">
        <v>7884</v>
      </c>
      <c r="M74" s="34">
        <f t="shared" si="5"/>
        <v>117.08</v>
      </c>
      <c r="N74" s="17">
        <v>117.08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1441|1440011|0|0|16829640000149|0|207,02</v>
      </c>
      <c r="B75" s="21" t="str">
        <f t="shared" si="4"/>
        <v>1441|1440011|0|0|126</v>
      </c>
      <c r="C75" s="14">
        <v>1441</v>
      </c>
      <c r="D75" s="14">
        <v>1440011</v>
      </c>
      <c r="E75" s="14">
        <v>0</v>
      </c>
      <c r="F75" s="14">
        <v>0</v>
      </c>
      <c r="G75" s="14">
        <v>16829640000149</v>
      </c>
      <c r="H75" s="15" t="s">
        <v>368</v>
      </c>
      <c r="I75" s="14">
        <v>0</v>
      </c>
      <c r="J75" s="14" t="s">
        <v>357</v>
      </c>
      <c r="K75" s="16">
        <v>46036</v>
      </c>
      <c r="L75" s="14">
        <v>126</v>
      </c>
      <c r="M75" s="34">
        <f t="shared" si="5"/>
        <v>207.02</v>
      </c>
      <c r="N75" s="17">
        <v>207.02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1441|1440011|0|0|16928483000129|0|0</v>
      </c>
      <c r="B76" s="21" t="str">
        <f t="shared" si="4"/>
        <v>1441|1440011|0|0|7721</v>
      </c>
      <c r="C76" s="14">
        <v>1441</v>
      </c>
      <c r="D76" s="14">
        <v>1440011</v>
      </c>
      <c r="E76" s="14">
        <v>0</v>
      </c>
      <c r="F76" s="14">
        <v>0</v>
      </c>
      <c r="G76" s="14">
        <v>16928483000129</v>
      </c>
      <c r="H76" s="15" t="s">
        <v>369</v>
      </c>
      <c r="I76" s="14">
        <v>0</v>
      </c>
      <c r="J76" s="14" t="s">
        <v>357</v>
      </c>
      <c r="K76" s="16">
        <v>45993</v>
      </c>
      <c r="L76" s="14">
        <v>7721</v>
      </c>
      <c r="M76" s="34">
        <f t="shared" si="5"/>
        <v>0</v>
      </c>
      <c r="N76" s="17">
        <v>0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1441|1440011|0|0|16928483000129|0|0</v>
      </c>
      <c r="B77" s="21" t="str">
        <f t="shared" si="4"/>
        <v>1441|1440011|0|0|7832</v>
      </c>
      <c r="C77" s="14">
        <v>1441</v>
      </c>
      <c r="D77" s="14">
        <v>1440011</v>
      </c>
      <c r="E77" s="14">
        <v>0</v>
      </c>
      <c r="F77" s="14">
        <v>0</v>
      </c>
      <c r="G77" s="14">
        <v>16928483000129</v>
      </c>
      <c r="H77" s="15" t="s">
        <v>369</v>
      </c>
      <c r="I77" s="14">
        <v>0</v>
      </c>
      <c r="J77" s="14" t="s">
        <v>357</v>
      </c>
      <c r="K77" s="16">
        <v>45996</v>
      </c>
      <c r="L77" s="14">
        <v>7832</v>
      </c>
      <c r="M77" s="34">
        <f t="shared" si="5"/>
        <v>0</v>
      </c>
      <c r="N77" s="17">
        <v>0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1441|1440011|0|0|16928483000129|0|219,67</v>
      </c>
      <c r="B78" s="21" t="str">
        <f t="shared" si="4"/>
        <v>1441|1440011|0|0|7870</v>
      </c>
      <c r="C78" s="14">
        <v>1441</v>
      </c>
      <c r="D78" s="14">
        <v>1440011</v>
      </c>
      <c r="E78" s="14">
        <v>0</v>
      </c>
      <c r="F78" s="14">
        <v>0</v>
      </c>
      <c r="G78" s="14">
        <v>16928483000129</v>
      </c>
      <c r="H78" s="15" t="s">
        <v>369</v>
      </c>
      <c r="I78" s="14">
        <v>0</v>
      </c>
      <c r="J78" s="14" t="s">
        <v>357</v>
      </c>
      <c r="K78" s="16">
        <v>46000</v>
      </c>
      <c r="L78" s="14">
        <v>7870</v>
      </c>
      <c r="M78" s="34">
        <f t="shared" si="5"/>
        <v>219.67</v>
      </c>
      <c r="N78" s="17">
        <v>219.67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1441|1440011|0|0|17095043000109|0|637,46</v>
      </c>
      <c r="B79" s="21" t="str">
        <f t="shared" si="4"/>
        <v>1441|1440011|0|0|7646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370</v>
      </c>
      <c r="I79" s="14">
        <v>0</v>
      </c>
      <c r="J79" s="14" t="s">
        <v>357</v>
      </c>
      <c r="K79" s="16">
        <v>45992</v>
      </c>
      <c r="L79" s="14">
        <v>7646</v>
      </c>
      <c r="M79" s="34">
        <f t="shared" si="5"/>
        <v>637.46</v>
      </c>
      <c r="N79" s="17">
        <v>637.46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1441|1440011|0|0|17095043000109|0|49,35</v>
      </c>
      <c r="B80" s="21" t="str">
        <f t="shared" si="4"/>
        <v>1441|1440011|0|0|7647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370</v>
      </c>
      <c r="I80" s="14">
        <v>0</v>
      </c>
      <c r="J80" s="14" t="s">
        <v>357</v>
      </c>
      <c r="K80" s="16">
        <v>45992</v>
      </c>
      <c r="L80" s="14">
        <v>7647</v>
      </c>
      <c r="M80" s="34">
        <f t="shared" si="5"/>
        <v>49.35</v>
      </c>
      <c r="N80" s="17">
        <v>49.35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1441|1440011|0|0|17095043000109|0|133,74</v>
      </c>
      <c r="B81" s="21" t="str">
        <f t="shared" si="4"/>
        <v>1441|1440011|0|0|7648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370</v>
      </c>
      <c r="I81" s="14">
        <v>0</v>
      </c>
      <c r="J81" s="14" t="s">
        <v>357</v>
      </c>
      <c r="K81" s="16">
        <v>45992</v>
      </c>
      <c r="L81" s="14">
        <v>7648</v>
      </c>
      <c r="M81" s="34">
        <f t="shared" si="5"/>
        <v>133.74</v>
      </c>
      <c r="N81" s="17">
        <v>133.74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1441|1440011|0|0|17095043000109|0|15,04</v>
      </c>
      <c r="B82" s="21" t="str">
        <f t="shared" si="4"/>
        <v>1441|1440011|0|0|7649</v>
      </c>
      <c r="C82" s="14">
        <v>1441</v>
      </c>
      <c r="D82" s="14">
        <v>1440011</v>
      </c>
      <c r="E82" s="14">
        <v>0</v>
      </c>
      <c r="F82" s="14">
        <v>0</v>
      </c>
      <c r="G82" s="14">
        <v>17095043000109</v>
      </c>
      <c r="H82" s="15" t="s">
        <v>370</v>
      </c>
      <c r="I82" s="14">
        <v>0</v>
      </c>
      <c r="J82" s="14" t="s">
        <v>357</v>
      </c>
      <c r="K82" s="16">
        <v>45992</v>
      </c>
      <c r="L82" s="14">
        <v>7649</v>
      </c>
      <c r="M82" s="34">
        <f t="shared" si="5"/>
        <v>15.04</v>
      </c>
      <c r="N82" s="17">
        <v>15.04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1441|1440011|0|0|17095043000109|0|207,7</v>
      </c>
      <c r="B83" s="21" t="str">
        <f t="shared" si="4"/>
        <v>1441|1440011|0|0|7857</v>
      </c>
      <c r="C83" s="14">
        <v>1441</v>
      </c>
      <c r="D83" s="14">
        <v>1440011</v>
      </c>
      <c r="E83" s="14">
        <v>0</v>
      </c>
      <c r="F83" s="14">
        <v>0</v>
      </c>
      <c r="G83" s="14">
        <v>17095043000109</v>
      </c>
      <c r="H83" s="15" t="s">
        <v>370</v>
      </c>
      <c r="I83" s="14">
        <v>0</v>
      </c>
      <c r="J83" s="14" t="s">
        <v>357</v>
      </c>
      <c r="K83" s="16">
        <v>46000</v>
      </c>
      <c r="L83" s="14">
        <v>7857</v>
      </c>
      <c r="M83" s="34">
        <f t="shared" si="5"/>
        <v>207.7</v>
      </c>
      <c r="N83" s="17">
        <v>207.7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1441|1440011|0|0|17095043000109|0|367,64</v>
      </c>
      <c r="B84" s="21" t="str">
        <f t="shared" si="4"/>
        <v>1441|1440011|0|0|115</v>
      </c>
      <c r="C84" s="14">
        <v>1441</v>
      </c>
      <c r="D84" s="14">
        <v>1440011</v>
      </c>
      <c r="E84" s="14">
        <v>0</v>
      </c>
      <c r="F84" s="14">
        <v>0</v>
      </c>
      <c r="G84" s="14">
        <v>17095043000109</v>
      </c>
      <c r="H84" s="15" t="s">
        <v>370</v>
      </c>
      <c r="I84" s="14">
        <v>0</v>
      </c>
      <c r="J84" s="14" t="s">
        <v>357</v>
      </c>
      <c r="K84" s="16">
        <v>46036</v>
      </c>
      <c r="L84" s="14">
        <v>115</v>
      </c>
      <c r="M84" s="34">
        <f t="shared" si="5"/>
        <v>367.64</v>
      </c>
      <c r="N84" s="17">
        <v>367.64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1441|1440011|0|0|17695024000105|0|504,14</v>
      </c>
      <c r="B85" s="21" t="str">
        <f t="shared" si="4"/>
        <v>1441|1440011|0|0|7763</v>
      </c>
      <c r="C85" s="14">
        <v>1441</v>
      </c>
      <c r="D85" s="14">
        <v>1440011</v>
      </c>
      <c r="E85" s="14">
        <v>0</v>
      </c>
      <c r="F85" s="14">
        <v>0</v>
      </c>
      <c r="G85" s="14">
        <v>17695024000105</v>
      </c>
      <c r="H85" s="15" t="s">
        <v>371</v>
      </c>
      <c r="I85" s="14">
        <v>0</v>
      </c>
      <c r="J85" s="14" t="s">
        <v>357</v>
      </c>
      <c r="K85" s="16">
        <v>45995</v>
      </c>
      <c r="L85" s="14">
        <v>7763</v>
      </c>
      <c r="M85" s="34">
        <f t="shared" si="5"/>
        <v>504.14</v>
      </c>
      <c r="N85" s="17">
        <v>504.14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1441|1440011|0|0|17702499000181|0|587,25</v>
      </c>
      <c r="B86" s="21" t="str">
        <f t="shared" si="4"/>
        <v>1441|1440011|0|0|7655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372</v>
      </c>
      <c r="I86" s="14">
        <v>0</v>
      </c>
      <c r="J86" s="14" t="s">
        <v>357</v>
      </c>
      <c r="K86" s="16">
        <v>45992</v>
      </c>
      <c r="L86" s="14">
        <v>7655</v>
      </c>
      <c r="M86" s="34">
        <f t="shared" si="5"/>
        <v>587.25</v>
      </c>
      <c r="N86" s="17">
        <v>587.25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1441|1440011|0|0|17702499000181|0|43,79</v>
      </c>
      <c r="B87" s="21" t="str">
        <f t="shared" si="4"/>
        <v>1441|1440011|0|0|7656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372</v>
      </c>
      <c r="I87" s="14">
        <v>0</v>
      </c>
      <c r="J87" s="14" t="s">
        <v>357</v>
      </c>
      <c r="K87" s="16">
        <v>45992</v>
      </c>
      <c r="L87" s="14">
        <v>7656</v>
      </c>
      <c r="M87" s="34">
        <f t="shared" si="5"/>
        <v>43.79</v>
      </c>
      <c r="N87" s="17">
        <v>43.79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1441|1440011|0|0|17702499000181|0|217,81</v>
      </c>
      <c r="B88" s="21" t="str">
        <f t="shared" si="4"/>
        <v>1441|1440011|0|0|7657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372</v>
      </c>
      <c r="I88" s="14">
        <v>0</v>
      </c>
      <c r="J88" s="14" t="s">
        <v>357</v>
      </c>
      <c r="K88" s="16">
        <v>45992</v>
      </c>
      <c r="L88" s="14">
        <v>7657</v>
      </c>
      <c r="M88" s="34">
        <f t="shared" si="5"/>
        <v>217.81</v>
      </c>
      <c r="N88" s="17">
        <v>217.81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1441|1440011|0|0|17702499000181|0|21,83</v>
      </c>
      <c r="B89" s="21" t="str">
        <f t="shared" si="4"/>
        <v>1441|1440011|0|0|7658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372</v>
      </c>
      <c r="I89" s="14">
        <v>0</v>
      </c>
      <c r="J89" s="14" t="s">
        <v>357</v>
      </c>
      <c r="K89" s="16">
        <v>45992</v>
      </c>
      <c r="L89" s="14">
        <v>7658</v>
      </c>
      <c r="M89" s="34">
        <f t="shared" si="5"/>
        <v>21.83</v>
      </c>
      <c r="N89" s="17">
        <v>21.83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1441|1440011|0|0|17702499000181|0|301,07</v>
      </c>
      <c r="B90" s="21" t="str">
        <f t="shared" si="4"/>
        <v>1441|1440011|0|0|7858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372</v>
      </c>
      <c r="I90" s="14">
        <v>0</v>
      </c>
      <c r="J90" s="14" t="s">
        <v>357</v>
      </c>
      <c r="K90" s="16">
        <v>46000</v>
      </c>
      <c r="L90" s="14">
        <v>7858</v>
      </c>
      <c r="M90" s="34">
        <f t="shared" si="5"/>
        <v>301.07</v>
      </c>
      <c r="N90" s="17">
        <v>301.07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1441|1440011|0|0|17702499000181|0|301,07</v>
      </c>
      <c r="B91" s="21" t="str">
        <f t="shared" si="4"/>
        <v>1441|1440011|0|0|117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372</v>
      </c>
      <c r="I91" s="14">
        <v>0</v>
      </c>
      <c r="J91" s="14" t="s">
        <v>357</v>
      </c>
      <c r="K91" s="16">
        <v>46036</v>
      </c>
      <c r="L91" s="14">
        <v>117</v>
      </c>
      <c r="M91" s="34">
        <f t="shared" si="5"/>
        <v>301.07</v>
      </c>
      <c r="N91" s="17">
        <v>301.07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1441|1440011|0|0|17702499000181|0|232,24</v>
      </c>
      <c r="B92" s="21" t="str">
        <f t="shared" si="4"/>
        <v>1441|1440011|0|0|118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372</v>
      </c>
      <c r="I92" s="14">
        <v>0</v>
      </c>
      <c r="J92" s="14" t="s">
        <v>357</v>
      </c>
      <c r="K92" s="16">
        <v>46036</v>
      </c>
      <c r="L92" s="14">
        <v>118</v>
      </c>
      <c r="M92" s="34">
        <f t="shared" si="5"/>
        <v>232.24</v>
      </c>
      <c r="N92" s="17">
        <v>232.24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1441|1440011|0|0|17709197000135|0|121,97</v>
      </c>
      <c r="B93" s="21" t="str">
        <f t="shared" si="4"/>
        <v>1441|1440011|0|0|7645</v>
      </c>
      <c r="C93" s="14">
        <v>1441</v>
      </c>
      <c r="D93" s="14">
        <v>1440011</v>
      </c>
      <c r="E93" s="14">
        <v>0</v>
      </c>
      <c r="F93" s="14">
        <v>0</v>
      </c>
      <c r="G93" s="14">
        <v>17709197000135</v>
      </c>
      <c r="H93" s="15" t="s">
        <v>373</v>
      </c>
      <c r="I93" s="14">
        <v>0</v>
      </c>
      <c r="J93" s="14" t="s">
        <v>357</v>
      </c>
      <c r="K93" s="16">
        <v>45992</v>
      </c>
      <c r="L93" s="14">
        <v>7645</v>
      </c>
      <c r="M93" s="34">
        <f t="shared" si="5"/>
        <v>121.97</v>
      </c>
      <c r="N93" s="17">
        <v>121.97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1441|1440011|0|0|17733643000147|0|214,61</v>
      </c>
      <c r="B94" s="21" t="str">
        <f t="shared" si="4"/>
        <v>1441|1440011|0|0|7677</v>
      </c>
      <c r="C94" s="14">
        <v>1441</v>
      </c>
      <c r="D94" s="14">
        <v>1440011</v>
      </c>
      <c r="E94" s="14">
        <v>0</v>
      </c>
      <c r="F94" s="14">
        <v>0</v>
      </c>
      <c r="G94" s="14">
        <v>17733643000147</v>
      </c>
      <c r="H94" s="15" t="s">
        <v>374</v>
      </c>
      <c r="I94" s="14">
        <v>0</v>
      </c>
      <c r="J94" s="14" t="s">
        <v>357</v>
      </c>
      <c r="K94" s="16">
        <v>45993</v>
      </c>
      <c r="L94" s="14">
        <v>7677</v>
      </c>
      <c r="M94" s="34">
        <f t="shared" si="5"/>
        <v>214.61</v>
      </c>
      <c r="N94" s="17">
        <v>214.61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1441|1440011|0|0|17747924000159|0|140,54</v>
      </c>
      <c r="B95" s="21" t="str">
        <f t="shared" si="4"/>
        <v>1441|1440011|0|0|7693</v>
      </c>
      <c r="C95" s="14">
        <v>1441</v>
      </c>
      <c r="D95" s="14">
        <v>1440011</v>
      </c>
      <c r="E95" s="14">
        <v>0</v>
      </c>
      <c r="F95" s="14">
        <v>0</v>
      </c>
      <c r="G95" s="14">
        <v>17747924000159</v>
      </c>
      <c r="H95" s="15" t="s">
        <v>375</v>
      </c>
      <c r="I95" s="14">
        <v>0</v>
      </c>
      <c r="J95" s="14" t="s">
        <v>357</v>
      </c>
      <c r="K95" s="16">
        <v>45993</v>
      </c>
      <c r="L95" s="14">
        <v>7693</v>
      </c>
      <c r="M95" s="34">
        <f t="shared" si="5"/>
        <v>140.54</v>
      </c>
      <c r="N95" s="17">
        <v>140.54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1441|1440011|0|0|17749896000109|0|358,5</v>
      </c>
      <c r="B96" s="21" t="str">
        <f t="shared" si="4"/>
        <v>1441|1440011|0|0|7742</v>
      </c>
      <c r="C96" s="14">
        <v>1441</v>
      </c>
      <c r="D96" s="14">
        <v>1440011</v>
      </c>
      <c r="E96" s="14">
        <v>0</v>
      </c>
      <c r="F96" s="14">
        <v>0</v>
      </c>
      <c r="G96" s="14">
        <v>17749896000109</v>
      </c>
      <c r="H96" s="15" t="s">
        <v>376</v>
      </c>
      <c r="I96" s="14">
        <v>0</v>
      </c>
      <c r="J96" s="14" t="s">
        <v>357</v>
      </c>
      <c r="K96" s="16">
        <v>45995</v>
      </c>
      <c r="L96" s="14">
        <v>7742</v>
      </c>
      <c r="M96" s="34">
        <f t="shared" si="5"/>
        <v>358.5</v>
      </c>
      <c r="N96" s="17">
        <v>358.5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1441|1440011|0|0|17749912000163|0|381,97</v>
      </c>
      <c r="B97" s="21" t="str">
        <f t="shared" si="4"/>
        <v>1441|1440011|0|0|7714</v>
      </c>
      <c r="C97" s="14">
        <v>1441</v>
      </c>
      <c r="D97" s="14">
        <v>1440011</v>
      </c>
      <c r="E97" s="14">
        <v>0</v>
      </c>
      <c r="F97" s="14">
        <v>0</v>
      </c>
      <c r="G97" s="14">
        <v>17749912000163</v>
      </c>
      <c r="H97" s="15" t="s">
        <v>377</v>
      </c>
      <c r="I97" s="14">
        <v>0</v>
      </c>
      <c r="J97" s="14" t="s">
        <v>357</v>
      </c>
      <c r="K97" s="16">
        <v>45993</v>
      </c>
      <c r="L97" s="14">
        <v>7714</v>
      </c>
      <c r="M97" s="34">
        <f t="shared" si="5"/>
        <v>381.97</v>
      </c>
      <c r="N97" s="17">
        <v>381.97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1441|1440011|0|0|17754136000190|0|283,84</v>
      </c>
      <c r="B98" s="21" t="str">
        <f t="shared" si="4"/>
        <v>1441|1440011|0|0|7661</v>
      </c>
      <c r="C98" s="14">
        <v>1441</v>
      </c>
      <c r="D98" s="14">
        <v>1440011</v>
      </c>
      <c r="E98" s="14">
        <v>0</v>
      </c>
      <c r="F98" s="14">
        <v>0</v>
      </c>
      <c r="G98" s="14">
        <v>17754136000190</v>
      </c>
      <c r="H98" s="15" t="s">
        <v>378</v>
      </c>
      <c r="I98" s="14">
        <v>0</v>
      </c>
      <c r="J98" s="14" t="s">
        <v>357</v>
      </c>
      <c r="K98" s="16">
        <v>45993</v>
      </c>
      <c r="L98" s="14">
        <v>7661</v>
      </c>
      <c r="M98" s="34">
        <f t="shared" si="5"/>
        <v>283.83999999999997</v>
      </c>
      <c r="N98" s="17">
        <v>283.83999999999997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1441|1440011|0|0|17754136000190|0|20,68</v>
      </c>
      <c r="B99" s="21" t="str">
        <f t="shared" si="4"/>
        <v>1441|1440011|0|0|7662</v>
      </c>
      <c r="C99" s="14">
        <v>1441</v>
      </c>
      <c r="D99" s="14">
        <v>1440011</v>
      </c>
      <c r="E99" s="14">
        <v>0</v>
      </c>
      <c r="F99" s="14">
        <v>0</v>
      </c>
      <c r="G99" s="14">
        <v>17754136000190</v>
      </c>
      <c r="H99" s="15" t="s">
        <v>378</v>
      </c>
      <c r="I99" s="14">
        <v>0</v>
      </c>
      <c r="J99" s="14" t="s">
        <v>357</v>
      </c>
      <c r="K99" s="16">
        <v>45993</v>
      </c>
      <c r="L99" s="14">
        <v>7662</v>
      </c>
      <c r="M99" s="34">
        <f t="shared" si="5"/>
        <v>20.68</v>
      </c>
      <c r="N99" s="17">
        <v>20.68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1441|1440011|0|0|17754136000190|0|166,99</v>
      </c>
      <c r="B100" s="21" t="str">
        <f t="shared" si="4"/>
        <v>1441|1440011|0|0|7663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17754136000190</v>
      </c>
      <c r="H100" s="15" t="s">
        <v>378</v>
      </c>
      <c r="I100" s="14">
        <v>0</v>
      </c>
      <c r="J100" s="14" t="s">
        <v>357</v>
      </c>
      <c r="K100" s="16">
        <v>45993</v>
      </c>
      <c r="L100" s="14">
        <v>7663</v>
      </c>
      <c r="M100" s="34">
        <f t="shared" si="5"/>
        <v>166.99</v>
      </c>
      <c r="N100" s="17">
        <v>166.99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1441|1440011|0|0|17754136000190|0|14,55</v>
      </c>
      <c r="B101" s="21" t="str">
        <f t="shared" si="4"/>
        <v>1441|1440011|0|0|7664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17754136000190</v>
      </c>
      <c r="H101" s="15" t="s">
        <v>378</v>
      </c>
      <c r="I101" s="14">
        <v>0</v>
      </c>
      <c r="J101" s="14" t="s">
        <v>357</v>
      </c>
      <c r="K101" s="16">
        <v>45993</v>
      </c>
      <c r="L101" s="14">
        <v>7664</v>
      </c>
      <c r="M101" s="34">
        <f t="shared" si="5"/>
        <v>14.55</v>
      </c>
      <c r="N101" s="17">
        <v>14.55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1441|1440011|0|0|17894049000138|0|172,16</v>
      </c>
      <c r="B102" s="21" t="str">
        <f t="shared" si="4"/>
        <v>1441|1440011|0|0|7758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17894049000138</v>
      </c>
      <c r="H102" s="15" t="s">
        <v>379</v>
      </c>
      <c r="I102" s="14">
        <v>0</v>
      </c>
      <c r="J102" s="14" t="s">
        <v>357</v>
      </c>
      <c r="K102" s="16">
        <v>45995</v>
      </c>
      <c r="L102" s="14">
        <v>7758</v>
      </c>
      <c r="M102" s="34">
        <f t="shared" si="5"/>
        <v>172.16</v>
      </c>
      <c r="N102" s="17">
        <v>172.16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1441|1440011|0|0|17894049000138|0|12,87</v>
      </c>
      <c r="B103" s="21" t="str">
        <f t="shared" si="4"/>
        <v>1441|1440011|0|0|7760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17894049000138</v>
      </c>
      <c r="H103" s="15" t="s">
        <v>379</v>
      </c>
      <c r="I103" s="14">
        <v>0</v>
      </c>
      <c r="J103" s="14" t="s">
        <v>357</v>
      </c>
      <c r="K103" s="16">
        <v>45995</v>
      </c>
      <c r="L103" s="14">
        <v>7760</v>
      </c>
      <c r="M103" s="34">
        <f t="shared" si="5"/>
        <v>12.87</v>
      </c>
      <c r="N103" s="17">
        <v>12.87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1441|1440011|0|0|17894049000138|0|123,45</v>
      </c>
      <c r="B104" s="21" t="str">
        <f t="shared" si="4"/>
        <v>1441|1440011|0|0|7761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17894049000138</v>
      </c>
      <c r="H104" s="15" t="s">
        <v>379</v>
      </c>
      <c r="I104" s="14">
        <v>0</v>
      </c>
      <c r="J104" s="14" t="s">
        <v>357</v>
      </c>
      <c r="K104" s="16">
        <v>45995</v>
      </c>
      <c r="L104" s="14">
        <v>7761</v>
      </c>
      <c r="M104" s="34">
        <f t="shared" si="5"/>
        <v>123.45</v>
      </c>
      <c r="N104" s="17">
        <v>123.45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1441|1440011|0|0|17894049000138|0|12,11</v>
      </c>
      <c r="B105" s="21" t="str">
        <f t="shared" si="4"/>
        <v>1441|1440011|0|0|7762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17894049000138</v>
      </c>
      <c r="H105" s="15" t="s">
        <v>379</v>
      </c>
      <c r="I105" s="14">
        <v>0</v>
      </c>
      <c r="J105" s="14" t="s">
        <v>357</v>
      </c>
      <c r="K105" s="16">
        <v>45995</v>
      </c>
      <c r="L105" s="14">
        <v>7762</v>
      </c>
      <c r="M105" s="34">
        <f t="shared" si="5"/>
        <v>12.11</v>
      </c>
      <c r="N105" s="17">
        <v>12.11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1441|1440011|0|0|17894072000122|0|325,57</v>
      </c>
      <c r="B106" s="21" t="str">
        <f t="shared" si="4"/>
        <v>1441|1440011|0|0|7668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17894072000122</v>
      </c>
      <c r="H106" s="15" t="s">
        <v>380</v>
      </c>
      <c r="I106" s="14">
        <v>0</v>
      </c>
      <c r="J106" s="14" t="s">
        <v>357</v>
      </c>
      <c r="K106" s="16">
        <v>45993</v>
      </c>
      <c r="L106" s="14">
        <v>7668</v>
      </c>
      <c r="M106" s="34">
        <f t="shared" si="5"/>
        <v>325.57</v>
      </c>
      <c r="N106" s="17">
        <v>325.57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1441|1440011|0|0|17900473000148|0|210,36</v>
      </c>
      <c r="B107" s="21" t="str">
        <f t="shared" si="4"/>
        <v>1441|1440011|0|0|7707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17900473000148</v>
      </c>
      <c r="H107" s="15" t="s">
        <v>381</v>
      </c>
      <c r="I107" s="14">
        <v>0</v>
      </c>
      <c r="J107" s="14" t="s">
        <v>357</v>
      </c>
      <c r="K107" s="16">
        <v>45993</v>
      </c>
      <c r="L107" s="14">
        <v>7707</v>
      </c>
      <c r="M107" s="34">
        <f t="shared" si="5"/>
        <v>210.36</v>
      </c>
      <c r="N107" s="17">
        <v>210.36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1441|1440011|0|0|17935396000161|0|167,82</v>
      </c>
      <c r="B108" s="21" t="str">
        <f t="shared" si="4"/>
        <v>1441|1440011|0|0|7653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17935396000161</v>
      </c>
      <c r="H108" s="15" t="s">
        <v>382</v>
      </c>
      <c r="I108" s="14">
        <v>0</v>
      </c>
      <c r="J108" s="14" t="s">
        <v>357</v>
      </c>
      <c r="K108" s="16">
        <v>45992</v>
      </c>
      <c r="L108" s="14">
        <v>7653</v>
      </c>
      <c r="M108" s="34">
        <f t="shared" si="5"/>
        <v>167.82</v>
      </c>
      <c r="N108" s="17">
        <v>167.82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1441|1440011|0|0|17947581000176|0|517,11</v>
      </c>
      <c r="B109" s="21" t="str">
        <f t="shared" si="4"/>
        <v>1441|1440011|0|0|7712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17947581000176</v>
      </c>
      <c r="H109" s="15" t="s">
        <v>383</v>
      </c>
      <c r="I109" s="14">
        <v>0</v>
      </c>
      <c r="J109" s="14" t="s">
        <v>357</v>
      </c>
      <c r="K109" s="16">
        <v>45993</v>
      </c>
      <c r="L109" s="14">
        <v>7712</v>
      </c>
      <c r="M109" s="34">
        <f t="shared" si="5"/>
        <v>517.11</v>
      </c>
      <c r="N109" s="17">
        <v>517.11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1441|1440011|0|0|17947581000176|0|177,79</v>
      </c>
      <c r="B110" s="21" t="str">
        <f t="shared" si="4"/>
        <v>1441|1440011|0|0|7873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17947581000176</v>
      </c>
      <c r="H110" s="15" t="s">
        <v>383</v>
      </c>
      <c r="I110" s="14">
        <v>0</v>
      </c>
      <c r="J110" s="14" t="s">
        <v>357</v>
      </c>
      <c r="K110" s="16">
        <v>46000</v>
      </c>
      <c r="L110" s="14">
        <v>7873</v>
      </c>
      <c r="M110" s="34">
        <f t="shared" si="5"/>
        <v>177.79</v>
      </c>
      <c r="N110" s="17">
        <v>177.79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1441|1440011|0|0|17947581000176|0|314,15</v>
      </c>
      <c r="B111" s="21" t="str">
        <f t="shared" si="4"/>
        <v>1441|1440011|0|0|226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17947581000176</v>
      </c>
      <c r="H111" s="15" t="s">
        <v>383</v>
      </c>
      <c r="I111" s="14">
        <v>0</v>
      </c>
      <c r="J111" s="14" t="s">
        <v>357</v>
      </c>
      <c r="K111" s="16">
        <v>46038</v>
      </c>
      <c r="L111" s="14">
        <v>226</v>
      </c>
      <c r="M111" s="34">
        <f t="shared" si="5"/>
        <v>314.14999999999998</v>
      </c>
      <c r="N111" s="17">
        <v>314.14999999999998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1441|1440011|0|0|17955535000119|0|426,93</v>
      </c>
      <c r="B112" s="21" t="str">
        <f t="shared" si="4"/>
        <v>1441|1440011|0|0|7796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17955535000119</v>
      </c>
      <c r="H112" s="15" t="s">
        <v>384</v>
      </c>
      <c r="I112" s="14">
        <v>0</v>
      </c>
      <c r="J112" s="14" t="s">
        <v>357</v>
      </c>
      <c r="K112" s="16">
        <v>45995</v>
      </c>
      <c r="L112" s="14">
        <v>7796</v>
      </c>
      <c r="M112" s="34">
        <f t="shared" si="5"/>
        <v>426.93</v>
      </c>
      <c r="N112" s="17">
        <v>426.93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1441|1440011|0|0|17963083000117|0|185,03</v>
      </c>
      <c r="B113" s="21" t="str">
        <f t="shared" si="4"/>
        <v>1441|1440011|0|0|7746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17963083000117</v>
      </c>
      <c r="H113" s="15" t="s">
        <v>385</v>
      </c>
      <c r="I113" s="14">
        <v>0</v>
      </c>
      <c r="J113" s="14" t="s">
        <v>357</v>
      </c>
      <c r="K113" s="16">
        <v>45995</v>
      </c>
      <c r="L113" s="14">
        <v>7746</v>
      </c>
      <c r="M113" s="34">
        <f t="shared" si="5"/>
        <v>185.03</v>
      </c>
      <c r="N113" s="17">
        <v>185.03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1441|1440011|0|0|18008862000126|0|154,19</v>
      </c>
      <c r="B114" s="21" t="str">
        <f t="shared" si="4"/>
        <v>1441|1440011|0|0|7750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18008862000126</v>
      </c>
      <c r="H114" s="15" t="s">
        <v>386</v>
      </c>
      <c r="I114" s="14">
        <v>0</v>
      </c>
      <c r="J114" s="14" t="s">
        <v>357</v>
      </c>
      <c r="K114" s="16">
        <v>45995</v>
      </c>
      <c r="L114" s="14">
        <v>7750</v>
      </c>
      <c r="M114" s="34">
        <f t="shared" si="5"/>
        <v>154.19</v>
      </c>
      <c r="N114" s="17">
        <v>154.19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1441|1440011|0|0|18008870000172|0|185,03</v>
      </c>
      <c r="B115" s="21" t="str">
        <f t="shared" si="4"/>
        <v>1441|1440011|0|0|7659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18008870000172</v>
      </c>
      <c r="H115" s="15" t="s">
        <v>387</v>
      </c>
      <c r="I115" s="14">
        <v>0</v>
      </c>
      <c r="J115" s="14" t="s">
        <v>357</v>
      </c>
      <c r="K115" s="16">
        <v>45993</v>
      </c>
      <c r="L115" s="14">
        <v>7659</v>
      </c>
      <c r="M115" s="34">
        <f t="shared" si="5"/>
        <v>185.03</v>
      </c>
      <c r="N115" s="17">
        <v>185.03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1441|1440011|0|0|18017392000167|0|688,58</v>
      </c>
      <c r="B116" s="21" t="str">
        <f t="shared" si="4"/>
        <v>1441|1440011|0|0|7675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18017392000167</v>
      </c>
      <c r="H116" s="15" t="s">
        <v>388</v>
      </c>
      <c r="I116" s="14">
        <v>0</v>
      </c>
      <c r="J116" s="14" t="s">
        <v>357</v>
      </c>
      <c r="K116" s="16">
        <v>45993</v>
      </c>
      <c r="L116" s="14">
        <v>7675</v>
      </c>
      <c r="M116" s="34">
        <f t="shared" si="5"/>
        <v>688.58</v>
      </c>
      <c r="N116" s="17">
        <v>688.58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1441|1440011|0|0|18017392000167|0|52,74</v>
      </c>
      <c r="B117" s="21" t="str">
        <f t="shared" si="4"/>
        <v>1441|1440011|0|0|8011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18017392000167</v>
      </c>
      <c r="H117" s="15" t="s">
        <v>388</v>
      </c>
      <c r="I117" s="14">
        <v>0</v>
      </c>
      <c r="J117" s="14" t="s">
        <v>357</v>
      </c>
      <c r="K117" s="16">
        <v>46002</v>
      </c>
      <c r="L117" s="14">
        <v>8011</v>
      </c>
      <c r="M117" s="34">
        <f t="shared" si="5"/>
        <v>52.74</v>
      </c>
      <c r="N117" s="17">
        <v>52.74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1441|1440011|0|0|18017392000167|0|259,23</v>
      </c>
      <c r="B118" s="21" t="str">
        <f t="shared" si="4"/>
        <v>1441|1440011|0|0|308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18017392000167</v>
      </c>
      <c r="H118" s="15" t="s">
        <v>388</v>
      </c>
      <c r="I118" s="14">
        <v>0</v>
      </c>
      <c r="J118" s="14" t="s">
        <v>357</v>
      </c>
      <c r="K118" s="16">
        <v>46042</v>
      </c>
      <c r="L118" s="14">
        <v>308</v>
      </c>
      <c r="M118" s="34">
        <f t="shared" si="5"/>
        <v>259.23</v>
      </c>
      <c r="N118" s="17">
        <v>259.23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1441|1440011|0|0|18017442000106|0|320,59</v>
      </c>
      <c r="B119" s="21" t="str">
        <f t="shared" si="4"/>
        <v>1441|1440011|0|0|7700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18017442000106</v>
      </c>
      <c r="H119" s="15" t="s">
        <v>389</v>
      </c>
      <c r="I119" s="14">
        <v>0</v>
      </c>
      <c r="J119" s="14" t="s">
        <v>357</v>
      </c>
      <c r="K119" s="16">
        <v>45993</v>
      </c>
      <c r="L119" s="14">
        <v>7700</v>
      </c>
      <c r="M119" s="34">
        <f t="shared" si="5"/>
        <v>320.58999999999997</v>
      </c>
      <c r="N119" s="17">
        <v>320.58999999999997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1441|1440011|0|0|18025940000109|0|470,41</v>
      </c>
      <c r="B120" s="21" t="str">
        <f t="shared" si="4"/>
        <v>1441|1440011|0|0|7672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18025940000109</v>
      </c>
      <c r="H120" s="15" t="s">
        <v>390</v>
      </c>
      <c r="I120" s="14">
        <v>0</v>
      </c>
      <c r="J120" s="14" t="s">
        <v>357</v>
      </c>
      <c r="K120" s="16">
        <v>45993</v>
      </c>
      <c r="L120" s="14">
        <v>7672</v>
      </c>
      <c r="M120" s="34">
        <f t="shared" si="5"/>
        <v>470.41</v>
      </c>
      <c r="N120" s="17">
        <v>470.41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1441|1440011|0|0|18125161000177|0|688,58</v>
      </c>
      <c r="B121" s="21" t="str">
        <f t="shared" si="4"/>
        <v>1441|1440011|0|0|7696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18125161000177</v>
      </c>
      <c r="H121" s="15" t="s">
        <v>391</v>
      </c>
      <c r="I121" s="14">
        <v>0</v>
      </c>
      <c r="J121" s="14" t="s">
        <v>357</v>
      </c>
      <c r="K121" s="16">
        <v>45993</v>
      </c>
      <c r="L121" s="14">
        <v>7696</v>
      </c>
      <c r="M121" s="34">
        <f t="shared" si="5"/>
        <v>688.58</v>
      </c>
      <c r="N121" s="17">
        <v>688.58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1441|1440011|0|0|18125161000177|0|238,66</v>
      </c>
      <c r="B122" s="21" t="str">
        <f t="shared" si="4"/>
        <v>1441|1440011|0|0|391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18125161000177</v>
      </c>
      <c r="H122" s="15" t="s">
        <v>391</v>
      </c>
      <c r="I122" s="14">
        <v>0</v>
      </c>
      <c r="J122" s="14" t="s">
        <v>357</v>
      </c>
      <c r="K122" s="16">
        <v>46001</v>
      </c>
      <c r="L122" s="14">
        <v>391</v>
      </c>
      <c r="M122" s="34">
        <f t="shared" si="5"/>
        <v>238.66</v>
      </c>
      <c r="N122" s="17">
        <v>238.66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1441|1440011|0|0|18125161000177|0|422,44</v>
      </c>
      <c r="B123" s="21" t="str">
        <f t="shared" si="4"/>
        <v>1441|1440011|0|0|8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18125161000177</v>
      </c>
      <c r="H123" s="15" t="s">
        <v>391</v>
      </c>
      <c r="I123" s="14">
        <v>0</v>
      </c>
      <c r="J123" s="14" t="s">
        <v>357</v>
      </c>
      <c r="K123" s="16">
        <v>46036</v>
      </c>
      <c r="L123" s="14">
        <v>8</v>
      </c>
      <c r="M123" s="34">
        <f t="shared" si="5"/>
        <v>422.44</v>
      </c>
      <c r="N123" s="17">
        <v>422.44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1441|1440011|0|0|18128207000101|0|185,03</v>
      </c>
      <c r="B124" s="21" t="str">
        <f t="shared" si="4"/>
        <v>1441|1440011|0|0|7695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18128207000101</v>
      </c>
      <c r="H124" s="15" t="s">
        <v>392</v>
      </c>
      <c r="I124" s="14">
        <v>0</v>
      </c>
      <c r="J124" s="14" t="s">
        <v>357</v>
      </c>
      <c r="K124" s="16">
        <v>45993</v>
      </c>
      <c r="L124" s="14">
        <v>7695</v>
      </c>
      <c r="M124" s="34">
        <f t="shared" si="5"/>
        <v>185.03</v>
      </c>
      <c r="N124" s="17">
        <v>185.03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1441|1440011|0|0|18132449000179|0|918,82</v>
      </c>
      <c r="B125" s="21" t="str">
        <f t="shared" si="4"/>
        <v>1441|1440011|0|0|7804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18132449000179</v>
      </c>
      <c r="H125" s="15" t="s">
        <v>393</v>
      </c>
      <c r="I125" s="14">
        <v>0</v>
      </c>
      <c r="J125" s="14" t="s">
        <v>357</v>
      </c>
      <c r="K125" s="16">
        <v>45995</v>
      </c>
      <c r="L125" s="14">
        <v>7804</v>
      </c>
      <c r="M125" s="34">
        <f t="shared" si="5"/>
        <v>918.82</v>
      </c>
      <c r="N125" s="17">
        <v>918.82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1441|1440011|0|0|18133306000181|0|185,03</v>
      </c>
      <c r="B126" s="21" t="str">
        <f t="shared" si="4"/>
        <v>1441|1440011|0|0|8155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18133306000181</v>
      </c>
      <c r="H126" s="15" t="s">
        <v>394</v>
      </c>
      <c r="I126" s="14">
        <v>0</v>
      </c>
      <c r="J126" s="14" t="s">
        <v>357</v>
      </c>
      <c r="K126" s="16">
        <v>46006</v>
      </c>
      <c r="L126" s="14">
        <v>8155</v>
      </c>
      <c r="M126" s="34">
        <f t="shared" si="5"/>
        <v>185.03</v>
      </c>
      <c r="N126" s="17">
        <v>185.03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1441|1440011|0|0|18137927000133|0|185,03</v>
      </c>
      <c r="B127" s="21" t="str">
        <f t="shared" si="4"/>
        <v>1441|1440011|0|0|7805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18137927000133</v>
      </c>
      <c r="H127" s="15" t="s">
        <v>395</v>
      </c>
      <c r="I127" s="14">
        <v>0</v>
      </c>
      <c r="J127" s="14" t="s">
        <v>357</v>
      </c>
      <c r="K127" s="16">
        <v>45995</v>
      </c>
      <c r="L127" s="14">
        <v>7805</v>
      </c>
      <c r="M127" s="34">
        <f t="shared" si="5"/>
        <v>185.03</v>
      </c>
      <c r="N127" s="17">
        <v>185.03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1441|1440011|0|0|18140756000100|0|232,36</v>
      </c>
      <c r="B128" s="21" t="str">
        <f t="shared" si="4"/>
        <v>1441|1440011|0|0|7747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18140756000100</v>
      </c>
      <c r="H128" s="15" t="s">
        <v>396</v>
      </c>
      <c r="I128" s="14">
        <v>0</v>
      </c>
      <c r="J128" s="14" t="s">
        <v>357</v>
      </c>
      <c r="K128" s="16">
        <v>45995</v>
      </c>
      <c r="L128" s="14">
        <v>7747</v>
      </c>
      <c r="M128" s="34">
        <f t="shared" si="5"/>
        <v>232.36</v>
      </c>
      <c r="N128" s="17">
        <v>232.36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1441|1440011|0|0|18140764000148|0|185,03</v>
      </c>
      <c r="B129" s="21" t="str">
        <f t="shared" si="4"/>
        <v>1441|1440011|0|0|7691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18140764000148</v>
      </c>
      <c r="H129" s="15" t="s">
        <v>397</v>
      </c>
      <c r="I129" s="14">
        <v>0</v>
      </c>
      <c r="J129" s="14" t="s">
        <v>357</v>
      </c>
      <c r="K129" s="16">
        <v>45993</v>
      </c>
      <c r="L129" s="14">
        <v>7691</v>
      </c>
      <c r="M129" s="34">
        <f t="shared" si="5"/>
        <v>185.03</v>
      </c>
      <c r="N129" s="17">
        <v>185.03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1441|1440011|0|0|18188219000121|0|360,23</v>
      </c>
      <c r="B130" s="21" t="str">
        <f t="shared" si="4"/>
        <v>1441|1440011|0|0|7716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18188219000121</v>
      </c>
      <c r="H130" s="15" t="s">
        <v>398</v>
      </c>
      <c r="I130" s="14">
        <v>0</v>
      </c>
      <c r="J130" s="14" t="s">
        <v>357</v>
      </c>
      <c r="K130" s="16">
        <v>45993</v>
      </c>
      <c r="L130" s="14">
        <v>7716</v>
      </c>
      <c r="M130" s="34">
        <f t="shared" si="5"/>
        <v>360.23</v>
      </c>
      <c r="N130" s="17">
        <v>360.23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1441|1440011|0|0|18192898000102|0|320,59</v>
      </c>
      <c r="B131" s="21" t="str">
        <f t="shared" si="4"/>
        <v>1441|1440011|0|0|7818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18192898000102</v>
      </c>
      <c r="H131" s="15" t="s">
        <v>399</v>
      </c>
      <c r="I131" s="14">
        <v>0</v>
      </c>
      <c r="J131" s="14" t="s">
        <v>357</v>
      </c>
      <c r="K131" s="16">
        <v>45995</v>
      </c>
      <c r="L131" s="14">
        <v>7818</v>
      </c>
      <c r="M131" s="34">
        <f t="shared" si="5"/>
        <v>320.58999999999997</v>
      </c>
      <c r="N131" s="17">
        <v>320.58999999999997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1441|1440011|0|0|18239590000175|0|325,57</v>
      </c>
      <c r="B132" s="21" t="str">
        <f t="shared" si="4"/>
        <v>1441|1440011|0|0|7699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18239590000175</v>
      </c>
      <c r="H132" s="15" t="s">
        <v>400</v>
      </c>
      <c r="I132" s="14">
        <v>0</v>
      </c>
      <c r="J132" s="14" t="s">
        <v>357</v>
      </c>
      <c r="K132" s="16">
        <v>45993</v>
      </c>
      <c r="L132" s="14">
        <v>7699</v>
      </c>
      <c r="M132" s="34">
        <f t="shared" si="5"/>
        <v>325.57</v>
      </c>
      <c r="N132" s="17">
        <v>325.57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1441|1440011|0|0|18240119000105|0|740,46</v>
      </c>
      <c r="B133" s="21" t="str">
        <f t="shared" ref="B133:B196" si="7">C133&amp;"|"&amp;D133&amp;"|"&amp;E133&amp;"|"&amp;F133&amp;"|"&amp;L133</f>
        <v>1441|1440011|0|0|7719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18240119000105</v>
      </c>
      <c r="H133" s="15" t="s">
        <v>401</v>
      </c>
      <c r="I133" s="14">
        <v>0</v>
      </c>
      <c r="J133" s="14" t="s">
        <v>357</v>
      </c>
      <c r="K133" s="16">
        <v>45993</v>
      </c>
      <c r="L133" s="14">
        <v>7719</v>
      </c>
      <c r="M133" s="34">
        <f t="shared" si="5"/>
        <v>740.46</v>
      </c>
      <c r="N133" s="17">
        <v>740.46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1441|1440011|0|0|18240119000105|0|178,49</v>
      </c>
      <c r="B134" s="21" t="str">
        <f t="shared" si="7"/>
        <v>1441|1440011|0|0|7876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18240119000105</v>
      </c>
      <c r="H134" s="15" t="s">
        <v>401</v>
      </c>
      <c r="I134" s="14">
        <v>0</v>
      </c>
      <c r="J134" s="14" t="s">
        <v>357</v>
      </c>
      <c r="K134" s="16">
        <v>46000</v>
      </c>
      <c r="L134" s="14">
        <v>7876</v>
      </c>
      <c r="M134" s="34">
        <f t="shared" ref="M134:M197" si="8">N134+O134</f>
        <v>178.49</v>
      </c>
      <c r="N134" s="17">
        <v>178.49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1441|1440011|0|0|18240119000105|0|314,85</v>
      </c>
      <c r="B135" s="21" t="str">
        <f t="shared" si="7"/>
        <v>1441|1440011|0|0|145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18240119000105</v>
      </c>
      <c r="H135" s="15" t="s">
        <v>401</v>
      </c>
      <c r="I135" s="14">
        <v>0</v>
      </c>
      <c r="J135" s="14" t="s">
        <v>357</v>
      </c>
      <c r="K135" s="16">
        <v>46036</v>
      </c>
      <c r="L135" s="14">
        <v>145</v>
      </c>
      <c r="M135" s="34">
        <f t="shared" si="8"/>
        <v>314.85000000000002</v>
      </c>
      <c r="N135" s="17">
        <v>314.85000000000002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1441|1440011|0|0|18241349000180|0|466,84</v>
      </c>
      <c r="B136" s="21" t="str">
        <f t="shared" si="7"/>
        <v>1441|1440011|0|0|7717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18241349000180</v>
      </c>
      <c r="H136" s="15" t="s">
        <v>402</v>
      </c>
      <c r="I136" s="14">
        <v>0</v>
      </c>
      <c r="J136" s="14" t="s">
        <v>357</v>
      </c>
      <c r="K136" s="16">
        <v>45993</v>
      </c>
      <c r="L136" s="14">
        <v>7717</v>
      </c>
      <c r="M136" s="34">
        <f t="shared" si="8"/>
        <v>466.84</v>
      </c>
      <c r="N136" s="17">
        <v>466.84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1441|1440011|0|0|18241372000175|0|117,72</v>
      </c>
      <c r="B137" s="21" t="str">
        <f t="shared" si="7"/>
        <v>1441|1440011|0|0|7848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18241372000175</v>
      </c>
      <c r="H137" s="15" t="s">
        <v>403</v>
      </c>
      <c r="I137" s="14">
        <v>0</v>
      </c>
      <c r="J137" s="14" t="s">
        <v>357</v>
      </c>
      <c r="K137" s="16">
        <v>45996</v>
      </c>
      <c r="L137" s="14">
        <v>7848</v>
      </c>
      <c r="M137" s="34">
        <f t="shared" si="8"/>
        <v>117.72</v>
      </c>
      <c r="N137" s="17">
        <v>117.72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1441|1440011|0|0|18241380000111|0|185,03</v>
      </c>
      <c r="B138" s="21" t="str">
        <f t="shared" si="7"/>
        <v>1441|1440011|0|0|7673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18241380000111</v>
      </c>
      <c r="H138" s="15" t="s">
        <v>404</v>
      </c>
      <c r="I138" s="14">
        <v>0</v>
      </c>
      <c r="J138" s="14" t="s">
        <v>357</v>
      </c>
      <c r="K138" s="16">
        <v>45993</v>
      </c>
      <c r="L138" s="14">
        <v>7673</v>
      </c>
      <c r="M138" s="34">
        <f t="shared" si="8"/>
        <v>185.03</v>
      </c>
      <c r="N138" s="17">
        <v>185.03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1441|1440011|0|0|18241745000108|0|708,75</v>
      </c>
      <c r="B139" s="21" t="str">
        <f t="shared" si="7"/>
        <v>1441|1440011|0|0|7688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18241745000108</v>
      </c>
      <c r="H139" s="15" t="s">
        <v>405</v>
      </c>
      <c r="I139" s="14">
        <v>0</v>
      </c>
      <c r="J139" s="14" t="s">
        <v>357</v>
      </c>
      <c r="K139" s="16">
        <v>45993</v>
      </c>
      <c r="L139" s="14">
        <v>7688</v>
      </c>
      <c r="M139" s="34">
        <f t="shared" si="8"/>
        <v>708.75</v>
      </c>
      <c r="N139" s="17">
        <v>708.75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1441|1440011|0|0|18241745000108|0|176,94</v>
      </c>
      <c r="B140" s="21" t="str">
        <f t="shared" si="7"/>
        <v>1441|1440011|0|0|7866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18241745000108</v>
      </c>
      <c r="H140" s="15" t="s">
        <v>405</v>
      </c>
      <c r="I140" s="14">
        <v>0</v>
      </c>
      <c r="J140" s="14" t="s">
        <v>357</v>
      </c>
      <c r="K140" s="16">
        <v>46000</v>
      </c>
      <c r="L140" s="14">
        <v>7866</v>
      </c>
      <c r="M140" s="34">
        <f t="shared" si="8"/>
        <v>176.94</v>
      </c>
      <c r="N140" s="17">
        <v>176.94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1441|1440011|0|0|18241745000108|0|136,36</v>
      </c>
      <c r="B141" s="21" t="str">
        <f t="shared" si="7"/>
        <v>1441|1440011|0|0|131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18241745000108</v>
      </c>
      <c r="H141" s="15" t="s">
        <v>405</v>
      </c>
      <c r="I141" s="14">
        <v>0</v>
      </c>
      <c r="J141" s="14" t="s">
        <v>357</v>
      </c>
      <c r="K141" s="16">
        <v>46036</v>
      </c>
      <c r="L141" s="14">
        <v>131</v>
      </c>
      <c r="M141" s="34">
        <f t="shared" si="8"/>
        <v>136.36000000000001</v>
      </c>
      <c r="N141" s="17">
        <v>136.36000000000001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1441|1440011|0|0|18241745000108|0|176,94</v>
      </c>
      <c r="B142" s="21" t="str">
        <f t="shared" si="7"/>
        <v>1441|1440011|0|0|134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18241745000108</v>
      </c>
      <c r="H142" s="15" t="s">
        <v>405</v>
      </c>
      <c r="I142" s="14">
        <v>0</v>
      </c>
      <c r="J142" s="14" t="s">
        <v>357</v>
      </c>
      <c r="K142" s="16">
        <v>46036</v>
      </c>
      <c r="L142" s="14">
        <v>134</v>
      </c>
      <c r="M142" s="34">
        <f t="shared" si="8"/>
        <v>176.94</v>
      </c>
      <c r="N142" s="17">
        <v>176.94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1441|1440011|0|0|18243220000101|0|132,83</v>
      </c>
      <c r="B143" s="21" t="str">
        <f t="shared" si="7"/>
        <v>1441|1440011|0|0|7743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18243220000101</v>
      </c>
      <c r="H143" s="15" t="s">
        <v>406</v>
      </c>
      <c r="I143" s="14">
        <v>0</v>
      </c>
      <c r="J143" s="14" t="s">
        <v>357</v>
      </c>
      <c r="K143" s="16">
        <v>45995</v>
      </c>
      <c r="L143" s="14">
        <v>7743</v>
      </c>
      <c r="M143" s="34">
        <f t="shared" si="8"/>
        <v>132.83000000000001</v>
      </c>
      <c r="N143" s="17">
        <v>132.83000000000001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1441|1440011|0|0|18244376000107|0|870,68</v>
      </c>
      <c r="B144" s="21" t="str">
        <f t="shared" si="7"/>
        <v>1441|1440011|0|0|7778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18244376000107</v>
      </c>
      <c r="H144" s="15" t="s">
        <v>407</v>
      </c>
      <c r="I144" s="14">
        <v>0</v>
      </c>
      <c r="J144" s="14" t="s">
        <v>357</v>
      </c>
      <c r="K144" s="16">
        <v>45995</v>
      </c>
      <c r="L144" s="14">
        <v>7778</v>
      </c>
      <c r="M144" s="34">
        <f t="shared" si="8"/>
        <v>870.68</v>
      </c>
      <c r="N144" s="17">
        <v>870.68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1441|1440011|0|0|18245167000188|0|269,77</v>
      </c>
      <c r="B145" s="21" t="str">
        <f t="shared" si="7"/>
        <v>1441|1440011|0|0|7797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18245167000188</v>
      </c>
      <c r="H145" s="15" t="s">
        <v>408</v>
      </c>
      <c r="I145" s="14">
        <v>0</v>
      </c>
      <c r="J145" s="14" t="s">
        <v>357</v>
      </c>
      <c r="K145" s="16">
        <v>45995</v>
      </c>
      <c r="L145" s="14">
        <v>7797</v>
      </c>
      <c r="M145" s="34">
        <f t="shared" si="8"/>
        <v>269.77</v>
      </c>
      <c r="N145" s="17">
        <v>269.77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1441|1440011|0|0|18278051000145|0|680,78</v>
      </c>
      <c r="B146" s="21" t="str">
        <f t="shared" si="7"/>
        <v>1441|1440011|0|0|7687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18278051000145</v>
      </c>
      <c r="H146" s="15" t="s">
        <v>409</v>
      </c>
      <c r="I146" s="14">
        <v>0</v>
      </c>
      <c r="J146" s="14" t="s">
        <v>357</v>
      </c>
      <c r="K146" s="16">
        <v>45993</v>
      </c>
      <c r="L146" s="14">
        <v>7687</v>
      </c>
      <c r="M146" s="34">
        <f t="shared" si="8"/>
        <v>680.78</v>
      </c>
      <c r="N146" s="17">
        <v>680.78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410</v>
      </c>
      <c r="I147" s="14">
        <v>0</v>
      </c>
      <c r="J147" s="14" t="s">
        <v>357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1441|1440011|0|0|18291351000164|0|116,94</v>
      </c>
      <c r="B148" s="21" t="str">
        <f t="shared" si="7"/>
        <v>1441|1440011|0|0|7879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18291351000164</v>
      </c>
      <c r="H148" s="15" t="s">
        <v>410</v>
      </c>
      <c r="I148" s="14">
        <v>0</v>
      </c>
      <c r="J148" s="14" t="s">
        <v>357</v>
      </c>
      <c r="K148" s="16">
        <v>46000</v>
      </c>
      <c r="L148" s="14">
        <v>7879</v>
      </c>
      <c r="M148" s="34">
        <f t="shared" si="8"/>
        <v>116.94</v>
      </c>
      <c r="N148" s="17">
        <v>116.94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1441|1440011|0|0|18291351000164|0|206,88</v>
      </c>
      <c r="B149" s="21" t="str">
        <f t="shared" si="7"/>
        <v>1441|1440011|0|0|146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18291351000164</v>
      </c>
      <c r="H149" s="15" t="s">
        <v>410</v>
      </c>
      <c r="I149" s="14">
        <v>0</v>
      </c>
      <c r="J149" s="14" t="s">
        <v>357</v>
      </c>
      <c r="K149" s="16">
        <v>46036</v>
      </c>
      <c r="L149" s="14">
        <v>146</v>
      </c>
      <c r="M149" s="34">
        <f t="shared" si="8"/>
        <v>206.88</v>
      </c>
      <c r="N149" s="17">
        <v>206.88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1441|1440011|0|0|18291377000102|0|121,97</v>
      </c>
      <c r="B150" s="21" t="str">
        <f t="shared" si="7"/>
        <v>1441|1440011|0|0|7808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18291377000102</v>
      </c>
      <c r="H150" s="15" t="s">
        <v>411</v>
      </c>
      <c r="I150" s="14">
        <v>0</v>
      </c>
      <c r="J150" s="14" t="s">
        <v>357</v>
      </c>
      <c r="K150" s="16">
        <v>45995</v>
      </c>
      <c r="L150" s="14">
        <v>7808</v>
      </c>
      <c r="M150" s="34">
        <f t="shared" si="8"/>
        <v>121.97</v>
      </c>
      <c r="N150" s="17">
        <v>121.97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412</v>
      </c>
      <c r="I151" s="14">
        <v>0</v>
      </c>
      <c r="J151" s="14" t="s">
        <v>357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1441|1440011|0|0|18295303000144|0|325,57</v>
      </c>
      <c r="B152" s="21" t="str">
        <f t="shared" si="7"/>
        <v>1441|1440011|0|0|7711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413</v>
      </c>
      <c r="I152" s="14">
        <v>0</v>
      </c>
      <c r="J152" s="14" t="s">
        <v>357</v>
      </c>
      <c r="K152" s="16">
        <v>45993</v>
      </c>
      <c r="L152" s="14">
        <v>7711</v>
      </c>
      <c r="M152" s="34">
        <f t="shared" si="8"/>
        <v>325.57</v>
      </c>
      <c r="N152" s="17">
        <v>325.57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1441|1440011|0|0|18295329000192|0|121,97</v>
      </c>
      <c r="B153" s="21" t="str">
        <f t="shared" si="7"/>
        <v>1441|1440011|0|0|7722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18295329000192</v>
      </c>
      <c r="H153" s="15" t="s">
        <v>414</v>
      </c>
      <c r="I153" s="14">
        <v>0</v>
      </c>
      <c r="J153" s="14" t="s">
        <v>357</v>
      </c>
      <c r="K153" s="16">
        <v>45993</v>
      </c>
      <c r="L153" s="14">
        <v>7722</v>
      </c>
      <c r="M153" s="34">
        <f t="shared" si="8"/>
        <v>121.97</v>
      </c>
      <c r="N153" s="17">
        <v>121.97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1441|1440011|0|0|18299446000124|0|325,56</v>
      </c>
      <c r="B154" s="21" t="str">
        <f t="shared" si="7"/>
        <v>1441|1440011|0|0|7671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18299446000124</v>
      </c>
      <c r="H154" s="15" t="s">
        <v>415</v>
      </c>
      <c r="I154" s="14">
        <v>0</v>
      </c>
      <c r="J154" s="14" t="s">
        <v>357</v>
      </c>
      <c r="K154" s="16">
        <v>45993</v>
      </c>
      <c r="L154" s="14">
        <v>7671</v>
      </c>
      <c r="M154" s="34">
        <f t="shared" si="8"/>
        <v>325.56</v>
      </c>
      <c r="N154" s="17">
        <v>325.56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1441|1440011|0|0|18299446000124|0|177,08</v>
      </c>
      <c r="B155" s="21" t="str">
        <f t="shared" si="7"/>
        <v>1441|1440011|0|0|7863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18299446000124</v>
      </c>
      <c r="H155" s="15" t="s">
        <v>415</v>
      </c>
      <c r="I155" s="14">
        <v>0</v>
      </c>
      <c r="J155" s="14" t="s">
        <v>357</v>
      </c>
      <c r="K155" s="16">
        <v>46000</v>
      </c>
      <c r="L155" s="14">
        <v>7863</v>
      </c>
      <c r="M155" s="34">
        <f t="shared" si="8"/>
        <v>177.08</v>
      </c>
      <c r="N155" s="17">
        <v>177.08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1441|1440011|0|0|18299446000124|0|313,44</v>
      </c>
      <c r="B156" s="21" t="str">
        <f t="shared" si="7"/>
        <v>1441|1440011|0|0|129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415</v>
      </c>
      <c r="I156" s="14">
        <v>0</v>
      </c>
      <c r="J156" s="14" t="s">
        <v>357</v>
      </c>
      <c r="K156" s="16">
        <v>46036</v>
      </c>
      <c r="L156" s="14">
        <v>129</v>
      </c>
      <c r="M156" s="34">
        <f t="shared" si="8"/>
        <v>313.44</v>
      </c>
      <c r="N156" s="17">
        <v>313.44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1441|1440011|0|0|18301002000186|0|320,59</v>
      </c>
      <c r="B157" s="21" t="str">
        <f t="shared" si="7"/>
        <v>1441|1440011|0|0|7651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18301002000186</v>
      </c>
      <c r="H157" s="15" t="s">
        <v>416</v>
      </c>
      <c r="I157" s="14">
        <v>0</v>
      </c>
      <c r="J157" s="14" t="s">
        <v>357</v>
      </c>
      <c r="K157" s="16">
        <v>45992</v>
      </c>
      <c r="L157" s="14">
        <v>7651</v>
      </c>
      <c r="M157" s="34">
        <f t="shared" si="8"/>
        <v>320.58999999999997</v>
      </c>
      <c r="N157" s="17">
        <v>320.58999999999997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1441|1440011|0|0|18301036000170|0|284,1</v>
      </c>
      <c r="B158" s="21" t="str">
        <f t="shared" si="7"/>
        <v>1441|1440011|0|0|7781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18301036000170</v>
      </c>
      <c r="H158" s="15" t="s">
        <v>417</v>
      </c>
      <c r="I158" s="14">
        <v>0</v>
      </c>
      <c r="J158" s="14" t="s">
        <v>357</v>
      </c>
      <c r="K158" s="16">
        <v>45995</v>
      </c>
      <c r="L158" s="14">
        <v>7781</v>
      </c>
      <c r="M158" s="34">
        <f t="shared" si="8"/>
        <v>284.10000000000002</v>
      </c>
      <c r="N158" s="17">
        <v>284.10000000000002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1441|1440011|0|0|18303156000107|0|185,03</v>
      </c>
      <c r="B159" s="21" t="str">
        <f t="shared" si="7"/>
        <v>1441|1440011|0|0|7703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18303156000107</v>
      </c>
      <c r="H159" s="15" t="s">
        <v>418</v>
      </c>
      <c r="I159" s="14">
        <v>0</v>
      </c>
      <c r="J159" s="14" t="s">
        <v>357</v>
      </c>
      <c r="K159" s="16">
        <v>45993</v>
      </c>
      <c r="L159" s="14">
        <v>7703</v>
      </c>
      <c r="M159" s="34">
        <f t="shared" si="8"/>
        <v>185.03</v>
      </c>
      <c r="N159" s="17">
        <v>185.03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1441|1440011|0|0|18306688000106|0|185,03</v>
      </c>
      <c r="B160" s="21" t="str">
        <f t="shared" si="7"/>
        <v>1441|1440011|0|0|7708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18306688000106</v>
      </c>
      <c r="H160" s="15" t="s">
        <v>419</v>
      </c>
      <c r="I160" s="14">
        <v>0</v>
      </c>
      <c r="J160" s="14" t="s">
        <v>357</v>
      </c>
      <c r="K160" s="16">
        <v>45993</v>
      </c>
      <c r="L160" s="14">
        <v>7708</v>
      </c>
      <c r="M160" s="34">
        <f t="shared" si="8"/>
        <v>185.03</v>
      </c>
      <c r="N160" s="17">
        <v>185.03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1441|1440011|0|0|18307439000127|0|422,64</v>
      </c>
      <c r="B161" s="21" t="str">
        <f t="shared" si="7"/>
        <v>1441|1440011|0|0|7706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18307439000127</v>
      </c>
      <c r="H161" s="15" t="s">
        <v>420</v>
      </c>
      <c r="I161" s="14">
        <v>0</v>
      </c>
      <c r="J161" s="14" t="s">
        <v>357</v>
      </c>
      <c r="K161" s="16">
        <v>45993</v>
      </c>
      <c r="L161" s="14">
        <v>7706</v>
      </c>
      <c r="M161" s="34">
        <f t="shared" si="8"/>
        <v>422.64</v>
      </c>
      <c r="N161" s="17">
        <v>422.64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1441|1440011|0|0|18309724000187|0|332,33</v>
      </c>
      <c r="B162" s="21" t="str">
        <f t="shared" si="7"/>
        <v>1441|1440011|0|0|7770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18309724000187</v>
      </c>
      <c r="H162" s="15" t="s">
        <v>421</v>
      </c>
      <c r="I162" s="14">
        <v>0</v>
      </c>
      <c r="J162" s="14" t="s">
        <v>357</v>
      </c>
      <c r="K162" s="16">
        <v>45995</v>
      </c>
      <c r="L162" s="14">
        <v>7770</v>
      </c>
      <c r="M162" s="34">
        <f t="shared" si="8"/>
        <v>332.33</v>
      </c>
      <c r="N162" s="17">
        <v>332.33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1441|1440011|0|0|18313817000185|0|140,54</v>
      </c>
      <c r="B163" s="21" t="str">
        <f t="shared" si="7"/>
        <v>1441|1440011|0|0|7785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18313817000185</v>
      </c>
      <c r="H163" s="15" t="s">
        <v>422</v>
      </c>
      <c r="I163" s="14">
        <v>0</v>
      </c>
      <c r="J163" s="14" t="s">
        <v>357</v>
      </c>
      <c r="K163" s="16">
        <v>45995</v>
      </c>
      <c r="L163" s="14">
        <v>7785</v>
      </c>
      <c r="M163" s="34">
        <f t="shared" si="8"/>
        <v>140.54</v>
      </c>
      <c r="N163" s="17">
        <v>140.54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1441|1440011|0|0|18313866000118|0|121,97</v>
      </c>
      <c r="B164" s="21" t="str">
        <f t="shared" si="7"/>
        <v>1441|1440011|0|0|7720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18313866000118</v>
      </c>
      <c r="H164" s="15" t="s">
        <v>423</v>
      </c>
      <c r="I164" s="14">
        <v>0</v>
      </c>
      <c r="J164" s="14" t="s">
        <v>357</v>
      </c>
      <c r="K164" s="16">
        <v>45993</v>
      </c>
      <c r="L164" s="14">
        <v>7720</v>
      </c>
      <c r="M164" s="34">
        <f t="shared" si="8"/>
        <v>121.97</v>
      </c>
      <c r="N164" s="17">
        <v>121.97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1441|1440011|0|0|18314609000109|0|617,65</v>
      </c>
      <c r="B165" s="21" t="str">
        <f t="shared" si="7"/>
        <v>1441|1440011|0|0|7853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18314609000109</v>
      </c>
      <c r="H165" s="15" t="s">
        <v>328</v>
      </c>
      <c r="I165" s="14">
        <v>0</v>
      </c>
      <c r="J165" s="14" t="s">
        <v>357</v>
      </c>
      <c r="K165" s="16">
        <v>46000</v>
      </c>
      <c r="L165" s="14">
        <v>7853</v>
      </c>
      <c r="M165" s="34">
        <f t="shared" si="8"/>
        <v>617.65</v>
      </c>
      <c r="N165" s="17">
        <v>617.65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1441|1440011|0|0|18314609000109|0|15,03</v>
      </c>
      <c r="B166" s="21" t="str">
        <f t="shared" si="7"/>
        <v>1441|1440011|0|0|8170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18314609000109</v>
      </c>
      <c r="H166" s="15" t="s">
        <v>328</v>
      </c>
      <c r="I166" s="14">
        <v>0</v>
      </c>
      <c r="J166" s="14" t="s">
        <v>357</v>
      </c>
      <c r="K166" s="16">
        <v>46006</v>
      </c>
      <c r="L166" s="14">
        <v>8170</v>
      </c>
      <c r="M166" s="34">
        <f t="shared" si="8"/>
        <v>15.03</v>
      </c>
      <c r="N166" s="17">
        <v>15.03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1441|1440011|0|0|18314609000109|0|1082,13</v>
      </c>
      <c r="B167" s="21" t="str">
        <f t="shared" si="7"/>
        <v>1441|1440011|0|0|45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18314609000109</v>
      </c>
      <c r="H167" s="15" t="s">
        <v>328</v>
      </c>
      <c r="I167" s="14">
        <v>0</v>
      </c>
      <c r="J167" s="14" t="s">
        <v>357</v>
      </c>
      <c r="K167" s="16">
        <v>46035</v>
      </c>
      <c r="L167" s="14">
        <v>45</v>
      </c>
      <c r="M167" s="34">
        <f t="shared" si="8"/>
        <v>1082.1300000000001</v>
      </c>
      <c r="N167" s="17">
        <v>1082.1300000000001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1441|1440011|0|0|18315226000147|0|11,78</v>
      </c>
      <c r="B168" s="21" t="str">
        <f t="shared" si="7"/>
        <v>1441|1440011|0|0|7727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18315226000147</v>
      </c>
      <c r="H168" s="15" t="s">
        <v>424</v>
      </c>
      <c r="I168" s="14">
        <v>0</v>
      </c>
      <c r="J168" s="14" t="s">
        <v>357</v>
      </c>
      <c r="K168" s="16">
        <v>45994</v>
      </c>
      <c r="L168" s="14">
        <v>7727</v>
      </c>
      <c r="M168" s="34">
        <f t="shared" si="8"/>
        <v>11.78</v>
      </c>
      <c r="N168" s="17">
        <v>11.78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1441|1440011|0|0|18315226000147|0|113,48</v>
      </c>
      <c r="B169" s="21" t="str">
        <f t="shared" si="7"/>
        <v>1441|1440011|0|0|7729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18315226000147</v>
      </c>
      <c r="H169" s="15" t="s">
        <v>424</v>
      </c>
      <c r="I169" s="14">
        <v>0</v>
      </c>
      <c r="J169" s="14" t="s">
        <v>357</v>
      </c>
      <c r="K169" s="16">
        <v>45994</v>
      </c>
      <c r="L169" s="14">
        <v>7729</v>
      </c>
      <c r="M169" s="34">
        <f t="shared" si="8"/>
        <v>113.48</v>
      </c>
      <c r="N169" s="17">
        <v>113.48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1441|1440011|0|0|18315226000147|0|42,09</v>
      </c>
      <c r="B170" s="21" t="str">
        <f t="shared" si="7"/>
        <v>1441|1440011|0|0|7730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18315226000147</v>
      </c>
      <c r="H170" s="15" t="s">
        <v>424</v>
      </c>
      <c r="I170" s="14">
        <v>0</v>
      </c>
      <c r="J170" s="14" t="s">
        <v>357</v>
      </c>
      <c r="K170" s="16">
        <v>45994</v>
      </c>
      <c r="L170" s="14">
        <v>7730</v>
      </c>
      <c r="M170" s="34">
        <f t="shared" si="8"/>
        <v>42.09</v>
      </c>
      <c r="N170" s="17">
        <v>42.09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1441|1440011|0|0|18318618000160|0|136,94</v>
      </c>
      <c r="B171" s="21" t="str">
        <f t="shared" si="7"/>
        <v>1441|1440011|0|0|7776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18318618000160</v>
      </c>
      <c r="H171" s="15" t="s">
        <v>425</v>
      </c>
      <c r="I171" s="14">
        <v>0</v>
      </c>
      <c r="J171" s="14" t="s">
        <v>357</v>
      </c>
      <c r="K171" s="16">
        <v>45995</v>
      </c>
      <c r="L171" s="14">
        <v>7776</v>
      </c>
      <c r="M171" s="34">
        <f t="shared" si="8"/>
        <v>136.94</v>
      </c>
      <c r="N171" s="17">
        <v>136.94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1441|1440011|0|0|18338178000102|0|300,98</v>
      </c>
      <c r="B172" s="21" t="str">
        <f t="shared" si="7"/>
        <v>1441|1440011|0|0|7855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18338178000102</v>
      </c>
      <c r="H172" s="15" t="s">
        <v>426</v>
      </c>
      <c r="I172" s="14">
        <v>0</v>
      </c>
      <c r="J172" s="14" t="s">
        <v>357</v>
      </c>
      <c r="K172" s="16">
        <v>46000</v>
      </c>
      <c r="L172" s="14">
        <v>7855</v>
      </c>
      <c r="M172" s="34">
        <f t="shared" si="8"/>
        <v>300.98</v>
      </c>
      <c r="N172" s="17">
        <v>300.98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1441|1440011|0|0|18338178000102|0|533,22</v>
      </c>
      <c r="B173" s="21" t="str">
        <f t="shared" si="7"/>
        <v>1441|1440011|0|0|44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18338178000102</v>
      </c>
      <c r="H173" s="15" t="s">
        <v>426</v>
      </c>
      <c r="I173" s="14">
        <v>0</v>
      </c>
      <c r="J173" s="14" t="s">
        <v>357</v>
      </c>
      <c r="K173" s="16">
        <v>46035</v>
      </c>
      <c r="L173" s="14">
        <v>44</v>
      </c>
      <c r="M173" s="34">
        <f t="shared" si="8"/>
        <v>533.22</v>
      </c>
      <c r="N173" s="17">
        <v>533.22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1441|1440011|0|0|18338194000103|0|78,57</v>
      </c>
      <c r="B174" s="21" t="str">
        <f t="shared" si="7"/>
        <v>1441|1440011|0|0|7679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18338194000103</v>
      </c>
      <c r="H174" s="15" t="s">
        <v>427</v>
      </c>
      <c r="I174" s="14">
        <v>0</v>
      </c>
      <c r="J174" s="14" t="s">
        <v>357</v>
      </c>
      <c r="K174" s="16">
        <v>45993</v>
      </c>
      <c r="L174" s="14">
        <v>7679</v>
      </c>
      <c r="M174" s="34">
        <f t="shared" si="8"/>
        <v>78.569999999999993</v>
      </c>
      <c r="N174" s="17">
        <v>78.569999999999993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1441|1440011|0|0|18338194000103|0|7,52</v>
      </c>
      <c r="B175" s="21" t="str">
        <f t="shared" si="7"/>
        <v>1441|1440011|0|0|7680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18338194000103</v>
      </c>
      <c r="H175" s="15" t="s">
        <v>427</v>
      </c>
      <c r="I175" s="14">
        <v>0</v>
      </c>
      <c r="J175" s="14" t="s">
        <v>357</v>
      </c>
      <c r="K175" s="16">
        <v>45993</v>
      </c>
      <c r="L175" s="14">
        <v>7680</v>
      </c>
      <c r="M175" s="34">
        <f t="shared" si="8"/>
        <v>7.52</v>
      </c>
      <c r="N175" s="17">
        <v>7.52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1441|1440011|0|0|18338251000146|0|217,09</v>
      </c>
      <c r="B176" s="21" t="str">
        <f t="shared" si="7"/>
        <v>1441|1440011|0|0|7690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18338251000146</v>
      </c>
      <c r="H176" s="15" t="s">
        <v>428</v>
      </c>
      <c r="I176" s="14">
        <v>0</v>
      </c>
      <c r="J176" s="14" t="s">
        <v>357</v>
      </c>
      <c r="K176" s="16">
        <v>45993</v>
      </c>
      <c r="L176" s="14">
        <v>7690</v>
      </c>
      <c r="M176" s="34">
        <f t="shared" si="8"/>
        <v>217.09</v>
      </c>
      <c r="N176" s="17">
        <v>217.09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1441|1440011|0|0|18363929000140|0|1058,28</v>
      </c>
      <c r="B177" s="21" t="str">
        <f t="shared" si="7"/>
        <v>1441|1440011|0|0|7755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18363929000140</v>
      </c>
      <c r="H177" s="15" t="s">
        <v>429</v>
      </c>
      <c r="I177" s="14">
        <v>0</v>
      </c>
      <c r="J177" s="14" t="s">
        <v>357</v>
      </c>
      <c r="K177" s="16">
        <v>45995</v>
      </c>
      <c r="L177" s="14">
        <v>7755</v>
      </c>
      <c r="M177" s="34">
        <f t="shared" si="8"/>
        <v>1058.28</v>
      </c>
      <c r="N177" s="17">
        <v>1058.28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1441|1440011|0|0|18385088000172|0|508,44</v>
      </c>
      <c r="B178" s="21" t="str">
        <f t="shared" si="7"/>
        <v>1441|1440011|0|0|7783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18385088000172</v>
      </c>
      <c r="H178" s="15" t="s">
        <v>430</v>
      </c>
      <c r="I178" s="14">
        <v>0</v>
      </c>
      <c r="J178" s="14" t="s">
        <v>357</v>
      </c>
      <c r="K178" s="16">
        <v>45995</v>
      </c>
      <c r="L178" s="14">
        <v>7783</v>
      </c>
      <c r="M178" s="34">
        <f t="shared" si="8"/>
        <v>508.44</v>
      </c>
      <c r="N178" s="17">
        <v>508.44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1441|1440011|0|0|18392530000198|0|117,72</v>
      </c>
      <c r="B179" s="21" t="str">
        <f t="shared" si="7"/>
        <v>1441|1440011|0|0|7678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18392530000198</v>
      </c>
      <c r="H179" s="15" t="s">
        <v>431</v>
      </c>
      <c r="I179" s="14">
        <v>0</v>
      </c>
      <c r="J179" s="14" t="s">
        <v>357</v>
      </c>
      <c r="K179" s="16">
        <v>45993</v>
      </c>
      <c r="L179" s="14">
        <v>7678</v>
      </c>
      <c r="M179" s="34">
        <f t="shared" si="8"/>
        <v>117.72</v>
      </c>
      <c r="N179" s="17">
        <v>117.72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1441|1440011|0|0|18398974000130|0|544,16</v>
      </c>
      <c r="B180" s="21" t="str">
        <f t="shared" si="7"/>
        <v>1441|1440011|0|0|7683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18398974000130</v>
      </c>
      <c r="H180" s="15" t="s">
        <v>432</v>
      </c>
      <c r="I180" s="14">
        <v>0</v>
      </c>
      <c r="J180" s="14" t="s">
        <v>357</v>
      </c>
      <c r="K180" s="16">
        <v>45993</v>
      </c>
      <c r="L180" s="14">
        <v>7683</v>
      </c>
      <c r="M180" s="34">
        <f t="shared" si="8"/>
        <v>544.16</v>
      </c>
      <c r="N180" s="17">
        <v>544.16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1441|1440011|0|0|18401059000157|0|189,32</v>
      </c>
      <c r="B181" s="21" t="str">
        <f t="shared" si="7"/>
        <v>1441|1440011|0|0|7775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18401059000157</v>
      </c>
      <c r="H181" s="15" t="s">
        <v>433</v>
      </c>
      <c r="I181" s="14">
        <v>0</v>
      </c>
      <c r="J181" s="14" t="s">
        <v>357</v>
      </c>
      <c r="K181" s="16">
        <v>45995</v>
      </c>
      <c r="L181" s="14">
        <v>7775</v>
      </c>
      <c r="M181" s="34">
        <f t="shared" si="8"/>
        <v>189.32</v>
      </c>
      <c r="N181" s="17">
        <v>189.32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1441|1440011|0|0|18404780000109|0|504,32</v>
      </c>
      <c r="B182" s="21" t="str">
        <f t="shared" si="7"/>
        <v>1441|1440011|0|0|7794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18404780000109</v>
      </c>
      <c r="H182" s="15" t="s">
        <v>434</v>
      </c>
      <c r="I182" s="14">
        <v>0</v>
      </c>
      <c r="J182" s="14" t="s">
        <v>357</v>
      </c>
      <c r="K182" s="16">
        <v>45995</v>
      </c>
      <c r="L182" s="14">
        <v>7794</v>
      </c>
      <c r="M182" s="34">
        <f t="shared" si="8"/>
        <v>504.32</v>
      </c>
      <c r="N182" s="17">
        <v>504.32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1441|1440011|0|0|18404780000109|0|155,28</v>
      </c>
      <c r="B183" s="21" t="str">
        <f t="shared" si="7"/>
        <v>1441|1440011|0|0|7795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18404780000109</v>
      </c>
      <c r="H183" s="15" t="s">
        <v>434</v>
      </c>
      <c r="I183" s="14">
        <v>0</v>
      </c>
      <c r="J183" s="14" t="s">
        <v>357</v>
      </c>
      <c r="K183" s="16">
        <v>45995</v>
      </c>
      <c r="L183" s="14">
        <v>7795</v>
      </c>
      <c r="M183" s="34">
        <f t="shared" si="8"/>
        <v>155.28</v>
      </c>
      <c r="N183" s="17">
        <v>155.28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1441|1440011|0|0|18404780000109|0|117,41</v>
      </c>
      <c r="B184" s="21" t="str">
        <f t="shared" si="7"/>
        <v>1441|1440011|0|0|7880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18404780000109</v>
      </c>
      <c r="H184" s="15" t="s">
        <v>434</v>
      </c>
      <c r="I184" s="14">
        <v>0</v>
      </c>
      <c r="J184" s="14" t="s">
        <v>357</v>
      </c>
      <c r="K184" s="16">
        <v>46000</v>
      </c>
      <c r="L184" s="14">
        <v>7880</v>
      </c>
      <c r="M184" s="34">
        <f t="shared" si="8"/>
        <v>117.41</v>
      </c>
      <c r="N184" s="17">
        <v>117.41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1441|1440011|0|0|18404780000109|0|89,94</v>
      </c>
      <c r="B185" s="21" t="str">
        <f t="shared" si="7"/>
        <v>1441|1440011|0|0|320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18404780000109</v>
      </c>
      <c r="H185" s="15" t="s">
        <v>434</v>
      </c>
      <c r="I185" s="14">
        <v>0</v>
      </c>
      <c r="J185" s="14" t="s">
        <v>357</v>
      </c>
      <c r="K185" s="16">
        <v>46042</v>
      </c>
      <c r="L185" s="14">
        <v>320</v>
      </c>
      <c r="M185" s="34">
        <f t="shared" si="8"/>
        <v>89.94</v>
      </c>
      <c r="N185" s="17">
        <v>89.94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1441|1440011|0|0|18404780000109|0|117,41</v>
      </c>
      <c r="B186" s="21" t="str">
        <f t="shared" si="7"/>
        <v>1441|1440011|0|0|321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18404780000109</v>
      </c>
      <c r="H186" s="15" t="s">
        <v>434</v>
      </c>
      <c r="I186" s="14">
        <v>0</v>
      </c>
      <c r="J186" s="14" t="s">
        <v>357</v>
      </c>
      <c r="K186" s="16">
        <v>46042</v>
      </c>
      <c r="L186" s="14">
        <v>321</v>
      </c>
      <c r="M186" s="34">
        <f t="shared" si="8"/>
        <v>117.41</v>
      </c>
      <c r="N186" s="17">
        <v>117.41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1441|1440011|0|0|18404889000138|0|325,56</v>
      </c>
      <c r="B187" s="21" t="str">
        <f t="shared" si="7"/>
        <v>1441|1440011|0|0|8042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18404889000138</v>
      </c>
      <c r="H187" s="15" t="s">
        <v>435</v>
      </c>
      <c r="I187" s="14">
        <v>0</v>
      </c>
      <c r="J187" s="14" t="s">
        <v>357</v>
      </c>
      <c r="K187" s="16">
        <v>46002</v>
      </c>
      <c r="L187" s="14">
        <v>8042</v>
      </c>
      <c r="M187" s="34">
        <f t="shared" si="8"/>
        <v>325.56</v>
      </c>
      <c r="N187" s="17">
        <v>325.56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1441|1440011|0|0|18428839000190|0|1009,7</v>
      </c>
      <c r="B188" s="21" t="str">
        <f t="shared" si="7"/>
        <v>1441|1440011|0|0|7798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347</v>
      </c>
      <c r="I188" s="14">
        <v>0</v>
      </c>
      <c r="J188" s="14" t="s">
        <v>357</v>
      </c>
      <c r="K188" s="16">
        <v>45995</v>
      </c>
      <c r="L188" s="14">
        <v>7798</v>
      </c>
      <c r="M188" s="34">
        <f t="shared" si="8"/>
        <v>1009.7</v>
      </c>
      <c r="N188" s="17">
        <v>1009.7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1441|1440011|0|0|18428839000190|0|3,3</v>
      </c>
      <c r="B189" s="21" t="str">
        <f t="shared" si="7"/>
        <v>1441|1440011|0|0|7800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347</v>
      </c>
      <c r="I189" s="14">
        <v>0</v>
      </c>
      <c r="J189" s="14" t="s">
        <v>357</v>
      </c>
      <c r="K189" s="16">
        <v>45995</v>
      </c>
      <c r="L189" s="14">
        <v>7800</v>
      </c>
      <c r="M189" s="34">
        <f t="shared" si="8"/>
        <v>3.3</v>
      </c>
      <c r="N189" s="17">
        <v>3.3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1441|1440011|0|0|18428839000190|0|162,37</v>
      </c>
      <c r="B190" s="21" t="str">
        <f t="shared" si="7"/>
        <v>1441|1440011|0|0|7801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347</v>
      </c>
      <c r="I190" s="14">
        <v>0</v>
      </c>
      <c r="J190" s="14" t="s">
        <v>357</v>
      </c>
      <c r="K190" s="16">
        <v>45995</v>
      </c>
      <c r="L190" s="14">
        <v>7801</v>
      </c>
      <c r="M190" s="34">
        <f t="shared" si="8"/>
        <v>162.37</v>
      </c>
      <c r="N190" s="17">
        <v>162.37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1441|1440011|0|0|18428839000190|0|12,83</v>
      </c>
      <c r="B191" s="21" t="str">
        <f t="shared" si="7"/>
        <v>1441|1440011|0|0|7802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18428839000190</v>
      </c>
      <c r="H191" s="15" t="s">
        <v>347</v>
      </c>
      <c r="I191" s="14">
        <v>0</v>
      </c>
      <c r="J191" s="14" t="s">
        <v>357</v>
      </c>
      <c r="K191" s="16">
        <v>45995</v>
      </c>
      <c r="L191" s="14">
        <v>7802</v>
      </c>
      <c r="M191" s="34">
        <f t="shared" si="8"/>
        <v>12.83</v>
      </c>
      <c r="N191" s="17">
        <v>12.83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1441|1440011|0|0|18428839000190|0|72,57</v>
      </c>
      <c r="B192" s="21" t="str">
        <f t="shared" si="7"/>
        <v>1441|1440011|0|0|7803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18428839000190</v>
      </c>
      <c r="H192" s="15" t="s">
        <v>347</v>
      </c>
      <c r="I192" s="14">
        <v>0</v>
      </c>
      <c r="J192" s="14" t="s">
        <v>357</v>
      </c>
      <c r="K192" s="16">
        <v>45995</v>
      </c>
      <c r="L192" s="14">
        <v>7803</v>
      </c>
      <c r="M192" s="34">
        <f t="shared" si="8"/>
        <v>72.569999999999993</v>
      </c>
      <c r="N192" s="17">
        <v>72.569999999999993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1441|1440011|0|0|18428839000190|0|303,42</v>
      </c>
      <c r="B193" s="21" t="str">
        <f t="shared" si="7"/>
        <v>1441|1440011|0|0|7881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18428839000190</v>
      </c>
      <c r="H193" s="15" t="s">
        <v>347</v>
      </c>
      <c r="I193" s="14">
        <v>0</v>
      </c>
      <c r="J193" s="14" t="s">
        <v>357</v>
      </c>
      <c r="K193" s="16">
        <v>46000</v>
      </c>
      <c r="L193" s="14">
        <v>7881</v>
      </c>
      <c r="M193" s="34">
        <f t="shared" si="8"/>
        <v>303.42</v>
      </c>
      <c r="N193" s="17">
        <v>303.42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1441|1440011|0|0|18428839000190|0|528,28</v>
      </c>
      <c r="B194" s="21" t="str">
        <f t="shared" si="7"/>
        <v>1441|1440011|0|0|141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18428839000190</v>
      </c>
      <c r="H194" s="15" t="s">
        <v>347</v>
      </c>
      <c r="I194" s="14">
        <v>0</v>
      </c>
      <c r="J194" s="14" t="s">
        <v>357</v>
      </c>
      <c r="K194" s="16">
        <v>46036</v>
      </c>
      <c r="L194" s="14">
        <v>141</v>
      </c>
      <c r="M194" s="34">
        <f t="shared" si="8"/>
        <v>528.28</v>
      </c>
      <c r="N194" s="17">
        <v>528.28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1441|1440011|0|0|18431155000148|0|189,52</v>
      </c>
      <c r="B195" s="21" t="str">
        <f t="shared" si="7"/>
        <v>1441|1440011|0|0|7784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18431155000148</v>
      </c>
      <c r="H195" s="15" t="s">
        <v>436</v>
      </c>
      <c r="I195" s="14">
        <v>0</v>
      </c>
      <c r="J195" s="14" t="s">
        <v>357</v>
      </c>
      <c r="K195" s="16">
        <v>45995</v>
      </c>
      <c r="L195" s="14">
        <v>7784</v>
      </c>
      <c r="M195" s="34">
        <f t="shared" si="8"/>
        <v>189.52</v>
      </c>
      <c r="N195" s="17">
        <v>189.52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1441|1440011|0|0|18431312000115|0|1249,9</v>
      </c>
      <c r="B196" s="21" t="str">
        <f t="shared" si="7"/>
        <v>1441|1440011|0|0|7718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18431312000115</v>
      </c>
      <c r="H196" s="15" t="s">
        <v>437</v>
      </c>
      <c r="I196" s="14">
        <v>0</v>
      </c>
      <c r="J196" s="14" t="s">
        <v>357</v>
      </c>
      <c r="K196" s="16">
        <v>45993</v>
      </c>
      <c r="L196" s="14">
        <v>7718</v>
      </c>
      <c r="M196" s="34">
        <f t="shared" si="8"/>
        <v>1249.9000000000001</v>
      </c>
      <c r="N196" s="17">
        <v>1249.9000000000001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1441|1440011|0|0|18431312000115|0|117,27</v>
      </c>
      <c r="B197" s="21" t="str">
        <f t="shared" ref="B197:B260" si="10">C197&amp;"|"&amp;D197&amp;"|"&amp;E197&amp;"|"&amp;F197&amp;"|"&amp;L197</f>
        <v>1441|1440011|0|0|7878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18431312000115</v>
      </c>
      <c r="H197" s="15" t="s">
        <v>437</v>
      </c>
      <c r="I197" s="14">
        <v>0</v>
      </c>
      <c r="J197" s="14" t="s">
        <v>357</v>
      </c>
      <c r="K197" s="16">
        <v>46000</v>
      </c>
      <c r="L197" s="14">
        <v>7878</v>
      </c>
      <c r="M197" s="34">
        <f t="shared" si="8"/>
        <v>117.27</v>
      </c>
      <c r="N197" s="17">
        <v>117.27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1441|1440011|0|0|18431312000115|0|207,21</v>
      </c>
      <c r="B198" s="21" t="str">
        <f t="shared" si="10"/>
        <v>1441|1440011|0|0|140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18431312000115</v>
      </c>
      <c r="H198" s="15" t="s">
        <v>437</v>
      </c>
      <c r="I198" s="14">
        <v>0</v>
      </c>
      <c r="J198" s="14" t="s">
        <v>357</v>
      </c>
      <c r="K198" s="16">
        <v>46036</v>
      </c>
      <c r="L198" s="14">
        <v>140</v>
      </c>
      <c r="M198" s="34">
        <f t="shared" ref="M198:M261" si="11">N198+O198</f>
        <v>207.21</v>
      </c>
      <c r="N198" s="17">
        <v>207.21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1441|1440011|0|0|18449132000160|0|121,97</v>
      </c>
      <c r="B199" s="21" t="str">
        <f t="shared" si="10"/>
        <v>1441|1440011|0|0|7766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18449132000160</v>
      </c>
      <c r="H199" s="15" t="s">
        <v>438</v>
      </c>
      <c r="I199" s="14">
        <v>0</v>
      </c>
      <c r="J199" s="14" t="s">
        <v>357</v>
      </c>
      <c r="K199" s="16">
        <v>45995</v>
      </c>
      <c r="L199" s="14">
        <v>7766</v>
      </c>
      <c r="M199" s="34">
        <f t="shared" si="11"/>
        <v>121.97</v>
      </c>
      <c r="N199" s="17">
        <v>121.97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1441|1440011|0|0|18457218000135|0|772,82</v>
      </c>
      <c r="B200" s="21" t="str">
        <f t="shared" si="10"/>
        <v>1441|1440011|0|0|7772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18457218000135</v>
      </c>
      <c r="H200" s="15" t="s">
        <v>439</v>
      </c>
      <c r="I200" s="14">
        <v>0</v>
      </c>
      <c r="J200" s="14" t="s">
        <v>357</v>
      </c>
      <c r="K200" s="16">
        <v>45995</v>
      </c>
      <c r="L200" s="14">
        <v>7772</v>
      </c>
      <c r="M200" s="34">
        <f t="shared" si="11"/>
        <v>772.82</v>
      </c>
      <c r="N200" s="17">
        <v>772.82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1441|1440011|0|0|18457218000135|0|237,32</v>
      </c>
      <c r="B201" s="21" t="str">
        <f t="shared" si="10"/>
        <v>1441|1440011|0|0|7908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18457218000135</v>
      </c>
      <c r="H201" s="15" t="s">
        <v>439</v>
      </c>
      <c r="I201" s="14">
        <v>0</v>
      </c>
      <c r="J201" s="14" t="s">
        <v>357</v>
      </c>
      <c r="K201" s="16">
        <v>46000</v>
      </c>
      <c r="L201" s="14">
        <v>7908</v>
      </c>
      <c r="M201" s="34">
        <f t="shared" si="11"/>
        <v>237.32</v>
      </c>
      <c r="N201" s="17">
        <v>237.32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1441|1440011|0|0|18457218000135|0|421,1</v>
      </c>
      <c r="B202" s="21" t="str">
        <f t="shared" si="10"/>
        <v>1441|1440011|0|0|127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18457218000135</v>
      </c>
      <c r="H202" s="15" t="s">
        <v>439</v>
      </c>
      <c r="I202" s="14">
        <v>0</v>
      </c>
      <c r="J202" s="14" t="s">
        <v>357</v>
      </c>
      <c r="K202" s="16">
        <v>46036</v>
      </c>
      <c r="L202" s="14">
        <v>127</v>
      </c>
      <c r="M202" s="34">
        <f t="shared" si="11"/>
        <v>421.1</v>
      </c>
      <c r="N202" s="17">
        <v>421.1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1441|1440011|0|0|18457242000174|0|208,55</v>
      </c>
      <c r="B203" s="21" t="str">
        <f t="shared" si="10"/>
        <v>1441|1440011|0|0|7809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18457242000174</v>
      </c>
      <c r="H203" s="15" t="s">
        <v>440</v>
      </c>
      <c r="I203" s="14">
        <v>0</v>
      </c>
      <c r="J203" s="14" t="s">
        <v>357</v>
      </c>
      <c r="K203" s="16">
        <v>45995</v>
      </c>
      <c r="L203" s="14">
        <v>7809</v>
      </c>
      <c r="M203" s="34">
        <f t="shared" si="11"/>
        <v>208.55</v>
      </c>
      <c r="N203" s="17">
        <v>208.55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1441|1440011|0|0|18457242000174|0|217,1</v>
      </c>
      <c r="B204" s="21" t="str">
        <f t="shared" si="10"/>
        <v>1441|1440011|0|0|7812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18457242000174</v>
      </c>
      <c r="H204" s="15" t="s">
        <v>440</v>
      </c>
      <c r="I204" s="14">
        <v>0</v>
      </c>
      <c r="J204" s="14" t="s">
        <v>357</v>
      </c>
      <c r="K204" s="16">
        <v>45995</v>
      </c>
      <c r="L204" s="14">
        <v>7812</v>
      </c>
      <c r="M204" s="34">
        <f t="shared" si="11"/>
        <v>217.1</v>
      </c>
      <c r="N204" s="17">
        <v>217.1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1441|1440011|0|0|18457291000107|0|184,31</v>
      </c>
      <c r="B205" s="21" t="str">
        <f t="shared" si="10"/>
        <v>1441|1440011|0|0|7807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18457291000107</v>
      </c>
      <c r="H205" s="15" t="s">
        <v>441</v>
      </c>
      <c r="I205" s="14">
        <v>0</v>
      </c>
      <c r="J205" s="14" t="s">
        <v>357</v>
      </c>
      <c r="K205" s="16">
        <v>45995</v>
      </c>
      <c r="L205" s="14">
        <v>7807</v>
      </c>
      <c r="M205" s="34">
        <f t="shared" si="11"/>
        <v>184.31</v>
      </c>
      <c r="N205" s="17">
        <v>184.31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1441|1440011|0|0|18468033000126|0|158,46</v>
      </c>
      <c r="B206" s="21" t="str">
        <f t="shared" si="10"/>
        <v>1441|1440011|0|0|7824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18468033000126</v>
      </c>
      <c r="H206" s="15" t="s">
        <v>442</v>
      </c>
      <c r="I206" s="14">
        <v>0</v>
      </c>
      <c r="J206" s="14" t="s">
        <v>357</v>
      </c>
      <c r="K206" s="16">
        <v>45995</v>
      </c>
      <c r="L206" s="14">
        <v>7824</v>
      </c>
      <c r="M206" s="34">
        <f t="shared" si="11"/>
        <v>158.46</v>
      </c>
      <c r="N206" s="17">
        <v>158.46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1441|1440011|0|0|18558072000114|0|130,59</v>
      </c>
      <c r="B207" s="21" t="str">
        <f t="shared" si="10"/>
        <v>1441|1440011|0|0|7694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18558072000114</v>
      </c>
      <c r="H207" s="15" t="s">
        <v>443</v>
      </c>
      <c r="I207" s="14">
        <v>0</v>
      </c>
      <c r="J207" s="14" t="s">
        <v>357</v>
      </c>
      <c r="K207" s="16">
        <v>45993</v>
      </c>
      <c r="L207" s="14">
        <v>7694</v>
      </c>
      <c r="M207" s="34">
        <f t="shared" si="11"/>
        <v>130.59</v>
      </c>
      <c r="N207" s="17">
        <v>130.59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1441|1440011|0|0|18591149000158|0|185,03</v>
      </c>
      <c r="B208" s="21" t="str">
        <f t="shared" si="10"/>
        <v>1441|1440011|0|0|7823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444</v>
      </c>
      <c r="I208" s="14">
        <v>0</v>
      </c>
      <c r="J208" s="14" t="s">
        <v>357</v>
      </c>
      <c r="K208" s="16">
        <v>45995</v>
      </c>
      <c r="L208" s="14">
        <v>7823</v>
      </c>
      <c r="M208" s="34">
        <f t="shared" si="11"/>
        <v>185.03</v>
      </c>
      <c r="N208" s="17">
        <v>185.03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1441|1440011|0|0|18602011000107|0|457,5</v>
      </c>
      <c r="B209" s="21" t="str">
        <f t="shared" si="10"/>
        <v>1441|1440011|0|0|7787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445</v>
      </c>
      <c r="I209" s="14">
        <v>0</v>
      </c>
      <c r="J209" s="14" t="s">
        <v>357</v>
      </c>
      <c r="K209" s="16">
        <v>45995</v>
      </c>
      <c r="L209" s="14">
        <v>7787</v>
      </c>
      <c r="M209" s="34">
        <f t="shared" si="11"/>
        <v>457.5</v>
      </c>
      <c r="N209" s="17">
        <v>457.5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1441|1440011|0|0|18602011000107|0|34,68</v>
      </c>
      <c r="B210" s="21" t="str">
        <f t="shared" si="10"/>
        <v>1441|1440011|0|0|7788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445</v>
      </c>
      <c r="I210" s="14">
        <v>0</v>
      </c>
      <c r="J210" s="14" t="s">
        <v>357</v>
      </c>
      <c r="K210" s="16">
        <v>45995</v>
      </c>
      <c r="L210" s="14">
        <v>7788</v>
      </c>
      <c r="M210" s="34">
        <f t="shared" si="11"/>
        <v>34.68</v>
      </c>
      <c r="N210" s="17">
        <v>34.68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1441|1440011|0|0|18602011000107|0|107,03</v>
      </c>
      <c r="B211" s="21" t="str">
        <f t="shared" si="10"/>
        <v>1441|1440011|0|0|7789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445</v>
      </c>
      <c r="I211" s="14">
        <v>0</v>
      </c>
      <c r="J211" s="14" t="s">
        <v>357</v>
      </c>
      <c r="K211" s="16">
        <v>45995</v>
      </c>
      <c r="L211" s="14">
        <v>7789</v>
      </c>
      <c r="M211" s="34">
        <f t="shared" si="11"/>
        <v>107.03</v>
      </c>
      <c r="N211" s="17">
        <v>107.03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1441|1440011|0|0|18602011000107|0|8,46</v>
      </c>
      <c r="B212" s="21" t="str">
        <f t="shared" si="10"/>
        <v>1441|1440011|0|0|7790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445</v>
      </c>
      <c r="I212" s="14">
        <v>0</v>
      </c>
      <c r="J212" s="14" t="s">
        <v>357</v>
      </c>
      <c r="K212" s="16">
        <v>45995</v>
      </c>
      <c r="L212" s="14">
        <v>7790</v>
      </c>
      <c r="M212" s="34">
        <f t="shared" si="11"/>
        <v>8.4600000000000009</v>
      </c>
      <c r="N212" s="17">
        <v>8.4600000000000009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1441|1440011|0|0|18602011000107|0|108,17</v>
      </c>
      <c r="B213" s="21" t="str">
        <f t="shared" si="10"/>
        <v>1441|1440011|0|0|8206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445</v>
      </c>
      <c r="I213" s="14">
        <v>0</v>
      </c>
      <c r="J213" s="14" t="s">
        <v>357</v>
      </c>
      <c r="K213" s="16">
        <v>46007</v>
      </c>
      <c r="L213" s="14">
        <v>8206</v>
      </c>
      <c r="M213" s="34">
        <f t="shared" si="11"/>
        <v>108.17</v>
      </c>
      <c r="N213" s="17">
        <v>108.17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1441|1440011|0|0|18602011000107|0|131,34</v>
      </c>
      <c r="B214" s="21" t="str">
        <f t="shared" si="10"/>
        <v>1441|1440011|0|0|16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445</v>
      </c>
      <c r="I214" s="14">
        <v>0</v>
      </c>
      <c r="J214" s="14" t="s">
        <v>357</v>
      </c>
      <c r="K214" s="16">
        <v>46034</v>
      </c>
      <c r="L214" s="14">
        <v>16</v>
      </c>
      <c r="M214" s="34">
        <f t="shared" si="11"/>
        <v>131.34</v>
      </c>
      <c r="N214" s="17">
        <v>131.34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1441|1440011|0|0|18629840000183|0|1506,65</v>
      </c>
      <c r="B215" s="21" t="str">
        <f t="shared" si="10"/>
        <v>1441|1440011|0|0|7816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18629840000183</v>
      </c>
      <c r="H215" s="15" t="s">
        <v>446</v>
      </c>
      <c r="I215" s="14">
        <v>0</v>
      </c>
      <c r="J215" s="14" t="s">
        <v>357</v>
      </c>
      <c r="K215" s="16">
        <v>45995</v>
      </c>
      <c r="L215" s="14">
        <v>7816</v>
      </c>
      <c r="M215" s="34">
        <f t="shared" si="11"/>
        <v>1506.65</v>
      </c>
      <c r="N215" s="17">
        <v>1506.65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1441|1440011|0|0|18629840000183|0|308,84</v>
      </c>
      <c r="B216" s="21" t="str">
        <f t="shared" si="10"/>
        <v>1441|1440011|0|0|7883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18629840000183</v>
      </c>
      <c r="H216" s="15" t="s">
        <v>446</v>
      </c>
      <c r="I216" s="14">
        <v>0</v>
      </c>
      <c r="J216" s="14" t="s">
        <v>357</v>
      </c>
      <c r="K216" s="16">
        <v>46000</v>
      </c>
      <c r="L216" s="14">
        <v>7883</v>
      </c>
      <c r="M216" s="34">
        <f t="shared" si="11"/>
        <v>308.83999999999997</v>
      </c>
      <c r="N216" s="17">
        <v>308.83999999999997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1441|1440011|0|0|18629840000183|0|541,08</v>
      </c>
      <c r="B217" s="21" t="str">
        <f t="shared" si="10"/>
        <v>1441|1440011|0|0|148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18629840000183</v>
      </c>
      <c r="H217" s="15" t="s">
        <v>446</v>
      </c>
      <c r="I217" s="14">
        <v>0</v>
      </c>
      <c r="J217" s="14" t="s">
        <v>357</v>
      </c>
      <c r="K217" s="16">
        <v>46036</v>
      </c>
      <c r="L217" s="14">
        <v>148</v>
      </c>
      <c r="M217" s="34">
        <f t="shared" si="11"/>
        <v>541.08000000000004</v>
      </c>
      <c r="N217" s="17">
        <v>541.08000000000004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1441|1440011|0|0|18659334000137|0|312,66</v>
      </c>
      <c r="B218" s="21" t="str">
        <f t="shared" si="10"/>
        <v>1441|1440011|0|0|7654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18659334000137</v>
      </c>
      <c r="H218" s="15" t="s">
        <v>447</v>
      </c>
      <c r="I218" s="14">
        <v>0</v>
      </c>
      <c r="J218" s="14" t="s">
        <v>357</v>
      </c>
      <c r="K218" s="16">
        <v>45992</v>
      </c>
      <c r="L218" s="14">
        <v>7654</v>
      </c>
      <c r="M218" s="34">
        <f t="shared" si="11"/>
        <v>312.66000000000003</v>
      </c>
      <c r="N218" s="17">
        <v>312.66000000000003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1441|1440011|0|0|18663401000197|0|128,39</v>
      </c>
      <c r="B219" s="21" t="str">
        <f t="shared" si="10"/>
        <v>1441|1440011|0|0|7825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18663401000197</v>
      </c>
      <c r="H219" s="15" t="s">
        <v>448</v>
      </c>
      <c r="I219" s="14">
        <v>0</v>
      </c>
      <c r="J219" s="14" t="s">
        <v>357</v>
      </c>
      <c r="K219" s="16">
        <v>45995</v>
      </c>
      <c r="L219" s="14">
        <v>7825</v>
      </c>
      <c r="M219" s="34">
        <f t="shared" si="11"/>
        <v>128.38999999999999</v>
      </c>
      <c r="N219" s="17">
        <v>128.38999999999999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1441|1440011|0|0|18663401000197|0|125,34</v>
      </c>
      <c r="B220" s="21" t="str">
        <f t="shared" si="10"/>
        <v>1441|1440011|0|0|7826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18663401000197</v>
      </c>
      <c r="H220" s="15" t="s">
        <v>448</v>
      </c>
      <c r="I220" s="14">
        <v>0</v>
      </c>
      <c r="J220" s="14" t="s">
        <v>357</v>
      </c>
      <c r="K220" s="16">
        <v>45995</v>
      </c>
      <c r="L220" s="14">
        <v>7826</v>
      </c>
      <c r="M220" s="34">
        <f t="shared" si="11"/>
        <v>125.34</v>
      </c>
      <c r="N220" s="17">
        <v>125.34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1441|1440011|0|0|18666750000162|0|185,03</v>
      </c>
      <c r="B221" s="21" t="str">
        <f t="shared" si="10"/>
        <v>1441|1440011|0|0|7674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18666750000162</v>
      </c>
      <c r="H221" s="15" t="s">
        <v>449</v>
      </c>
      <c r="I221" s="14">
        <v>0</v>
      </c>
      <c r="J221" s="14" t="s">
        <v>357</v>
      </c>
      <c r="K221" s="16">
        <v>45993</v>
      </c>
      <c r="L221" s="14">
        <v>7674</v>
      </c>
      <c r="M221" s="34">
        <f t="shared" si="11"/>
        <v>185.03</v>
      </c>
      <c r="N221" s="17">
        <v>185.03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1441|1440011|0|0|18671271000134|0|121,97</v>
      </c>
      <c r="B222" s="21" t="str">
        <f t="shared" si="10"/>
        <v>1441|1440011|0|0|7686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18671271000134</v>
      </c>
      <c r="H222" s="15" t="s">
        <v>450</v>
      </c>
      <c r="I222" s="14">
        <v>0</v>
      </c>
      <c r="J222" s="14" t="s">
        <v>357</v>
      </c>
      <c r="K222" s="16">
        <v>45993</v>
      </c>
      <c r="L222" s="14">
        <v>7686</v>
      </c>
      <c r="M222" s="34">
        <f t="shared" si="11"/>
        <v>121.97</v>
      </c>
      <c r="N222" s="17">
        <v>121.97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1441|1440011|0|0|18675975000185|0|214,61</v>
      </c>
      <c r="B223" s="21" t="str">
        <f t="shared" si="10"/>
        <v>1441|1440011|0|0|7701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18675975000185</v>
      </c>
      <c r="H223" s="15" t="s">
        <v>451</v>
      </c>
      <c r="I223" s="14">
        <v>0</v>
      </c>
      <c r="J223" s="14" t="s">
        <v>357</v>
      </c>
      <c r="K223" s="16">
        <v>45993</v>
      </c>
      <c r="L223" s="14">
        <v>7701</v>
      </c>
      <c r="M223" s="34">
        <f t="shared" si="11"/>
        <v>214.61</v>
      </c>
      <c r="N223" s="17">
        <v>214.61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1441|1440011|0|0|18675983000121|0|774,43</v>
      </c>
      <c r="B224" s="21" t="str">
        <f t="shared" si="10"/>
        <v>1441|1440011|0|0|7713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18675983000121</v>
      </c>
      <c r="H224" s="15" t="s">
        <v>452</v>
      </c>
      <c r="I224" s="14">
        <v>0</v>
      </c>
      <c r="J224" s="14" t="s">
        <v>357</v>
      </c>
      <c r="K224" s="16">
        <v>45993</v>
      </c>
      <c r="L224" s="14">
        <v>7713</v>
      </c>
      <c r="M224" s="34">
        <f t="shared" si="11"/>
        <v>774.43</v>
      </c>
      <c r="N224" s="17">
        <v>774.43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1441|1440011|0|0|18675983000121|0|119,66</v>
      </c>
      <c r="B225" s="21" t="str">
        <f t="shared" si="10"/>
        <v>1441|1440011|0|0|7874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18675983000121</v>
      </c>
      <c r="H225" s="15" t="s">
        <v>452</v>
      </c>
      <c r="I225" s="14">
        <v>0</v>
      </c>
      <c r="J225" s="14" t="s">
        <v>357</v>
      </c>
      <c r="K225" s="16">
        <v>46000</v>
      </c>
      <c r="L225" s="14">
        <v>7874</v>
      </c>
      <c r="M225" s="34">
        <f t="shared" si="11"/>
        <v>119.66</v>
      </c>
      <c r="N225" s="17">
        <v>119.66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1441|1440011|0|0|18675983000121|0|209,6</v>
      </c>
      <c r="B226" s="21" t="str">
        <f t="shared" si="10"/>
        <v>1441|1440011|0|0|139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18675983000121</v>
      </c>
      <c r="H226" s="15" t="s">
        <v>452</v>
      </c>
      <c r="I226" s="14">
        <v>0</v>
      </c>
      <c r="J226" s="14" t="s">
        <v>357</v>
      </c>
      <c r="K226" s="16">
        <v>46036</v>
      </c>
      <c r="L226" s="14">
        <v>139</v>
      </c>
      <c r="M226" s="34">
        <f t="shared" si="11"/>
        <v>209.6</v>
      </c>
      <c r="N226" s="17">
        <v>209.6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1441|1440011|0|0|18677591000100|0|137,41</v>
      </c>
      <c r="B227" s="21" t="str">
        <f t="shared" si="10"/>
        <v>1441|1440011|0|0|7665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18677591000100</v>
      </c>
      <c r="H227" s="15" t="s">
        <v>453</v>
      </c>
      <c r="I227" s="14">
        <v>0</v>
      </c>
      <c r="J227" s="14" t="s">
        <v>357</v>
      </c>
      <c r="K227" s="16">
        <v>45993</v>
      </c>
      <c r="L227" s="14">
        <v>7665</v>
      </c>
      <c r="M227" s="34">
        <f t="shared" si="11"/>
        <v>137.41</v>
      </c>
      <c r="N227" s="17">
        <v>137.41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1441|1440011|0|0|18712174000142|0|325,57</v>
      </c>
      <c r="B228" s="21" t="str">
        <f t="shared" si="10"/>
        <v>1441|1440011|0|0|7702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18712174000142</v>
      </c>
      <c r="H228" s="15" t="s">
        <v>454</v>
      </c>
      <c r="I228" s="14">
        <v>0</v>
      </c>
      <c r="J228" s="14" t="s">
        <v>357</v>
      </c>
      <c r="K228" s="16">
        <v>45993</v>
      </c>
      <c r="L228" s="14">
        <v>7702</v>
      </c>
      <c r="M228" s="34">
        <f t="shared" si="11"/>
        <v>325.57</v>
      </c>
      <c r="N228" s="17">
        <v>325.57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1441|1440011|0|0|18715383000140|0|3204</v>
      </c>
      <c r="B229" s="21" t="str">
        <f t="shared" si="10"/>
        <v>1441|1440011|0|0|7726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18715383000140</v>
      </c>
      <c r="H229" s="15" t="s">
        <v>140</v>
      </c>
      <c r="I229" s="14">
        <v>0</v>
      </c>
      <c r="J229" s="14" t="s">
        <v>357</v>
      </c>
      <c r="K229" s="16">
        <v>45994</v>
      </c>
      <c r="L229" s="14">
        <v>7726</v>
      </c>
      <c r="M229" s="34">
        <f t="shared" si="11"/>
        <v>3204</v>
      </c>
      <c r="N229" s="17">
        <v>3204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1441|1440011|0|0|18715383000140|0|714,79</v>
      </c>
      <c r="B230" s="21" t="str">
        <f t="shared" si="10"/>
        <v>1441|1440011|0|0|7732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18715383000140</v>
      </c>
      <c r="H230" s="15" t="s">
        <v>140</v>
      </c>
      <c r="I230" s="14">
        <v>0</v>
      </c>
      <c r="J230" s="14" t="s">
        <v>357</v>
      </c>
      <c r="K230" s="16">
        <v>45994</v>
      </c>
      <c r="L230" s="14">
        <v>7732</v>
      </c>
      <c r="M230" s="34">
        <f t="shared" si="11"/>
        <v>714.79</v>
      </c>
      <c r="N230" s="17">
        <v>714.79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1441|1440011|0|0|18715383000140|0|677,11</v>
      </c>
      <c r="B231" s="21" t="str">
        <f t="shared" si="10"/>
        <v>1441|1440011|0|0|7735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18715383000140</v>
      </c>
      <c r="H231" s="15" t="s">
        <v>140</v>
      </c>
      <c r="I231" s="14">
        <v>0</v>
      </c>
      <c r="J231" s="14" t="s">
        <v>357</v>
      </c>
      <c r="K231" s="16">
        <v>45994</v>
      </c>
      <c r="L231" s="14">
        <v>7735</v>
      </c>
      <c r="M231" s="34">
        <f t="shared" si="11"/>
        <v>677.11</v>
      </c>
      <c r="N231" s="17">
        <v>677.11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1441|1440011|0|0|18715383000140|0|1460,65</v>
      </c>
      <c r="B232" s="21" t="str">
        <f t="shared" si="10"/>
        <v>1441|1440011|0|0|7810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18715383000140</v>
      </c>
      <c r="H232" s="15" t="s">
        <v>140</v>
      </c>
      <c r="I232" s="14">
        <v>0</v>
      </c>
      <c r="J232" s="14" t="s">
        <v>357</v>
      </c>
      <c r="K232" s="16">
        <v>45995</v>
      </c>
      <c r="L232" s="14">
        <v>7810</v>
      </c>
      <c r="M232" s="34">
        <f t="shared" si="11"/>
        <v>1460.65</v>
      </c>
      <c r="N232" s="17">
        <v>1460.65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1441|1440011|0|0|18715383000140|0|166,21</v>
      </c>
      <c r="B233" s="21" t="str">
        <f t="shared" si="10"/>
        <v>1441|1440011|0|0|7819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18715383000140</v>
      </c>
      <c r="H233" s="15" t="s">
        <v>140</v>
      </c>
      <c r="I233" s="14">
        <v>0</v>
      </c>
      <c r="J233" s="14" t="s">
        <v>357</v>
      </c>
      <c r="K233" s="16">
        <v>45995</v>
      </c>
      <c r="L233" s="14">
        <v>7819</v>
      </c>
      <c r="M233" s="34">
        <f t="shared" si="11"/>
        <v>166.21</v>
      </c>
      <c r="N233" s="17">
        <v>166.21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1441|1440011|0|0|18715383000140|0|94,48</v>
      </c>
      <c r="B234" s="21" t="str">
        <f t="shared" si="10"/>
        <v>1441|1440011|0|0|7822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18715383000140</v>
      </c>
      <c r="H234" s="15" t="s">
        <v>140</v>
      </c>
      <c r="I234" s="14">
        <v>0</v>
      </c>
      <c r="J234" s="14" t="s">
        <v>357</v>
      </c>
      <c r="K234" s="16">
        <v>45995</v>
      </c>
      <c r="L234" s="14">
        <v>7822</v>
      </c>
      <c r="M234" s="34">
        <f t="shared" si="11"/>
        <v>94.48</v>
      </c>
      <c r="N234" s="17">
        <v>94.48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1441|1440011|0|0|18715383000140|0|913,23</v>
      </c>
      <c r="B235" s="21" t="str">
        <f t="shared" si="10"/>
        <v>1441|1440011|0|0|7831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140</v>
      </c>
      <c r="I235" s="14">
        <v>0</v>
      </c>
      <c r="J235" s="14" t="s">
        <v>357</v>
      </c>
      <c r="K235" s="16">
        <v>45996</v>
      </c>
      <c r="L235" s="14">
        <v>7831</v>
      </c>
      <c r="M235" s="34">
        <f t="shared" si="11"/>
        <v>913.23</v>
      </c>
      <c r="N235" s="17">
        <v>913.23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1441|1440011|0|0|18715383000140|0|81,9</v>
      </c>
      <c r="B236" s="21" t="str">
        <f t="shared" si="10"/>
        <v>1441|1440011|0|0|7839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140</v>
      </c>
      <c r="I236" s="14">
        <v>0</v>
      </c>
      <c r="J236" s="14" t="s">
        <v>357</v>
      </c>
      <c r="K236" s="16">
        <v>45996</v>
      </c>
      <c r="L236" s="14">
        <v>7839</v>
      </c>
      <c r="M236" s="34">
        <f t="shared" si="11"/>
        <v>81.900000000000006</v>
      </c>
      <c r="N236" s="17">
        <v>81.900000000000006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1441|1440011|0|0|18715383000140|0|229,5</v>
      </c>
      <c r="B237" s="21" t="str">
        <f t="shared" si="10"/>
        <v>1441|1440011|0|0|7842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140</v>
      </c>
      <c r="I237" s="14">
        <v>0</v>
      </c>
      <c r="J237" s="14" t="s">
        <v>357</v>
      </c>
      <c r="K237" s="16">
        <v>45996</v>
      </c>
      <c r="L237" s="14">
        <v>7842</v>
      </c>
      <c r="M237" s="34">
        <f t="shared" si="11"/>
        <v>229.5</v>
      </c>
      <c r="N237" s="17">
        <v>229.5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1441|1440011|0|0|18715383000140|0|3,24</v>
      </c>
      <c r="B238" s="21" t="str">
        <f t="shared" si="10"/>
        <v>1441|1440011|0|0|7844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140</v>
      </c>
      <c r="I238" s="14">
        <v>0</v>
      </c>
      <c r="J238" s="14" t="s">
        <v>357</v>
      </c>
      <c r="K238" s="16">
        <v>45996</v>
      </c>
      <c r="L238" s="14">
        <v>7844</v>
      </c>
      <c r="M238" s="34">
        <f t="shared" si="11"/>
        <v>3.24</v>
      </c>
      <c r="N238" s="17">
        <v>3.24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1441|1440011|0|0|18715383000140|0|583,49</v>
      </c>
      <c r="B239" s="21" t="str">
        <f t="shared" si="10"/>
        <v>1441|1440011|0|0|7847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140</v>
      </c>
      <c r="I239" s="14">
        <v>0</v>
      </c>
      <c r="J239" s="14" t="s">
        <v>357</v>
      </c>
      <c r="K239" s="16">
        <v>45996</v>
      </c>
      <c r="L239" s="14">
        <v>7847</v>
      </c>
      <c r="M239" s="34">
        <f t="shared" si="11"/>
        <v>583.49</v>
      </c>
      <c r="N239" s="17">
        <v>583.49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1441|1440011|0|0|18715383000140|0|615</v>
      </c>
      <c r="B240" s="21" t="str">
        <f t="shared" si="10"/>
        <v>1441|1440011|0|0|7961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140</v>
      </c>
      <c r="I240" s="14">
        <v>0</v>
      </c>
      <c r="J240" s="14" t="s">
        <v>357</v>
      </c>
      <c r="K240" s="16">
        <v>46001</v>
      </c>
      <c r="L240" s="14">
        <v>7961</v>
      </c>
      <c r="M240" s="34">
        <f t="shared" si="11"/>
        <v>615</v>
      </c>
      <c r="N240" s="17">
        <v>615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1441|1440011|0|0|18715383000140|0|519</v>
      </c>
      <c r="B241" s="21" t="str">
        <f t="shared" si="10"/>
        <v>1441|1440011|0|0|7965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140</v>
      </c>
      <c r="I241" s="14">
        <v>0</v>
      </c>
      <c r="J241" s="14" t="s">
        <v>357</v>
      </c>
      <c r="K241" s="16">
        <v>46001</v>
      </c>
      <c r="L241" s="14">
        <v>7965</v>
      </c>
      <c r="M241" s="34">
        <f t="shared" si="11"/>
        <v>519</v>
      </c>
      <c r="N241" s="17">
        <v>519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1441|1440011|0|0|18715383000140|0|571,82</v>
      </c>
      <c r="B242" s="21" t="str">
        <f t="shared" si="10"/>
        <v>1441|1440011|0|0|7967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140</v>
      </c>
      <c r="I242" s="14">
        <v>0</v>
      </c>
      <c r="J242" s="14" t="s">
        <v>357</v>
      </c>
      <c r="K242" s="16">
        <v>46001</v>
      </c>
      <c r="L242" s="14">
        <v>7967</v>
      </c>
      <c r="M242" s="34">
        <f t="shared" si="11"/>
        <v>571.82000000000005</v>
      </c>
      <c r="N242" s="17">
        <v>571.82000000000005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1441|1440011|0|0|18715383000140|0|1127,13</v>
      </c>
      <c r="B243" s="21" t="str">
        <f t="shared" si="10"/>
        <v>1441|1440011|0|0|7970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140</v>
      </c>
      <c r="I243" s="14">
        <v>0</v>
      </c>
      <c r="J243" s="14" t="s">
        <v>357</v>
      </c>
      <c r="K243" s="16">
        <v>46001</v>
      </c>
      <c r="L243" s="14">
        <v>7970</v>
      </c>
      <c r="M243" s="34">
        <f t="shared" si="11"/>
        <v>1127.1300000000001</v>
      </c>
      <c r="N243" s="17">
        <v>1127.1300000000001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1441|1440011|0|0|18715383000140|0|32,78</v>
      </c>
      <c r="B244" s="21" t="str">
        <f t="shared" si="10"/>
        <v>1441|1440011|0|0|7991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140</v>
      </c>
      <c r="I244" s="14">
        <v>0</v>
      </c>
      <c r="J244" s="14" t="s">
        <v>357</v>
      </c>
      <c r="K244" s="16">
        <v>46001</v>
      </c>
      <c r="L244" s="14">
        <v>7991</v>
      </c>
      <c r="M244" s="34">
        <f t="shared" si="11"/>
        <v>32.78</v>
      </c>
      <c r="N244" s="17">
        <v>32.78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1441|1440011|0|0|18715383000140|0|37,83</v>
      </c>
      <c r="B245" s="21" t="str">
        <f t="shared" si="10"/>
        <v>1441|1440011|0|0|8001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140</v>
      </c>
      <c r="I245" s="14">
        <v>0</v>
      </c>
      <c r="J245" s="14" t="s">
        <v>357</v>
      </c>
      <c r="K245" s="16">
        <v>46001</v>
      </c>
      <c r="L245" s="14">
        <v>8001</v>
      </c>
      <c r="M245" s="34">
        <f t="shared" si="11"/>
        <v>37.83</v>
      </c>
      <c r="N245" s="17">
        <v>37.83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1441|1440011|0|0|18715383000140|0|203,03</v>
      </c>
      <c r="B246" s="21" t="str">
        <f t="shared" si="10"/>
        <v>1441|1440011|0|0|8004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140</v>
      </c>
      <c r="I246" s="14">
        <v>0</v>
      </c>
      <c r="J246" s="14" t="s">
        <v>357</v>
      </c>
      <c r="K246" s="16">
        <v>46001</v>
      </c>
      <c r="L246" s="14">
        <v>8004</v>
      </c>
      <c r="M246" s="34">
        <f t="shared" si="11"/>
        <v>203.03</v>
      </c>
      <c r="N246" s="17">
        <v>203.03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1441|1440011|0|0|18715383000140|0|5,32</v>
      </c>
      <c r="B247" s="21" t="str">
        <f t="shared" si="10"/>
        <v>1441|1440011|0|0|8008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140</v>
      </c>
      <c r="I247" s="14">
        <v>0</v>
      </c>
      <c r="J247" s="14" t="s">
        <v>357</v>
      </c>
      <c r="K247" s="16">
        <v>46002</v>
      </c>
      <c r="L247" s="14">
        <v>8008</v>
      </c>
      <c r="M247" s="34">
        <f t="shared" si="11"/>
        <v>5.32</v>
      </c>
      <c r="N247" s="17">
        <v>5.32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1441|1440011|0|0|18715383000140|0|627,24</v>
      </c>
      <c r="B248" s="21" t="str">
        <f t="shared" si="10"/>
        <v>1441|1440011|0|0|8091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140</v>
      </c>
      <c r="I248" s="14">
        <v>0</v>
      </c>
      <c r="J248" s="14" t="s">
        <v>357</v>
      </c>
      <c r="K248" s="16">
        <v>46003</v>
      </c>
      <c r="L248" s="14">
        <v>8091</v>
      </c>
      <c r="M248" s="34">
        <f t="shared" si="11"/>
        <v>627.24</v>
      </c>
      <c r="N248" s="17">
        <v>627.24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1441|1440011|0|0|18715383000140|0|1441,38</v>
      </c>
      <c r="B249" s="21" t="str">
        <f t="shared" si="10"/>
        <v>1441|1440011|0|0|8095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140</v>
      </c>
      <c r="I249" s="14">
        <v>0</v>
      </c>
      <c r="J249" s="14" t="s">
        <v>357</v>
      </c>
      <c r="K249" s="16">
        <v>46003</v>
      </c>
      <c r="L249" s="14">
        <v>8095</v>
      </c>
      <c r="M249" s="34">
        <f t="shared" si="11"/>
        <v>1441.38</v>
      </c>
      <c r="N249" s="17">
        <v>1441.38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1441|1440011|0|0|18715383000140|0|591,96</v>
      </c>
      <c r="B250" s="21" t="str">
        <f t="shared" si="10"/>
        <v>1441|1440011|0|0|8107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140</v>
      </c>
      <c r="I250" s="14">
        <v>0</v>
      </c>
      <c r="J250" s="14" t="s">
        <v>357</v>
      </c>
      <c r="K250" s="16">
        <v>46003</v>
      </c>
      <c r="L250" s="14">
        <v>8107</v>
      </c>
      <c r="M250" s="34">
        <f t="shared" si="11"/>
        <v>591.96</v>
      </c>
      <c r="N250" s="17">
        <v>591.96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1441|1440011|0|0|18715383000140|0|66,75</v>
      </c>
      <c r="B251" s="21" t="str">
        <f t="shared" si="10"/>
        <v>1441|1440011|0|0|8116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18715383000140</v>
      </c>
      <c r="H251" s="15" t="s">
        <v>140</v>
      </c>
      <c r="I251" s="14">
        <v>0</v>
      </c>
      <c r="J251" s="14" t="s">
        <v>357</v>
      </c>
      <c r="K251" s="16">
        <v>46003</v>
      </c>
      <c r="L251" s="14">
        <v>8116</v>
      </c>
      <c r="M251" s="34">
        <f t="shared" si="11"/>
        <v>66.75</v>
      </c>
      <c r="N251" s="17">
        <v>66.75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1441|1440011|0|0|18715383000140|0|4595,45</v>
      </c>
      <c r="B252" s="21" t="str">
        <f t="shared" si="10"/>
        <v>1441|1440011|0|0|8121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18715383000140</v>
      </c>
      <c r="H252" s="15" t="s">
        <v>140</v>
      </c>
      <c r="I252" s="14">
        <v>0</v>
      </c>
      <c r="J252" s="14" t="s">
        <v>357</v>
      </c>
      <c r="K252" s="16">
        <v>46003</v>
      </c>
      <c r="L252" s="14">
        <v>8121</v>
      </c>
      <c r="M252" s="34">
        <f t="shared" si="11"/>
        <v>4595.45</v>
      </c>
      <c r="N252" s="17">
        <v>4595.45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1441|1440011|0|0|18715383000140|0|421,13</v>
      </c>
      <c r="B253" s="21" t="str">
        <f t="shared" si="10"/>
        <v>1441|1440011|0|0|8160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18715383000140</v>
      </c>
      <c r="H253" s="15" t="s">
        <v>140</v>
      </c>
      <c r="I253" s="14">
        <v>0</v>
      </c>
      <c r="J253" s="14" t="s">
        <v>357</v>
      </c>
      <c r="K253" s="16">
        <v>46006</v>
      </c>
      <c r="L253" s="14">
        <v>8160</v>
      </c>
      <c r="M253" s="34">
        <f t="shared" si="11"/>
        <v>421.13</v>
      </c>
      <c r="N253" s="17">
        <v>421.13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1441|1440011|0|0|18715383000140|0|62,17</v>
      </c>
      <c r="B254" s="21" t="str">
        <f t="shared" si="10"/>
        <v>1441|1440011|0|0|8162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18715383000140</v>
      </c>
      <c r="H254" s="15" t="s">
        <v>140</v>
      </c>
      <c r="I254" s="14">
        <v>0</v>
      </c>
      <c r="J254" s="14" t="s">
        <v>357</v>
      </c>
      <c r="K254" s="16">
        <v>46006</v>
      </c>
      <c r="L254" s="14">
        <v>8162</v>
      </c>
      <c r="M254" s="34">
        <f t="shared" si="11"/>
        <v>62.17</v>
      </c>
      <c r="N254" s="17">
        <v>62.17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1441|1440011|0|0|18715383000140|0|119,69</v>
      </c>
      <c r="B255" s="21" t="str">
        <f t="shared" si="10"/>
        <v>1441|1440011|0|0|8219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18715383000140</v>
      </c>
      <c r="H255" s="15" t="s">
        <v>140</v>
      </c>
      <c r="I255" s="14">
        <v>0</v>
      </c>
      <c r="J255" s="14" t="s">
        <v>357</v>
      </c>
      <c r="K255" s="16">
        <v>46008</v>
      </c>
      <c r="L255" s="14">
        <v>8219</v>
      </c>
      <c r="M255" s="34">
        <f t="shared" si="11"/>
        <v>119.69</v>
      </c>
      <c r="N255" s="17">
        <v>119.69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1441|1440011|0|0|18715383000140|0|95,41</v>
      </c>
      <c r="B256" s="21" t="str">
        <f t="shared" si="10"/>
        <v>1441|1440011|0|0|8223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18715383000140</v>
      </c>
      <c r="H256" s="15" t="s">
        <v>140</v>
      </c>
      <c r="I256" s="14">
        <v>0</v>
      </c>
      <c r="J256" s="14" t="s">
        <v>357</v>
      </c>
      <c r="K256" s="16">
        <v>46008</v>
      </c>
      <c r="L256" s="14">
        <v>8223</v>
      </c>
      <c r="M256" s="34">
        <f t="shared" si="11"/>
        <v>95.41</v>
      </c>
      <c r="N256" s="17">
        <v>95.41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1441|1440011|0|0|18715383000140|0|140,7</v>
      </c>
      <c r="B257" s="21" t="str">
        <f t="shared" si="10"/>
        <v>1441|1440011|0|0|8224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18715383000140</v>
      </c>
      <c r="H257" s="15" t="s">
        <v>140</v>
      </c>
      <c r="I257" s="14">
        <v>0</v>
      </c>
      <c r="J257" s="14" t="s">
        <v>357</v>
      </c>
      <c r="K257" s="16">
        <v>46008</v>
      </c>
      <c r="L257" s="14">
        <v>8224</v>
      </c>
      <c r="M257" s="34">
        <f t="shared" si="11"/>
        <v>140.69999999999999</v>
      </c>
      <c r="N257" s="17">
        <v>140.69999999999999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1441|1440011|0|0|18715383000140|0|6194</v>
      </c>
      <c r="B258" s="21" t="str">
        <f t="shared" si="10"/>
        <v>1441|1440011|0|0|8263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18715383000140</v>
      </c>
      <c r="H258" s="15" t="s">
        <v>140</v>
      </c>
      <c r="I258" s="14">
        <v>0</v>
      </c>
      <c r="J258" s="14" t="s">
        <v>357</v>
      </c>
      <c r="K258" s="16">
        <v>46013</v>
      </c>
      <c r="L258" s="14">
        <v>8263</v>
      </c>
      <c r="M258" s="34">
        <f t="shared" si="11"/>
        <v>6194</v>
      </c>
      <c r="N258" s="17">
        <v>6194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1441|1440011|0|0|18715383000140|0|1102,73</v>
      </c>
      <c r="B259" s="21" t="str">
        <f t="shared" si="10"/>
        <v>1441|1440011|0|0|8272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18715383000140</v>
      </c>
      <c r="H259" s="15" t="s">
        <v>140</v>
      </c>
      <c r="I259" s="14">
        <v>0</v>
      </c>
      <c r="J259" s="14" t="s">
        <v>357</v>
      </c>
      <c r="K259" s="16">
        <v>46013</v>
      </c>
      <c r="L259" s="14">
        <v>8272</v>
      </c>
      <c r="M259" s="34">
        <f t="shared" si="11"/>
        <v>1102.73</v>
      </c>
      <c r="N259" s="17">
        <v>1102.73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1441|1440011|0|0|18715383000140|0|1239,08</v>
      </c>
      <c r="B260" s="21" t="str">
        <f t="shared" si="10"/>
        <v>1441|1440011|0|0|8276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18715383000140</v>
      </c>
      <c r="H260" s="15" t="s">
        <v>140</v>
      </c>
      <c r="I260" s="14">
        <v>0</v>
      </c>
      <c r="J260" s="14" t="s">
        <v>357</v>
      </c>
      <c r="K260" s="16">
        <v>46013</v>
      </c>
      <c r="L260" s="14">
        <v>8276</v>
      </c>
      <c r="M260" s="34">
        <f t="shared" si="11"/>
        <v>1239.08</v>
      </c>
      <c r="N260" s="17">
        <v>1239.08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1441|1440011|0|0|18715383000140|0|250,5</v>
      </c>
      <c r="B261" s="21" t="str">
        <f t="shared" ref="B261:B324" si="13">C261&amp;"|"&amp;D261&amp;"|"&amp;E261&amp;"|"&amp;F261&amp;"|"&amp;L261</f>
        <v>1441|1440011|0|0|8284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18715383000140</v>
      </c>
      <c r="H261" s="15" t="s">
        <v>140</v>
      </c>
      <c r="I261" s="14">
        <v>0</v>
      </c>
      <c r="J261" s="14" t="s">
        <v>357</v>
      </c>
      <c r="K261" s="16">
        <v>46013</v>
      </c>
      <c r="L261" s="14">
        <v>8284</v>
      </c>
      <c r="M261" s="34">
        <f t="shared" si="11"/>
        <v>250.5</v>
      </c>
      <c r="N261" s="17">
        <v>250.5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1441|1440011|0|0|18715383000140|0|1401,93</v>
      </c>
      <c r="B262" s="21" t="str">
        <f t="shared" si="13"/>
        <v>1441|1440011|0|0|8319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18715383000140</v>
      </c>
      <c r="H262" s="15" t="s">
        <v>140</v>
      </c>
      <c r="I262" s="14">
        <v>0</v>
      </c>
      <c r="J262" s="14" t="s">
        <v>357</v>
      </c>
      <c r="K262" s="16">
        <v>46014</v>
      </c>
      <c r="L262" s="14">
        <v>8319</v>
      </c>
      <c r="M262" s="34">
        <f t="shared" ref="M262:M325" si="14">N262+O262</f>
        <v>1401.93</v>
      </c>
      <c r="N262" s="17">
        <v>1401.93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1441|1440011|0|0|18715383000140|0|456,61</v>
      </c>
      <c r="B263" s="21" t="str">
        <f t="shared" si="13"/>
        <v>1441|1440011|0|0|8330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18715383000140</v>
      </c>
      <c r="H263" s="15" t="s">
        <v>140</v>
      </c>
      <c r="I263" s="14">
        <v>0</v>
      </c>
      <c r="J263" s="14" t="s">
        <v>357</v>
      </c>
      <c r="K263" s="16">
        <v>46017</v>
      </c>
      <c r="L263" s="14">
        <v>8330</v>
      </c>
      <c r="M263" s="34">
        <f t="shared" si="14"/>
        <v>456.61</v>
      </c>
      <c r="N263" s="17">
        <v>456.61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1441|1440011|0|0|18715383000140|0|0,28</v>
      </c>
      <c r="B264" s="21" t="str">
        <f t="shared" si="13"/>
        <v>1441|1440011|0|0|8336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18715383000140</v>
      </c>
      <c r="H264" s="15" t="s">
        <v>140</v>
      </c>
      <c r="I264" s="14">
        <v>0</v>
      </c>
      <c r="J264" s="14" t="s">
        <v>357</v>
      </c>
      <c r="K264" s="16">
        <v>46017</v>
      </c>
      <c r="L264" s="14">
        <v>8336</v>
      </c>
      <c r="M264" s="34">
        <f t="shared" si="14"/>
        <v>0.28000000000000003</v>
      </c>
      <c r="N264" s="17">
        <v>0.28000000000000003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1441|1440011|0|0|18715383000140|0|233,45</v>
      </c>
      <c r="B265" s="21" t="str">
        <f t="shared" si="13"/>
        <v>1441|1440011|0|0|8337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18715383000140</v>
      </c>
      <c r="H265" s="15" t="s">
        <v>140</v>
      </c>
      <c r="I265" s="14">
        <v>0</v>
      </c>
      <c r="J265" s="14" t="s">
        <v>357</v>
      </c>
      <c r="K265" s="16">
        <v>46017</v>
      </c>
      <c r="L265" s="14">
        <v>8337</v>
      </c>
      <c r="M265" s="34">
        <f t="shared" si="14"/>
        <v>233.45</v>
      </c>
      <c r="N265" s="17">
        <v>233.45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1441|1440011|0|0|18715383000140|0|773,49</v>
      </c>
      <c r="B266" s="21" t="str">
        <f t="shared" si="13"/>
        <v>1441|1440011|0|0|8338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18715383000140</v>
      </c>
      <c r="H266" s="15" t="s">
        <v>140</v>
      </c>
      <c r="I266" s="14">
        <v>0</v>
      </c>
      <c r="J266" s="14" t="s">
        <v>357</v>
      </c>
      <c r="K266" s="16">
        <v>46017</v>
      </c>
      <c r="L266" s="14">
        <v>8338</v>
      </c>
      <c r="M266" s="34">
        <f t="shared" si="14"/>
        <v>773.49</v>
      </c>
      <c r="N266" s="17">
        <v>773.49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1441|1440011|0|0|18715383000140|0|1088,47</v>
      </c>
      <c r="B267" s="21" t="str">
        <f t="shared" si="13"/>
        <v>1441|1440011|0|0|8339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18715383000140</v>
      </c>
      <c r="H267" s="15" t="s">
        <v>140</v>
      </c>
      <c r="I267" s="14">
        <v>0</v>
      </c>
      <c r="J267" s="14" t="s">
        <v>357</v>
      </c>
      <c r="K267" s="16">
        <v>46017</v>
      </c>
      <c r="L267" s="14">
        <v>8339</v>
      </c>
      <c r="M267" s="34">
        <f t="shared" si="14"/>
        <v>1088.47</v>
      </c>
      <c r="N267" s="17">
        <v>1088.47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1441|1440011|0|0|18715383000140|0|389,31</v>
      </c>
      <c r="B268" s="21" t="str">
        <f t="shared" si="13"/>
        <v>1441|1440011|0|0|8349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18715383000140</v>
      </c>
      <c r="H268" s="15" t="s">
        <v>140</v>
      </c>
      <c r="I268" s="14">
        <v>0</v>
      </c>
      <c r="J268" s="14" t="s">
        <v>357</v>
      </c>
      <c r="K268" s="16">
        <v>46020</v>
      </c>
      <c r="L268" s="14">
        <v>8349</v>
      </c>
      <c r="M268" s="34">
        <f t="shared" si="14"/>
        <v>389.31</v>
      </c>
      <c r="N268" s="17">
        <v>389.31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1441|1440011|0|0|18715383000140|0|120</v>
      </c>
      <c r="B269" s="21" t="str">
        <f t="shared" si="13"/>
        <v>1441|1440011|0|0|8354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18715383000140</v>
      </c>
      <c r="H269" s="15" t="s">
        <v>140</v>
      </c>
      <c r="I269" s="14">
        <v>0</v>
      </c>
      <c r="J269" s="14" t="s">
        <v>357</v>
      </c>
      <c r="K269" s="16">
        <v>46020</v>
      </c>
      <c r="L269" s="14">
        <v>8354</v>
      </c>
      <c r="M269" s="34">
        <f t="shared" si="14"/>
        <v>120</v>
      </c>
      <c r="N269" s="17">
        <v>120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1441|1440011|0|0|18715383000140|0|72,19</v>
      </c>
      <c r="B270" s="21" t="str">
        <f t="shared" si="13"/>
        <v>1441|1440011|0|0|8356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18715383000140</v>
      </c>
      <c r="H270" s="15" t="s">
        <v>140</v>
      </c>
      <c r="I270" s="14">
        <v>0</v>
      </c>
      <c r="J270" s="14" t="s">
        <v>357</v>
      </c>
      <c r="K270" s="16">
        <v>46020</v>
      </c>
      <c r="L270" s="14">
        <v>8356</v>
      </c>
      <c r="M270" s="34">
        <f t="shared" si="14"/>
        <v>72.19</v>
      </c>
      <c r="N270" s="17">
        <v>72.19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1441|1440011|0|0|18715383000140|0|12,79</v>
      </c>
      <c r="B271" s="21" t="str">
        <f t="shared" si="13"/>
        <v>1441|1440011|0|0|27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18715383000140</v>
      </c>
      <c r="H271" s="15" t="s">
        <v>140</v>
      </c>
      <c r="I271" s="14">
        <v>0</v>
      </c>
      <c r="J271" s="14" t="s">
        <v>357</v>
      </c>
      <c r="K271" s="16">
        <v>46035</v>
      </c>
      <c r="L271" s="14">
        <v>27</v>
      </c>
      <c r="M271" s="34">
        <f t="shared" si="14"/>
        <v>12.79</v>
      </c>
      <c r="N271" s="17">
        <v>12.79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1441|1440011|0|0|18715383000140|0|5206,43</v>
      </c>
      <c r="B272" s="21" t="str">
        <f t="shared" si="13"/>
        <v>1441|1440011|0|0|34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18715383000140</v>
      </c>
      <c r="H272" s="15" t="s">
        <v>140</v>
      </c>
      <c r="I272" s="14">
        <v>0</v>
      </c>
      <c r="J272" s="14" t="s">
        <v>357</v>
      </c>
      <c r="K272" s="16">
        <v>46035</v>
      </c>
      <c r="L272" s="14">
        <v>34</v>
      </c>
      <c r="M272" s="34">
        <f t="shared" si="14"/>
        <v>5206.43</v>
      </c>
      <c r="N272" s="17">
        <v>5206.43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1441|1440011|0|0|18715383000140|0|625</v>
      </c>
      <c r="B273" s="21" t="str">
        <f t="shared" si="13"/>
        <v>1441|1440011|0|0|36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18715383000140</v>
      </c>
      <c r="H273" s="15" t="s">
        <v>140</v>
      </c>
      <c r="I273" s="14">
        <v>0</v>
      </c>
      <c r="J273" s="14" t="s">
        <v>357</v>
      </c>
      <c r="K273" s="16">
        <v>46035</v>
      </c>
      <c r="L273" s="14">
        <v>36</v>
      </c>
      <c r="M273" s="34">
        <f t="shared" si="14"/>
        <v>625</v>
      </c>
      <c r="N273" s="17">
        <v>625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1441|1440011|0|0|18715383000140|0|32,78</v>
      </c>
      <c r="B274" s="21" t="str">
        <f t="shared" si="13"/>
        <v>1441|1440011|0|0|150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18715383000140</v>
      </c>
      <c r="H274" s="15" t="s">
        <v>140</v>
      </c>
      <c r="I274" s="14">
        <v>0</v>
      </c>
      <c r="J274" s="14" t="s">
        <v>357</v>
      </c>
      <c r="K274" s="16">
        <v>46036</v>
      </c>
      <c r="L274" s="14">
        <v>150</v>
      </c>
      <c r="M274" s="34">
        <f t="shared" si="14"/>
        <v>32.78</v>
      </c>
      <c r="N274" s="17">
        <v>32.78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1441|1440011|0|0|18715383000140|0|535,99</v>
      </c>
      <c r="B275" s="21" t="str">
        <f t="shared" si="13"/>
        <v>1441|1440011|0|0|170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18715383000140</v>
      </c>
      <c r="H275" s="15" t="s">
        <v>140</v>
      </c>
      <c r="I275" s="14">
        <v>0</v>
      </c>
      <c r="J275" s="14" t="s">
        <v>357</v>
      </c>
      <c r="K275" s="16">
        <v>46037</v>
      </c>
      <c r="L275" s="14">
        <v>170</v>
      </c>
      <c r="M275" s="34">
        <f t="shared" si="14"/>
        <v>535.99</v>
      </c>
      <c r="N275" s="17">
        <v>535.99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1441|1440011|0|0|18715383000140|0|4,86</v>
      </c>
      <c r="B276" s="21" t="str">
        <f t="shared" si="13"/>
        <v>1441|1440011|0|0|310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140</v>
      </c>
      <c r="I276" s="14">
        <v>0</v>
      </c>
      <c r="J276" s="14" t="s">
        <v>357</v>
      </c>
      <c r="K276" s="16">
        <v>46042</v>
      </c>
      <c r="L276" s="14">
        <v>310</v>
      </c>
      <c r="M276" s="34">
        <f t="shared" si="14"/>
        <v>4.8600000000000003</v>
      </c>
      <c r="N276" s="17">
        <v>4.8600000000000003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1441|1440011|0|0|18715383000140|0|3,4</v>
      </c>
      <c r="B277" s="21" t="str">
        <f t="shared" si="13"/>
        <v>1441|1440011|0|0|316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140</v>
      </c>
      <c r="I277" s="14">
        <v>0</v>
      </c>
      <c r="J277" s="14" t="s">
        <v>357</v>
      </c>
      <c r="K277" s="16">
        <v>46042</v>
      </c>
      <c r="L277" s="14">
        <v>316</v>
      </c>
      <c r="M277" s="34">
        <f t="shared" si="14"/>
        <v>3.4</v>
      </c>
      <c r="N277" s="17">
        <v>3.4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1441|1440011|0|0|18715383000140|0|10,2</v>
      </c>
      <c r="B278" s="21" t="str">
        <f t="shared" si="13"/>
        <v>1441|1440011|0|0|318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140</v>
      </c>
      <c r="I278" s="14">
        <v>0</v>
      </c>
      <c r="J278" s="14" t="s">
        <v>357</v>
      </c>
      <c r="K278" s="16">
        <v>46042</v>
      </c>
      <c r="L278" s="14">
        <v>318</v>
      </c>
      <c r="M278" s="34">
        <f t="shared" si="14"/>
        <v>10.199999999999999</v>
      </c>
      <c r="N278" s="17">
        <v>10.199999999999999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1441|1440011|0|0|18715383000140|0|3,4</v>
      </c>
      <c r="B279" s="21" t="str">
        <f t="shared" si="13"/>
        <v>1441|1440011|0|0|319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140</v>
      </c>
      <c r="I279" s="14">
        <v>0</v>
      </c>
      <c r="J279" s="14" t="s">
        <v>357</v>
      </c>
      <c r="K279" s="16">
        <v>46042</v>
      </c>
      <c r="L279" s="14">
        <v>319</v>
      </c>
      <c r="M279" s="34">
        <f t="shared" si="14"/>
        <v>3.4</v>
      </c>
      <c r="N279" s="17">
        <v>3.4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1441|1440011|0|0|18715391000196|0|1519,66</v>
      </c>
      <c r="B280" s="21" t="str">
        <f t="shared" si="13"/>
        <v>1441|1440011|0|0|7698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18715391000196</v>
      </c>
      <c r="H280" s="15" t="s">
        <v>455</v>
      </c>
      <c r="I280" s="14">
        <v>0</v>
      </c>
      <c r="J280" s="14" t="s">
        <v>357</v>
      </c>
      <c r="K280" s="16">
        <v>45993</v>
      </c>
      <c r="L280" s="14">
        <v>7698</v>
      </c>
      <c r="M280" s="34">
        <f t="shared" si="14"/>
        <v>1519.66</v>
      </c>
      <c r="N280" s="17">
        <v>1519.66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1441|1440011|0|0|18715391000196|0|229,78</v>
      </c>
      <c r="B281" s="21" t="str">
        <f t="shared" si="13"/>
        <v>1441|1440011|0|0|7871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18715391000196</v>
      </c>
      <c r="H281" s="15" t="s">
        <v>455</v>
      </c>
      <c r="I281" s="14">
        <v>0</v>
      </c>
      <c r="J281" s="14" t="s">
        <v>357</v>
      </c>
      <c r="K281" s="16">
        <v>46000</v>
      </c>
      <c r="L281" s="14">
        <v>7871</v>
      </c>
      <c r="M281" s="34">
        <f t="shared" si="14"/>
        <v>229.78</v>
      </c>
      <c r="N281" s="17">
        <v>229.78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1441|1440011|0|0|18715391000196|0|403,99</v>
      </c>
      <c r="B282" s="21" t="str">
        <f t="shared" si="13"/>
        <v>1441|1440011|0|0|143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18715391000196</v>
      </c>
      <c r="H282" s="15" t="s">
        <v>455</v>
      </c>
      <c r="I282" s="14">
        <v>0</v>
      </c>
      <c r="J282" s="14" t="s">
        <v>357</v>
      </c>
      <c r="K282" s="16">
        <v>46036</v>
      </c>
      <c r="L282" s="14">
        <v>143</v>
      </c>
      <c r="M282" s="34">
        <f t="shared" si="14"/>
        <v>403.99</v>
      </c>
      <c r="N282" s="17">
        <v>403.99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1441|1440011|0|0|18715409000150|0|441,39</v>
      </c>
      <c r="B283" s="21" t="str">
        <f t="shared" si="13"/>
        <v>1441|1440011|0|0|7715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18715409000150</v>
      </c>
      <c r="H283" s="15" t="s">
        <v>456</v>
      </c>
      <c r="I283" s="14">
        <v>0</v>
      </c>
      <c r="J283" s="14" t="s">
        <v>357</v>
      </c>
      <c r="K283" s="16">
        <v>45993</v>
      </c>
      <c r="L283" s="14">
        <v>7715</v>
      </c>
      <c r="M283" s="34">
        <f t="shared" si="14"/>
        <v>441.39</v>
      </c>
      <c r="N283" s="17">
        <v>441.39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1441|1440011|0|0|18715409000150|0|27,06</v>
      </c>
      <c r="B284" s="21" t="str">
        <f t="shared" si="13"/>
        <v>1441|1440011|0|0|7984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18715409000150</v>
      </c>
      <c r="H284" s="15" t="s">
        <v>456</v>
      </c>
      <c r="I284" s="14">
        <v>0</v>
      </c>
      <c r="J284" s="14" t="s">
        <v>357</v>
      </c>
      <c r="K284" s="16">
        <v>46001</v>
      </c>
      <c r="L284" s="14">
        <v>7984</v>
      </c>
      <c r="M284" s="34">
        <f t="shared" si="14"/>
        <v>27.06</v>
      </c>
      <c r="N284" s="17">
        <v>27.06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1441|1440011|0|0|18715409000150|0|132,71</v>
      </c>
      <c r="B285" s="21" t="str">
        <f t="shared" si="13"/>
        <v>1441|1440011|0|0|18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18715409000150</v>
      </c>
      <c r="H285" s="15" t="s">
        <v>456</v>
      </c>
      <c r="I285" s="14">
        <v>0</v>
      </c>
      <c r="J285" s="14" t="s">
        <v>357</v>
      </c>
      <c r="K285" s="16">
        <v>46034</v>
      </c>
      <c r="L285" s="14">
        <v>18</v>
      </c>
      <c r="M285" s="34">
        <f t="shared" si="14"/>
        <v>132.71</v>
      </c>
      <c r="N285" s="17">
        <v>132.71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1441|1440011|0|0|18715417000104|0|325,57</v>
      </c>
      <c r="B286" s="21" t="str">
        <f t="shared" si="13"/>
        <v>1441|1440011|0|0|7710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18715417000104</v>
      </c>
      <c r="H286" s="15" t="s">
        <v>457</v>
      </c>
      <c r="I286" s="14">
        <v>0</v>
      </c>
      <c r="J286" s="14" t="s">
        <v>357</v>
      </c>
      <c r="K286" s="16">
        <v>45993</v>
      </c>
      <c r="L286" s="14">
        <v>7710</v>
      </c>
      <c r="M286" s="34">
        <f t="shared" si="14"/>
        <v>325.57</v>
      </c>
      <c r="N286" s="17">
        <v>325.57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1441|1440011|0|0|18715425000142|0|318,3</v>
      </c>
      <c r="B287" s="21" t="str">
        <f t="shared" si="13"/>
        <v>1441|1440011|0|0|7723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18715425000142</v>
      </c>
      <c r="H287" s="15" t="s">
        <v>458</v>
      </c>
      <c r="I287" s="14">
        <v>0</v>
      </c>
      <c r="J287" s="14" t="s">
        <v>357</v>
      </c>
      <c r="K287" s="16">
        <v>45993</v>
      </c>
      <c r="L287" s="14">
        <v>7723</v>
      </c>
      <c r="M287" s="34">
        <f t="shared" si="14"/>
        <v>318.3</v>
      </c>
      <c r="N287" s="17">
        <v>318.3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1441|1440011|0|0|18715425000142|0|176,58</v>
      </c>
      <c r="B288" s="21" t="str">
        <f t="shared" si="13"/>
        <v>1441|1440011|0|0|7877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18715425000142</v>
      </c>
      <c r="H288" s="15" t="s">
        <v>458</v>
      </c>
      <c r="I288" s="14">
        <v>0</v>
      </c>
      <c r="J288" s="14" t="s">
        <v>357</v>
      </c>
      <c r="K288" s="16">
        <v>46000</v>
      </c>
      <c r="L288" s="14">
        <v>7877</v>
      </c>
      <c r="M288" s="34">
        <f t="shared" si="14"/>
        <v>176.58</v>
      </c>
      <c r="N288" s="17">
        <v>176.58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1441|1440011|0|0|18715425000142|0|312,94</v>
      </c>
      <c r="B289" s="21" t="str">
        <f t="shared" si="13"/>
        <v>1441|1440011|0|0|144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18715425000142</v>
      </c>
      <c r="H289" s="15" t="s">
        <v>458</v>
      </c>
      <c r="I289" s="14">
        <v>0</v>
      </c>
      <c r="J289" s="14" t="s">
        <v>357</v>
      </c>
      <c r="K289" s="16">
        <v>46036</v>
      </c>
      <c r="L289" s="14">
        <v>144</v>
      </c>
      <c r="M289" s="34">
        <f t="shared" si="14"/>
        <v>312.94</v>
      </c>
      <c r="N289" s="17">
        <v>312.94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1441|1440011|0|0|18715441000135|0|214,61</v>
      </c>
      <c r="B290" s="21" t="str">
        <f t="shared" si="13"/>
        <v>1441|1440011|0|0|7793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18715441000135</v>
      </c>
      <c r="H290" s="15" t="s">
        <v>459</v>
      </c>
      <c r="I290" s="14">
        <v>0</v>
      </c>
      <c r="J290" s="14" t="s">
        <v>357</v>
      </c>
      <c r="K290" s="16">
        <v>45995</v>
      </c>
      <c r="L290" s="14">
        <v>7793</v>
      </c>
      <c r="M290" s="34">
        <f t="shared" si="14"/>
        <v>214.61</v>
      </c>
      <c r="N290" s="17">
        <v>214.61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1441|1440011|0|0|18715474000185|0|402,29</v>
      </c>
      <c r="B291" s="21" t="str">
        <f t="shared" si="13"/>
        <v>1441|1440011|0|0|7670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18715474000185</v>
      </c>
      <c r="H291" s="15" t="s">
        <v>460</v>
      </c>
      <c r="I291" s="14">
        <v>0</v>
      </c>
      <c r="J291" s="14" t="s">
        <v>357</v>
      </c>
      <c r="K291" s="16">
        <v>45993</v>
      </c>
      <c r="L291" s="14">
        <v>7670</v>
      </c>
      <c r="M291" s="34">
        <f t="shared" si="14"/>
        <v>402.29</v>
      </c>
      <c r="N291" s="17">
        <v>402.29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1441|1440011|0|0|18715474000185|0|299,42</v>
      </c>
      <c r="B292" s="21" t="str">
        <f t="shared" si="13"/>
        <v>1441|1440011|0|0|7976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18715474000185</v>
      </c>
      <c r="H292" s="15" t="s">
        <v>460</v>
      </c>
      <c r="I292" s="14">
        <v>0</v>
      </c>
      <c r="J292" s="14" t="s">
        <v>357</v>
      </c>
      <c r="K292" s="16">
        <v>46001</v>
      </c>
      <c r="L292" s="14">
        <v>7976</v>
      </c>
      <c r="M292" s="34">
        <f t="shared" si="14"/>
        <v>299.42</v>
      </c>
      <c r="N292" s="17">
        <v>299.42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1441|1440011|0|0|18715474000185|0|338,91</v>
      </c>
      <c r="B293" s="21" t="str">
        <f t="shared" si="13"/>
        <v>1441|1440011|0|0|21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18715474000185</v>
      </c>
      <c r="H293" s="15" t="s">
        <v>460</v>
      </c>
      <c r="I293" s="14">
        <v>0</v>
      </c>
      <c r="J293" s="14" t="s">
        <v>357</v>
      </c>
      <c r="K293" s="16">
        <v>46034</v>
      </c>
      <c r="L293" s="14">
        <v>21</v>
      </c>
      <c r="M293" s="34">
        <f t="shared" si="14"/>
        <v>338.91</v>
      </c>
      <c r="N293" s="17">
        <v>338.91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1441|1440011|0|0|18715490000178|0|296,09</v>
      </c>
      <c r="B294" s="21" t="str">
        <f t="shared" si="13"/>
        <v>1441|1440011|0|0|7669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18715490000178</v>
      </c>
      <c r="H294" s="15" t="s">
        <v>461</v>
      </c>
      <c r="I294" s="14">
        <v>0</v>
      </c>
      <c r="J294" s="14" t="s">
        <v>357</v>
      </c>
      <c r="K294" s="16">
        <v>45993</v>
      </c>
      <c r="L294" s="14">
        <v>7669</v>
      </c>
      <c r="M294" s="34">
        <f t="shared" si="14"/>
        <v>296.08999999999997</v>
      </c>
      <c r="N294" s="17">
        <v>296.08999999999997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1441|1440011|0|0|18715490000178|0|115,96</v>
      </c>
      <c r="B295" s="21" t="str">
        <f t="shared" si="13"/>
        <v>1441|1440011|0|0|7987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18715490000178</v>
      </c>
      <c r="H295" s="15" t="s">
        <v>461</v>
      </c>
      <c r="I295" s="14">
        <v>0</v>
      </c>
      <c r="J295" s="14" t="s">
        <v>357</v>
      </c>
      <c r="K295" s="16">
        <v>46001</v>
      </c>
      <c r="L295" s="14">
        <v>7987</v>
      </c>
      <c r="M295" s="34">
        <f t="shared" si="14"/>
        <v>115.96</v>
      </c>
      <c r="N295" s="17">
        <v>115.96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1441|1440011|0|0|18715490000178|0|138,76</v>
      </c>
      <c r="B296" s="21" t="str">
        <f t="shared" si="13"/>
        <v>1441|1440011|0|0|2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18715490000178</v>
      </c>
      <c r="H296" s="15" t="s">
        <v>461</v>
      </c>
      <c r="I296" s="14">
        <v>0</v>
      </c>
      <c r="J296" s="14" t="s">
        <v>357</v>
      </c>
      <c r="K296" s="16">
        <v>46035</v>
      </c>
      <c r="L296" s="14">
        <v>2</v>
      </c>
      <c r="M296" s="34">
        <f t="shared" si="14"/>
        <v>138.76</v>
      </c>
      <c r="N296" s="17">
        <v>138.76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1441|1440011|0|0|18715490000178|0|0</v>
      </c>
      <c r="B297" s="21" t="str">
        <f t="shared" si="13"/>
        <v>1441|1440011|0|0|30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18715490000178</v>
      </c>
      <c r="H297" s="15" t="s">
        <v>461</v>
      </c>
      <c r="I297" s="14">
        <v>0</v>
      </c>
      <c r="J297" s="14" t="s">
        <v>357</v>
      </c>
      <c r="K297" s="16">
        <v>46035</v>
      </c>
      <c r="L297" s="14">
        <v>30</v>
      </c>
      <c r="M297" s="34">
        <f t="shared" si="14"/>
        <v>0</v>
      </c>
      <c r="N297" s="17">
        <v>0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1441|1440011|0|0|18715508000131|0|2061,26</v>
      </c>
      <c r="B298" s="21" t="str">
        <f t="shared" si="13"/>
        <v>1441|1440011|0|0|7660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18715508000131</v>
      </c>
      <c r="H298" s="15" t="s">
        <v>462</v>
      </c>
      <c r="I298" s="14">
        <v>0</v>
      </c>
      <c r="J298" s="14" t="s">
        <v>357</v>
      </c>
      <c r="K298" s="16">
        <v>45993</v>
      </c>
      <c r="L298" s="14">
        <v>7660</v>
      </c>
      <c r="M298" s="34">
        <f t="shared" si="14"/>
        <v>2061.2600000000002</v>
      </c>
      <c r="N298" s="17">
        <v>2061.2600000000002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1441|1440011|0|0|18715508000131|0|211,71</v>
      </c>
      <c r="B299" s="21" t="str">
        <f t="shared" si="13"/>
        <v>1441|1440011|0|0|7860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18715508000131</v>
      </c>
      <c r="H299" s="15" t="s">
        <v>462</v>
      </c>
      <c r="I299" s="14">
        <v>0</v>
      </c>
      <c r="J299" s="14" t="s">
        <v>357</v>
      </c>
      <c r="K299" s="16">
        <v>46000</v>
      </c>
      <c r="L299" s="14">
        <v>7860</v>
      </c>
      <c r="M299" s="34">
        <f t="shared" si="14"/>
        <v>211.71</v>
      </c>
      <c r="N299" s="17">
        <v>211.71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1441|1440011|0|0|18715508000131|0|136,02</v>
      </c>
      <c r="B300" s="21" t="str">
        <f t="shared" si="13"/>
        <v>1441|1440011|0|0|7875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18715508000131</v>
      </c>
      <c r="H300" s="15" t="s">
        <v>462</v>
      </c>
      <c r="I300" s="14">
        <v>0</v>
      </c>
      <c r="J300" s="14" t="s">
        <v>357</v>
      </c>
      <c r="K300" s="16">
        <v>46000</v>
      </c>
      <c r="L300" s="14">
        <v>7875</v>
      </c>
      <c r="M300" s="34">
        <f t="shared" si="14"/>
        <v>136.02000000000001</v>
      </c>
      <c r="N300" s="17">
        <v>136.02000000000001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1441|1440011|0|0|18715508000131|0|371,65</v>
      </c>
      <c r="B301" s="21" t="str">
        <f t="shared" si="13"/>
        <v>1441|1440011|0|0|120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18715508000131</v>
      </c>
      <c r="H301" s="15" t="s">
        <v>462</v>
      </c>
      <c r="I301" s="14">
        <v>0</v>
      </c>
      <c r="J301" s="14" t="s">
        <v>357</v>
      </c>
      <c r="K301" s="16">
        <v>46036</v>
      </c>
      <c r="L301" s="14">
        <v>120</v>
      </c>
      <c r="M301" s="34">
        <f t="shared" si="14"/>
        <v>371.65</v>
      </c>
      <c r="N301" s="17">
        <v>371.65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1441|1440011|0|0|18837278000183|0|325,57</v>
      </c>
      <c r="B302" s="21" t="str">
        <f t="shared" si="13"/>
        <v>1441|1440011|0|0|7644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18837278000183</v>
      </c>
      <c r="H302" s="15" t="s">
        <v>463</v>
      </c>
      <c r="I302" s="14">
        <v>0</v>
      </c>
      <c r="J302" s="14" t="s">
        <v>357</v>
      </c>
      <c r="K302" s="16">
        <v>45992</v>
      </c>
      <c r="L302" s="14">
        <v>7644</v>
      </c>
      <c r="M302" s="34">
        <f t="shared" si="14"/>
        <v>325.57</v>
      </c>
      <c r="N302" s="17">
        <v>325.57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1441|1440011|0|0|19718360000151|0|480,17</v>
      </c>
      <c r="B303" s="21" t="str">
        <f t="shared" si="13"/>
        <v>1441|1440011|0|0|7704</v>
      </c>
      <c r="C303" s="14">
        <v>1441</v>
      </c>
      <c r="D303" s="14">
        <v>1440011</v>
      </c>
      <c r="E303" s="14">
        <v>0</v>
      </c>
      <c r="F303" s="14">
        <v>0</v>
      </c>
      <c r="G303" s="14">
        <v>19718360000151</v>
      </c>
      <c r="H303" s="15" t="s">
        <v>464</v>
      </c>
      <c r="I303" s="14">
        <v>0</v>
      </c>
      <c r="J303" s="14" t="s">
        <v>357</v>
      </c>
      <c r="K303" s="16">
        <v>45993</v>
      </c>
      <c r="L303" s="14">
        <v>7704</v>
      </c>
      <c r="M303" s="34">
        <f t="shared" si="14"/>
        <v>480.17</v>
      </c>
      <c r="N303" s="17">
        <v>480.17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1441|1440011|0|0|19718360000151|0|302,19</v>
      </c>
      <c r="B304" s="21" t="str">
        <f t="shared" si="13"/>
        <v>1441|1440011|0|0|7872</v>
      </c>
      <c r="C304" s="14">
        <v>1441</v>
      </c>
      <c r="D304" s="14">
        <v>1440011</v>
      </c>
      <c r="E304" s="14">
        <v>0</v>
      </c>
      <c r="F304" s="14">
        <v>0</v>
      </c>
      <c r="G304" s="14">
        <v>19718360000151</v>
      </c>
      <c r="H304" s="15" t="s">
        <v>464</v>
      </c>
      <c r="I304" s="14">
        <v>0</v>
      </c>
      <c r="J304" s="14" t="s">
        <v>357</v>
      </c>
      <c r="K304" s="16">
        <v>46000</v>
      </c>
      <c r="L304" s="14">
        <v>7872</v>
      </c>
      <c r="M304" s="34">
        <f t="shared" si="14"/>
        <v>302.19</v>
      </c>
      <c r="N304" s="17">
        <v>302.19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1441|1440011|0|0|19718360000151|0|534,43</v>
      </c>
      <c r="B305" s="21" t="str">
        <f t="shared" si="13"/>
        <v>1441|1440011|0|0|147</v>
      </c>
      <c r="C305" s="14">
        <v>1441</v>
      </c>
      <c r="D305" s="14">
        <v>1440011</v>
      </c>
      <c r="E305" s="14">
        <v>0</v>
      </c>
      <c r="F305" s="14">
        <v>0</v>
      </c>
      <c r="G305" s="14">
        <v>19718360000151</v>
      </c>
      <c r="H305" s="15" t="s">
        <v>464</v>
      </c>
      <c r="I305" s="14">
        <v>0</v>
      </c>
      <c r="J305" s="14" t="s">
        <v>357</v>
      </c>
      <c r="K305" s="16">
        <v>46036</v>
      </c>
      <c r="L305" s="14">
        <v>147</v>
      </c>
      <c r="M305" s="34">
        <f t="shared" si="14"/>
        <v>534.42999999999995</v>
      </c>
      <c r="N305" s="17">
        <v>534.42999999999995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1441|1440011|0|0|19876424000142|0|895,04</v>
      </c>
      <c r="B306" s="21" t="str">
        <f t="shared" si="13"/>
        <v>1441|1440011|0|0|7709</v>
      </c>
      <c r="C306" s="14">
        <v>1441</v>
      </c>
      <c r="D306" s="14">
        <v>1440011</v>
      </c>
      <c r="E306" s="14">
        <v>0</v>
      </c>
      <c r="F306" s="14">
        <v>0</v>
      </c>
      <c r="G306" s="14">
        <v>19876424000142</v>
      </c>
      <c r="H306" s="15" t="s">
        <v>465</v>
      </c>
      <c r="I306" s="14">
        <v>0</v>
      </c>
      <c r="J306" s="14" t="s">
        <v>357</v>
      </c>
      <c r="K306" s="16">
        <v>45993</v>
      </c>
      <c r="L306" s="14">
        <v>7709</v>
      </c>
      <c r="M306" s="34">
        <f t="shared" si="14"/>
        <v>895.04</v>
      </c>
      <c r="N306" s="17">
        <v>895.04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1441|1440011|0|0|19876424000142|0|177,65</v>
      </c>
      <c r="B307" s="21" t="str">
        <f t="shared" si="13"/>
        <v>1441|1440011|0|0|7882</v>
      </c>
      <c r="C307" s="14">
        <v>1441</v>
      </c>
      <c r="D307" s="14">
        <v>1440011</v>
      </c>
      <c r="E307" s="14">
        <v>0</v>
      </c>
      <c r="F307" s="14">
        <v>0</v>
      </c>
      <c r="G307" s="14">
        <v>19876424000142</v>
      </c>
      <c r="H307" s="15" t="s">
        <v>465</v>
      </c>
      <c r="I307" s="14">
        <v>0</v>
      </c>
      <c r="J307" s="14" t="s">
        <v>357</v>
      </c>
      <c r="K307" s="16">
        <v>46000</v>
      </c>
      <c r="L307" s="14">
        <v>7882</v>
      </c>
      <c r="M307" s="34">
        <f t="shared" si="14"/>
        <v>177.65</v>
      </c>
      <c r="N307" s="17">
        <v>177.65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1441|1440011|0|0|19876424000142|0|314,01</v>
      </c>
      <c r="B308" s="21" t="str">
        <f t="shared" si="13"/>
        <v>1441|1440011|0|0|142</v>
      </c>
      <c r="C308" s="14">
        <v>1441</v>
      </c>
      <c r="D308" s="14">
        <v>1440011</v>
      </c>
      <c r="E308" s="14">
        <v>0</v>
      </c>
      <c r="F308" s="14">
        <v>0</v>
      </c>
      <c r="G308" s="14">
        <v>19876424000142</v>
      </c>
      <c r="H308" s="15" t="s">
        <v>465</v>
      </c>
      <c r="I308" s="14">
        <v>0</v>
      </c>
      <c r="J308" s="14" t="s">
        <v>357</v>
      </c>
      <c r="K308" s="16">
        <v>46036</v>
      </c>
      <c r="L308" s="14">
        <v>142</v>
      </c>
      <c r="M308" s="34">
        <f t="shared" si="14"/>
        <v>314.01</v>
      </c>
      <c r="N308" s="17">
        <v>314.01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1441|1440011|0|0|20622890000180|0|2319,55</v>
      </c>
      <c r="B309" s="21" t="str">
        <f t="shared" si="13"/>
        <v>1441|1440011|0|0|7667</v>
      </c>
      <c r="C309" s="14">
        <v>1441</v>
      </c>
      <c r="D309" s="14">
        <v>1440011</v>
      </c>
      <c r="E309" s="14">
        <v>0</v>
      </c>
      <c r="F309" s="14">
        <v>0</v>
      </c>
      <c r="G309" s="14">
        <v>20622890000180</v>
      </c>
      <c r="H309" s="15" t="s">
        <v>466</v>
      </c>
      <c r="I309" s="14">
        <v>0</v>
      </c>
      <c r="J309" s="14" t="s">
        <v>357</v>
      </c>
      <c r="K309" s="16">
        <v>45993</v>
      </c>
      <c r="L309" s="14">
        <v>7667</v>
      </c>
      <c r="M309" s="34">
        <f t="shared" si="14"/>
        <v>2319.5500000000002</v>
      </c>
      <c r="N309" s="17">
        <v>2319.5500000000002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1441|1440011|0|0|20622890000180|0|302,32</v>
      </c>
      <c r="B310" s="21" t="str">
        <f t="shared" si="13"/>
        <v>1441|1440011|0|0|7861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20622890000180</v>
      </c>
      <c r="H310" s="15" t="s">
        <v>466</v>
      </c>
      <c r="I310" s="14">
        <v>0</v>
      </c>
      <c r="J310" s="14" t="s">
        <v>357</v>
      </c>
      <c r="K310" s="16">
        <v>46000</v>
      </c>
      <c r="L310" s="14">
        <v>7861</v>
      </c>
      <c r="M310" s="34">
        <f t="shared" si="14"/>
        <v>302.32</v>
      </c>
      <c r="N310" s="17">
        <v>302.32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1441|1440011|0|0|20622890000180|0|534,56</v>
      </c>
      <c r="B311" s="21" t="str">
        <f t="shared" si="13"/>
        <v>1441|1440011|0|0|123</v>
      </c>
      <c r="C311" s="14">
        <v>1441</v>
      </c>
      <c r="D311" s="14">
        <v>1440011</v>
      </c>
      <c r="E311" s="14">
        <v>0</v>
      </c>
      <c r="F311" s="14">
        <v>0</v>
      </c>
      <c r="G311" s="14">
        <v>20622890000180</v>
      </c>
      <c r="H311" s="15" t="s">
        <v>466</v>
      </c>
      <c r="I311" s="14">
        <v>0</v>
      </c>
      <c r="J311" s="14" t="s">
        <v>357</v>
      </c>
      <c r="K311" s="16">
        <v>46036</v>
      </c>
      <c r="L311" s="14">
        <v>123</v>
      </c>
      <c r="M311" s="34">
        <f t="shared" si="14"/>
        <v>534.55999999999995</v>
      </c>
      <c r="N311" s="17">
        <v>534.55999999999995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1441|1440011|0|0|20920567000193|0|184,31</v>
      </c>
      <c r="B312" s="21" t="str">
        <f t="shared" si="13"/>
        <v>1441|1440011|0|0|7697</v>
      </c>
      <c r="C312" s="14">
        <v>1441</v>
      </c>
      <c r="D312" s="14">
        <v>1440011</v>
      </c>
      <c r="E312" s="14">
        <v>0</v>
      </c>
      <c r="F312" s="14">
        <v>0</v>
      </c>
      <c r="G312" s="14">
        <v>20920567000193</v>
      </c>
      <c r="H312" s="15" t="s">
        <v>467</v>
      </c>
      <c r="I312" s="14">
        <v>0</v>
      </c>
      <c r="J312" s="14" t="s">
        <v>357</v>
      </c>
      <c r="K312" s="16">
        <v>45993</v>
      </c>
      <c r="L312" s="14">
        <v>7697</v>
      </c>
      <c r="M312" s="34">
        <f t="shared" si="14"/>
        <v>184.31</v>
      </c>
      <c r="N312" s="17">
        <v>184.31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1441|1440011|0|0|21461546000110|0|360,23</v>
      </c>
      <c r="B313" s="21" t="str">
        <f t="shared" si="13"/>
        <v>1441|1440011|0|0|7773</v>
      </c>
      <c r="C313" s="14">
        <v>1441</v>
      </c>
      <c r="D313" s="14">
        <v>1440011</v>
      </c>
      <c r="E313" s="14">
        <v>0</v>
      </c>
      <c r="F313" s="14">
        <v>0</v>
      </c>
      <c r="G313" s="14">
        <v>21461546000110</v>
      </c>
      <c r="H313" s="15" t="s">
        <v>468</v>
      </c>
      <c r="I313" s="14">
        <v>0</v>
      </c>
      <c r="J313" s="14" t="s">
        <v>357</v>
      </c>
      <c r="K313" s="16">
        <v>45995</v>
      </c>
      <c r="L313" s="14">
        <v>7773</v>
      </c>
      <c r="M313" s="34">
        <f t="shared" si="14"/>
        <v>360.23</v>
      </c>
      <c r="N313" s="17">
        <v>360.23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1441|1440011|0|0|22646525000131|0|324,13</v>
      </c>
      <c r="B314" s="21" t="str">
        <f t="shared" si="13"/>
        <v>1441|1440011|0|0|7681</v>
      </c>
      <c r="C314" s="14">
        <v>1441</v>
      </c>
      <c r="D314" s="14">
        <v>1440011</v>
      </c>
      <c r="E314" s="14">
        <v>0</v>
      </c>
      <c r="F314" s="14">
        <v>0</v>
      </c>
      <c r="G314" s="14">
        <v>22646525000131</v>
      </c>
      <c r="H314" s="15" t="s">
        <v>469</v>
      </c>
      <c r="I314" s="14">
        <v>0</v>
      </c>
      <c r="J314" s="14" t="s">
        <v>357</v>
      </c>
      <c r="K314" s="16">
        <v>45993</v>
      </c>
      <c r="L314" s="14">
        <v>7681</v>
      </c>
      <c r="M314" s="34">
        <f t="shared" si="14"/>
        <v>324.13</v>
      </c>
      <c r="N314" s="17">
        <v>324.13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1441|1440011|0|0|22678874000135|0|1471,67</v>
      </c>
      <c r="B315" s="21" t="str">
        <f t="shared" si="13"/>
        <v>1441|1440011|0|0|7682</v>
      </c>
      <c r="C315" s="14">
        <v>1441</v>
      </c>
      <c r="D315" s="14">
        <v>1440011</v>
      </c>
      <c r="E315" s="14">
        <v>0</v>
      </c>
      <c r="F315" s="14">
        <v>0</v>
      </c>
      <c r="G315" s="14">
        <v>22678874000135</v>
      </c>
      <c r="H315" s="15" t="s">
        <v>470</v>
      </c>
      <c r="I315" s="14">
        <v>0</v>
      </c>
      <c r="J315" s="14" t="s">
        <v>357</v>
      </c>
      <c r="K315" s="16">
        <v>45993</v>
      </c>
      <c r="L315" s="14">
        <v>7682</v>
      </c>
      <c r="M315" s="34">
        <f t="shared" si="14"/>
        <v>1471.67</v>
      </c>
      <c r="N315" s="17">
        <v>1471.67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1441|1440011|0|0|22678874000135|0|239,14</v>
      </c>
      <c r="B316" s="21" t="str">
        <f t="shared" si="13"/>
        <v>1441|1440011|0|0|7862</v>
      </c>
      <c r="C316" s="14">
        <v>1441</v>
      </c>
      <c r="D316" s="14">
        <v>1440011</v>
      </c>
      <c r="E316" s="14">
        <v>0</v>
      </c>
      <c r="F316" s="14">
        <v>0</v>
      </c>
      <c r="G316" s="14">
        <v>22678874000135</v>
      </c>
      <c r="H316" s="15" t="s">
        <v>470</v>
      </c>
      <c r="I316" s="14">
        <v>0</v>
      </c>
      <c r="J316" s="14" t="s">
        <v>357</v>
      </c>
      <c r="K316" s="16">
        <v>46000</v>
      </c>
      <c r="L316" s="14">
        <v>7862</v>
      </c>
      <c r="M316" s="34">
        <f t="shared" si="14"/>
        <v>239.14</v>
      </c>
      <c r="N316" s="17">
        <v>239.14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1441|1440011|0|0|22678874000135|0|422,93</v>
      </c>
      <c r="B317" s="21" t="str">
        <f t="shared" si="13"/>
        <v>1441|1440011|0|0|125</v>
      </c>
      <c r="C317" s="14">
        <v>1441</v>
      </c>
      <c r="D317" s="14">
        <v>1440011</v>
      </c>
      <c r="E317" s="14">
        <v>0</v>
      </c>
      <c r="F317" s="14">
        <v>0</v>
      </c>
      <c r="G317" s="14">
        <v>22678874000135</v>
      </c>
      <c r="H317" s="15" t="s">
        <v>470</v>
      </c>
      <c r="I317" s="14">
        <v>0</v>
      </c>
      <c r="J317" s="14" t="s">
        <v>357</v>
      </c>
      <c r="K317" s="16">
        <v>46036</v>
      </c>
      <c r="L317" s="14">
        <v>125</v>
      </c>
      <c r="M317" s="34">
        <f t="shared" si="14"/>
        <v>422.93</v>
      </c>
      <c r="N317" s="17">
        <v>422.93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1441|1440011|0|0|22681423000157|0|249,52</v>
      </c>
      <c r="B318" s="21" t="str">
        <f t="shared" si="13"/>
        <v>1441|1440011|0|0|7666</v>
      </c>
      <c r="C318" s="14">
        <v>1441</v>
      </c>
      <c r="D318" s="14">
        <v>1440011</v>
      </c>
      <c r="E318" s="14">
        <v>0</v>
      </c>
      <c r="F318" s="14">
        <v>0</v>
      </c>
      <c r="G318" s="14">
        <v>22681423000157</v>
      </c>
      <c r="H318" s="15" t="s">
        <v>471</v>
      </c>
      <c r="I318" s="14">
        <v>0</v>
      </c>
      <c r="J318" s="14" t="s">
        <v>357</v>
      </c>
      <c r="K318" s="16">
        <v>45993</v>
      </c>
      <c r="L318" s="14">
        <v>7666</v>
      </c>
      <c r="M318" s="34">
        <f t="shared" si="14"/>
        <v>249.52</v>
      </c>
      <c r="N318" s="17">
        <v>249.52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1441|1440011|0|0|22934889000117|0|208,45</v>
      </c>
      <c r="B319" s="21" t="str">
        <f t="shared" si="13"/>
        <v>1441|1440011|0|0|7684</v>
      </c>
      <c r="C319" s="14">
        <v>1441</v>
      </c>
      <c r="D319" s="14">
        <v>1440011</v>
      </c>
      <c r="E319" s="14">
        <v>0</v>
      </c>
      <c r="F319" s="14">
        <v>0</v>
      </c>
      <c r="G319" s="14">
        <v>22934889000117</v>
      </c>
      <c r="H319" s="15" t="s">
        <v>472</v>
      </c>
      <c r="I319" s="14">
        <v>0</v>
      </c>
      <c r="J319" s="14" t="s">
        <v>357</v>
      </c>
      <c r="K319" s="16">
        <v>45993</v>
      </c>
      <c r="L319" s="14">
        <v>7684</v>
      </c>
      <c r="M319" s="34">
        <f t="shared" si="14"/>
        <v>208.45</v>
      </c>
      <c r="N319" s="17">
        <v>208.45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1441|1440011|0|0|23245806000145|0|185,03</v>
      </c>
      <c r="B320" s="21" t="str">
        <f t="shared" si="13"/>
        <v>1441|1440011|0|0|7786</v>
      </c>
      <c r="C320" s="14">
        <v>1441</v>
      </c>
      <c r="D320" s="14">
        <v>1440011</v>
      </c>
      <c r="E320" s="14">
        <v>0</v>
      </c>
      <c r="F320" s="14">
        <v>0</v>
      </c>
      <c r="G320" s="14">
        <v>23245806000145</v>
      </c>
      <c r="H320" s="15" t="s">
        <v>473</v>
      </c>
      <c r="I320" s="14">
        <v>0</v>
      </c>
      <c r="J320" s="14" t="s">
        <v>357</v>
      </c>
      <c r="K320" s="16">
        <v>45995</v>
      </c>
      <c r="L320" s="14">
        <v>7786</v>
      </c>
      <c r="M320" s="34">
        <f t="shared" si="14"/>
        <v>185.03</v>
      </c>
      <c r="N320" s="17">
        <v>185.03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1441|1440011|0|0|23456650000141|0|335,56</v>
      </c>
      <c r="B321" s="21" t="str">
        <f t="shared" si="13"/>
        <v>1441|1440011|0|0|7791</v>
      </c>
      <c r="C321" s="14">
        <v>1441</v>
      </c>
      <c r="D321" s="14">
        <v>1440011</v>
      </c>
      <c r="E321" s="14">
        <v>0</v>
      </c>
      <c r="F321" s="14">
        <v>0</v>
      </c>
      <c r="G321" s="14">
        <v>23456650000141</v>
      </c>
      <c r="H321" s="15" t="s">
        <v>474</v>
      </c>
      <c r="I321" s="14">
        <v>0</v>
      </c>
      <c r="J321" s="14" t="s">
        <v>357</v>
      </c>
      <c r="K321" s="16">
        <v>45995</v>
      </c>
      <c r="L321" s="14">
        <v>7791</v>
      </c>
      <c r="M321" s="34">
        <f t="shared" si="14"/>
        <v>335.56</v>
      </c>
      <c r="N321" s="17">
        <v>335.56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1441|1440011|0|0|23539463000121|0|381,97</v>
      </c>
      <c r="B322" s="21" t="str">
        <f t="shared" si="13"/>
        <v>1441|1440011|0|0|7689</v>
      </c>
      <c r="C322" s="14">
        <v>1441</v>
      </c>
      <c r="D322" s="14">
        <v>1440011</v>
      </c>
      <c r="E322" s="14">
        <v>0</v>
      </c>
      <c r="F322" s="14">
        <v>0</v>
      </c>
      <c r="G322" s="14">
        <v>23539463000121</v>
      </c>
      <c r="H322" s="15" t="s">
        <v>475</v>
      </c>
      <c r="I322" s="14">
        <v>0</v>
      </c>
      <c r="J322" s="14" t="s">
        <v>357</v>
      </c>
      <c r="K322" s="16">
        <v>45993</v>
      </c>
      <c r="L322" s="14">
        <v>7689</v>
      </c>
      <c r="M322" s="34">
        <f t="shared" si="14"/>
        <v>381.97</v>
      </c>
      <c r="N322" s="17">
        <v>381.97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1441|1440011|0|0|23804149000129|0|545,25</v>
      </c>
      <c r="B323" s="21" t="str">
        <f t="shared" si="13"/>
        <v>1441|1440011|0|0|7792</v>
      </c>
      <c r="C323" s="14">
        <v>1441</v>
      </c>
      <c r="D323" s="14">
        <v>1440011</v>
      </c>
      <c r="E323" s="14">
        <v>0</v>
      </c>
      <c r="F323" s="14">
        <v>0</v>
      </c>
      <c r="G323" s="14">
        <v>23804149000129</v>
      </c>
      <c r="H323" s="15" t="s">
        <v>476</v>
      </c>
      <c r="I323" s="14">
        <v>0</v>
      </c>
      <c r="J323" s="14" t="s">
        <v>357</v>
      </c>
      <c r="K323" s="16">
        <v>45995</v>
      </c>
      <c r="L323" s="14">
        <v>7792</v>
      </c>
      <c r="M323" s="34">
        <f t="shared" si="14"/>
        <v>545.25</v>
      </c>
      <c r="N323" s="17">
        <v>545.25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1441|1440011|0|0|24359333000170|0|412,94</v>
      </c>
      <c r="B324" s="21" t="str">
        <f t="shared" si="13"/>
        <v>1441|1440011|0|0|7692</v>
      </c>
      <c r="C324" s="14">
        <v>1441</v>
      </c>
      <c r="D324" s="14">
        <v>1440011</v>
      </c>
      <c r="E324" s="14">
        <v>0</v>
      </c>
      <c r="F324" s="14">
        <v>0</v>
      </c>
      <c r="G324" s="14">
        <v>24359333000170</v>
      </c>
      <c r="H324" s="15" t="s">
        <v>477</v>
      </c>
      <c r="I324" s="14">
        <v>0</v>
      </c>
      <c r="J324" s="14" t="s">
        <v>357</v>
      </c>
      <c r="K324" s="16">
        <v>45993</v>
      </c>
      <c r="L324" s="14">
        <v>7692</v>
      </c>
      <c r="M324" s="34">
        <f t="shared" si="14"/>
        <v>412.94</v>
      </c>
      <c r="N324" s="17">
        <v>412.94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1441|1440011|0|0|24996969000122|0|219,58</v>
      </c>
      <c r="B325" s="21" t="str">
        <f t="shared" ref="B325:B388" si="16">C325&amp;"|"&amp;D325&amp;"|"&amp;E325&amp;"|"&amp;F325&amp;"|"&amp;L325</f>
        <v>1441|1440011|0|0|24</v>
      </c>
      <c r="C325" s="14">
        <v>1441</v>
      </c>
      <c r="D325" s="14">
        <v>1440011</v>
      </c>
      <c r="E325" s="14">
        <v>0</v>
      </c>
      <c r="F325" s="14">
        <v>0</v>
      </c>
      <c r="G325" s="14">
        <v>24996969000122</v>
      </c>
      <c r="H325" s="15" t="s">
        <v>478</v>
      </c>
      <c r="I325" s="14">
        <v>0</v>
      </c>
      <c r="J325" s="14" t="s">
        <v>357</v>
      </c>
      <c r="K325" s="16">
        <v>46034</v>
      </c>
      <c r="L325" s="14">
        <v>24</v>
      </c>
      <c r="M325" s="34">
        <f t="shared" si="14"/>
        <v>219.58</v>
      </c>
      <c r="N325" s="17">
        <v>219.58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1441|1440011|0|0|24996969000122|0|19,63</v>
      </c>
      <c r="B326" s="21" t="str">
        <f t="shared" si="16"/>
        <v>1441|1440011|0|0|25</v>
      </c>
      <c r="C326" s="14">
        <v>1441</v>
      </c>
      <c r="D326" s="14">
        <v>1440011</v>
      </c>
      <c r="E326" s="14">
        <v>0</v>
      </c>
      <c r="F326" s="14">
        <v>0</v>
      </c>
      <c r="G326" s="14">
        <v>24996969000122</v>
      </c>
      <c r="H326" s="15" t="s">
        <v>478</v>
      </c>
      <c r="I326" s="14">
        <v>0</v>
      </c>
      <c r="J326" s="14" t="s">
        <v>357</v>
      </c>
      <c r="K326" s="16">
        <v>46034</v>
      </c>
      <c r="L326" s="14">
        <v>25</v>
      </c>
      <c r="M326" s="34">
        <f t="shared" ref="M326:M389" si="17">N326+O326</f>
        <v>19.63</v>
      </c>
      <c r="N326" s="17">
        <v>19.63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1441|1440011|0|0|29979036000140|0|3213,44</v>
      </c>
      <c r="B327" s="21" t="str">
        <f t="shared" si="16"/>
        <v>1441|1440011|0|0|7814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479</v>
      </c>
      <c r="I327" s="14">
        <v>0</v>
      </c>
      <c r="J327" s="14" t="s">
        <v>357</v>
      </c>
      <c r="K327" s="16">
        <v>45995</v>
      </c>
      <c r="L327" s="14">
        <v>7814</v>
      </c>
      <c r="M327" s="34">
        <f t="shared" si="17"/>
        <v>3213.44</v>
      </c>
      <c r="N327" s="17">
        <v>3213.44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1441|1440011|0|0|29979036000140|0|1598,14</v>
      </c>
      <c r="B328" s="21" t="str">
        <f t="shared" si="16"/>
        <v>1441|1440011|0|0|7830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479</v>
      </c>
      <c r="I328" s="14">
        <v>0</v>
      </c>
      <c r="J328" s="14" t="s">
        <v>357</v>
      </c>
      <c r="K328" s="16">
        <v>45996</v>
      </c>
      <c r="L328" s="14">
        <v>7830</v>
      </c>
      <c r="M328" s="34">
        <f t="shared" si="17"/>
        <v>1598.14</v>
      </c>
      <c r="N328" s="17">
        <v>1598.14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1441|1440011|0|0|29979036000140|0|137,15</v>
      </c>
      <c r="B329" s="21" t="str">
        <f t="shared" si="16"/>
        <v>1441|1440011|0|0|7836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479</v>
      </c>
      <c r="I329" s="14">
        <v>0</v>
      </c>
      <c r="J329" s="14" t="s">
        <v>357</v>
      </c>
      <c r="K329" s="16">
        <v>45996</v>
      </c>
      <c r="L329" s="14">
        <v>7836</v>
      </c>
      <c r="M329" s="34">
        <f t="shared" si="17"/>
        <v>137.15</v>
      </c>
      <c r="N329" s="17">
        <v>137.15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1441|1440011|0|0|29979036000140|0|16449,45</v>
      </c>
      <c r="B330" s="21" t="str">
        <f t="shared" si="16"/>
        <v>1441|1440011|0|0|7952</v>
      </c>
      <c r="C330" s="14">
        <v>1441</v>
      </c>
      <c r="D330" s="14">
        <v>1440011</v>
      </c>
      <c r="E330" s="14">
        <v>0</v>
      </c>
      <c r="F330" s="14">
        <v>0</v>
      </c>
      <c r="G330" s="14">
        <v>29979036000140</v>
      </c>
      <c r="H330" s="15" t="s">
        <v>479</v>
      </c>
      <c r="I330" s="14">
        <v>0</v>
      </c>
      <c r="J330" s="14" t="s">
        <v>357</v>
      </c>
      <c r="K330" s="16">
        <v>46001</v>
      </c>
      <c r="L330" s="14">
        <v>7952</v>
      </c>
      <c r="M330" s="34">
        <f t="shared" si="17"/>
        <v>16449.45</v>
      </c>
      <c r="N330" s="17">
        <v>16449.45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1441|1440011|0|0|29979036000140|0|658,73</v>
      </c>
      <c r="B331" s="21" t="str">
        <f t="shared" si="16"/>
        <v>1441|1440011|0|0|7975</v>
      </c>
      <c r="C331" s="14">
        <v>1441</v>
      </c>
      <c r="D331" s="14">
        <v>1440011</v>
      </c>
      <c r="E331" s="14">
        <v>0</v>
      </c>
      <c r="F331" s="14">
        <v>0</v>
      </c>
      <c r="G331" s="14">
        <v>29979036000140</v>
      </c>
      <c r="H331" s="15" t="s">
        <v>479</v>
      </c>
      <c r="I331" s="14">
        <v>0</v>
      </c>
      <c r="J331" s="14" t="s">
        <v>357</v>
      </c>
      <c r="K331" s="16">
        <v>46001</v>
      </c>
      <c r="L331" s="14">
        <v>7975</v>
      </c>
      <c r="M331" s="34">
        <f t="shared" si="17"/>
        <v>658.73</v>
      </c>
      <c r="N331" s="17">
        <v>658.73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1441|1440011|0|0|29979036000140|0|148,82</v>
      </c>
      <c r="B332" s="21" t="str">
        <f t="shared" si="16"/>
        <v>1441|1440011|0|0|7981</v>
      </c>
      <c r="C332" s="14">
        <v>1441</v>
      </c>
      <c r="D332" s="14">
        <v>1440011</v>
      </c>
      <c r="E332" s="14">
        <v>0</v>
      </c>
      <c r="F332" s="14">
        <v>0</v>
      </c>
      <c r="G332" s="14">
        <v>29979036000140</v>
      </c>
      <c r="H332" s="15" t="s">
        <v>479</v>
      </c>
      <c r="I332" s="14">
        <v>0</v>
      </c>
      <c r="J332" s="14" t="s">
        <v>357</v>
      </c>
      <c r="K332" s="16">
        <v>46001</v>
      </c>
      <c r="L332" s="14">
        <v>7981</v>
      </c>
      <c r="M332" s="34">
        <f t="shared" si="17"/>
        <v>148.82</v>
      </c>
      <c r="N332" s="17">
        <v>148.82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1441|1440011|0|0|29979036000140|0|637,78</v>
      </c>
      <c r="B333" s="21" t="str">
        <f t="shared" si="16"/>
        <v>1441|1440011|0|0|7986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29979036000140</v>
      </c>
      <c r="H333" s="15" t="s">
        <v>479</v>
      </c>
      <c r="I333" s="14">
        <v>0</v>
      </c>
      <c r="J333" s="14" t="s">
        <v>357</v>
      </c>
      <c r="K333" s="16">
        <v>46001</v>
      </c>
      <c r="L333" s="14">
        <v>7986</v>
      </c>
      <c r="M333" s="34">
        <f t="shared" si="17"/>
        <v>637.78</v>
      </c>
      <c r="N333" s="17">
        <v>637.78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1441|1440011|0|0|29979036000140|0|145,03</v>
      </c>
      <c r="B334" s="21" t="str">
        <f t="shared" si="16"/>
        <v>1441|1440011|0|0|8012</v>
      </c>
      <c r="C334" s="14">
        <v>1441</v>
      </c>
      <c r="D334" s="14">
        <v>1440011</v>
      </c>
      <c r="E334" s="14">
        <v>0</v>
      </c>
      <c r="F334" s="14">
        <v>0</v>
      </c>
      <c r="G334" s="14">
        <v>29979036000140</v>
      </c>
      <c r="H334" s="15" t="s">
        <v>479</v>
      </c>
      <c r="I334" s="14">
        <v>0</v>
      </c>
      <c r="J334" s="14" t="s">
        <v>357</v>
      </c>
      <c r="K334" s="16">
        <v>46002</v>
      </c>
      <c r="L334" s="14">
        <v>8012</v>
      </c>
      <c r="M334" s="34">
        <f t="shared" si="17"/>
        <v>145.03</v>
      </c>
      <c r="N334" s="17">
        <v>145.03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1441|1440011|0|0|29979036000140|0|1737,02</v>
      </c>
      <c r="B335" s="21" t="str">
        <f t="shared" si="16"/>
        <v>1441|1440011|0|0|8029</v>
      </c>
      <c r="C335" s="14">
        <v>1441</v>
      </c>
      <c r="D335" s="14">
        <v>1440011</v>
      </c>
      <c r="E335" s="14">
        <v>0</v>
      </c>
      <c r="F335" s="14">
        <v>0</v>
      </c>
      <c r="G335" s="14">
        <v>29979036000140</v>
      </c>
      <c r="H335" s="15" t="s">
        <v>479</v>
      </c>
      <c r="I335" s="14">
        <v>0</v>
      </c>
      <c r="J335" s="14" t="s">
        <v>357</v>
      </c>
      <c r="K335" s="16">
        <v>46002</v>
      </c>
      <c r="L335" s="14">
        <v>8029</v>
      </c>
      <c r="M335" s="34">
        <f t="shared" si="17"/>
        <v>1737.02</v>
      </c>
      <c r="N335" s="17">
        <v>1737.02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1441|1440011|0|0|29979036000140|0|10109,98</v>
      </c>
      <c r="B336" s="21" t="str">
        <f t="shared" si="16"/>
        <v>1441|1440011|0|0|8122</v>
      </c>
      <c r="C336" s="14">
        <v>1441</v>
      </c>
      <c r="D336" s="14">
        <v>1440011</v>
      </c>
      <c r="E336" s="14">
        <v>0</v>
      </c>
      <c r="F336" s="14">
        <v>0</v>
      </c>
      <c r="G336" s="14">
        <v>29979036000140</v>
      </c>
      <c r="H336" s="15" t="s">
        <v>479</v>
      </c>
      <c r="I336" s="14">
        <v>0</v>
      </c>
      <c r="J336" s="14" t="s">
        <v>357</v>
      </c>
      <c r="K336" s="16">
        <v>46003</v>
      </c>
      <c r="L336" s="14">
        <v>8122</v>
      </c>
      <c r="M336" s="34">
        <f t="shared" si="17"/>
        <v>10109.98</v>
      </c>
      <c r="N336" s="17">
        <v>10109.98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1441|1440011|0|0|29979036000140|0|490465,42</v>
      </c>
      <c r="B337" s="21" t="str">
        <f t="shared" si="16"/>
        <v>1441|1440011|0|0|8187</v>
      </c>
      <c r="C337" s="14">
        <v>1441</v>
      </c>
      <c r="D337" s="14">
        <v>1440011</v>
      </c>
      <c r="E337" s="14">
        <v>0</v>
      </c>
      <c r="F337" s="14">
        <v>0</v>
      </c>
      <c r="G337" s="14">
        <v>29979036000140</v>
      </c>
      <c r="H337" s="15" t="s">
        <v>479</v>
      </c>
      <c r="I337" s="14">
        <v>0</v>
      </c>
      <c r="J337" s="14" t="s">
        <v>357</v>
      </c>
      <c r="K337" s="16">
        <v>46006</v>
      </c>
      <c r="L337" s="14">
        <v>8187</v>
      </c>
      <c r="M337" s="34">
        <f t="shared" si="17"/>
        <v>490465.42</v>
      </c>
      <c r="N337" s="17">
        <v>490465.42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1441|1440011|0|0|29979036000140|0|594,96</v>
      </c>
      <c r="B338" s="21" t="str">
        <f t="shared" si="16"/>
        <v>1441|1440011|0|0|8205</v>
      </c>
      <c r="C338" s="14">
        <v>1441</v>
      </c>
      <c r="D338" s="14">
        <v>1440011</v>
      </c>
      <c r="E338" s="14">
        <v>0</v>
      </c>
      <c r="F338" s="14">
        <v>0</v>
      </c>
      <c r="G338" s="14">
        <v>29979036000140</v>
      </c>
      <c r="H338" s="15" t="s">
        <v>479</v>
      </c>
      <c r="I338" s="14">
        <v>0</v>
      </c>
      <c r="J338" s="14" t="s">
        <v>357</v>
      </c>
      <c r="K338" s="16">
        <v>46007</v>
      </c>
      <c r="L338" s="14">
        <v>8205</v>
      </c>
      <c r="M338" s="34">
        <f t="shared" si="17"/>
        <v>594.96</v>
      </c>
      <c r="N338" s="17">
        <v>594.96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1441|1440011|0|0|29979036000140|0|1542,12</v>
      </c>
      <c r="B339" s="21" t="str">
        <f t="shared" si="16"/>
        <v>1441|1440011|0|0|8318</v>
      </c>
      <c r="C339" s="14">
        <v>1441</v>
      </c>
      <c r="D339" s="14">
        <v>1440011</v>
      </c>
      <c r="E339" s="14">
        <v>0</v>
      </c>
      <c r="F339" s="14">
        <v>0</v>
      </c>
      <c r="G339" s="14">
        <v>29979036000140</v>
      </c>
      <c r="H339" s="15" t="s">
        <v>479</v>
      </c>
      <c r="I339" s="14">
        <v>0</v>
      </c>
      <c r="J339" s="14" t="s">
        <v>357</v>
      </c>
      <c r="K339" s="16">
        <v>46014</v>
      </c>
      <c r="L339" s="14">
        <v>8318</v>
      </c>
      <c r="M339" s="34">
        <f t="shared" si="17"/>
        <v>1542.12</v>
      </c>
      <c r="N339" s="17">
        <v>1542.12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1441|1440011|0|0|29979036000140|0|799,06</v>
      </c>
      <c r="B340" s="21" t="str">
        <f t="shared" si="16"/>
        <v>1441|1440011|0|0|8329</v>
      </c>
      <c r="C340" s="14">
        <v>1441</v>
      </c>
      <c r="D340" s="14">
        <v>1440011</v>
      </c>
      <c r="E340" s="14">
        <v>0</v>
      </c>
      <c r="F340" s="14">
        <v>0</v>
      </c>
      <c r="G340" s="14">
        <v>29979036000140</v>
      </c>
      <c r="H340" s="15" t="s">
        <v>479</v>
      </c>
      <c r="I340" s="14">
        <v>0</v>
      </c>
      <c r="J340" s="14" t="s">
        <v>357</v>
      </c>
      <c r="K340" s="16">
        <v>46017</v>
      </c>
      <c r="L340" s="14">
        <v>8329</v>
      </c>
      <c r="M340" s="34">
        <f t="shared" si="17"/>
        <v>799.06</v>
      </c>
      <c r="N340" s="17">
        <v>799.06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1441|1440011|0|0|29979036000140|0|137,15</v>
      </c>
      <c r="B341" s="21" t="str">
        <f t="shared" si="16"/>
        <v>1441|1440011|0|0|8334</v>
      </c>
      <c r="C341" s="14">
        <v>1441</v>
      </c>
      <c r="D341" s="14">
        <v>1440011</v>
      </c>
      <c r="E341" s="14">
        <v>0</v>
      </c>
      <c r="F341" s="14">
        <v>0</v>
      </c>
      <c r="G341" s="14">
        <v>29979036000140</v>
      </c>
      <c r="H341" s="15" t="s">
        <v>479</v>
      </c>
      <c r="I341" s="14">
        <v>0</v>
      </c>
      <c r="J341" s="14" t="s">
        <v>357</v>
      </c>
      <c r="K341" s="16">
        <v>46017</v>
      </c>
      <c r="L341" s="14">
        <v>8334</v>
      </c>
      <c r="M341" s="34">
        <f t="shared" si="17"/>
        <v>137.15</v>
      </c>
      <c r="N341" s="17">
        <v>137.15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1441|1440011|0|0|29979036000140|0|1007,18</v>
      </c>
      <c r="B342" s="21" t="str">
        <f t="shared" si="16"/>
        <v>1441|1440011|0|0|409</v>
      </c>
      <c r="C342" s="14">
        <v>1441</v>
      </c>
      <c r="D342" s="14">
        <v>1440011</v>
      </c>
      <c r="E342" s="14">
        <v>0</v>
      </c>
      <c r="F342" s="14">
        <v>0</v>
      </c>
      <c r="G342" s="14">
        <v>29979036000140</v>
      </c>
      <c r="H342" s="15" t="s">
        <v>479</v>
      </c>
      <c r="I342" s="14">
        <v>0</v>
      </c>
      <c r="J342" s="14" t="s">
        <v>357</v>
      </c>
      <c r="K342" s="16">
        <v>46020</v>
      </c>
      <c r="L342" s="14">
        <v>409</v>
      </c>
      <c r="M342" s="34">
        <f t="shared" si="17"/>
        <v>1007.18</v>
      </c>
      <c r="N342" s="17">
        <v>1007.18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1441|1440011|0|0|29979036000140|0|234,46</v>
      </c>
      <c r="B343" s="21" t="str">
        <f t="shared" si="16"/>
        <v>1441|1440011|0|0|410</v>
      </c>
      <c r="C343" s="14">
        <v>1441</v>
      </c>
      <c r="D343" s="14">
        <v>1440011</v>
      </c>
      <c r="E343" s="14">
        <v>0</v>
      </c>
      <c r="F343" s="14">
        <v>0</v>
      </c>
      <c r="G343" s="14">
        <v>29979036000140</v>
      </c>
      <c r="H343" s="15" t="s">
        <v>479</v>
      </c>
      <c r="I343" s="14">
        <v>0</v>
      </c>
      <c r="J343" s="14" t="s">
        <v>357</v>
      </c>
      <c r="K343" s="16">
        <v>46020</v>
      </c>
      <c r="L343" s="14">
        <v>410</v>
      </c>
      <c r="M343" s="34">
        <f t="shared" si="17"/>
        <v>234.46</v>
      </c>
      <c r="N343" s="17">
        <v>234.46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1441|1440011|0|0|29979036000140|0|722,35</v>
      </c>
      <c r="B344" s="21" t="str">
        <f t="shared" si="16"/>
        <v>1441|1440011|0|0|15</v>
      </c>
      <c r="C344" s="14">
        <v>1441</v>
      </c>
      <c r="D344" s="14">
        <v>1440011</v>
      </c>
      <c r="E344" s="14">
        <v>0</v>
      </c>
      <c r="F344" s="14">
        <v>0</v>
      </c>
      <c r="G344" s="14">
        <v>29979036000140</v>
      </c>
      <c r="H344" s="15" t="s">
        <v>479</v>
      </c>
      <c r="I344" s="14">
        <v>0</v>
      </c>
      <c r="J344" s="14" t="s">
        <v>357</v>
      </c>
      <c r="K344" s="16">
        <v>46034</v>
      </c>
      <c r="L344" s="14">
        <v>15</v>
      </c>
      <c r="M344" s="34">
        <f t="shared" si="17"/>
        <v>722.35</v>
      </c>
      <c r="N344" s="17">
        <v>722.35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1441|1440011|0|0|29979036000140|0|729,88</v>
      </c>
      <c r="B345" s="21" t="str">
        <f t="shared" si="16"/>
        <v>1441|1440011|0|0|17</v>
      </c>
      <c r="C345" s="14">
        <v>1441</v>
      </c>
      <c r="D345" s="14">
        <v>1440011</v>
      </c>
      <c r="E345" s="14">
        <v>0</v>
      </c>
      <c r="F345" s="14">
        <v>0</v>
      </c>
      <c r="G345" s="14">
        <v>29979036000140</v>
      </c>
      <c r="H345" s="15" t="s">
        <v>479</v>
      </c>
      <c r="I345" s="14">
        <v>0</v>
      </c>
      <c r="J345" s="14" t="s">
        <v>357</v>
      </c>
      <c r="K345" s="16">
        <v>46034</v>
      </c>
      <c r="L345" s="14">
        <v>17</v>
      </c>
      <c r="M345" s="34">
        <f t="shared" si="17"/>
        <v>729.88</v>
      </c>
      <c r="N345" s="17">
        <v>729.88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1441|1440011|0|0|29979036000140|0|745,6</v>
      </c>
      <c r="B346" s="21" t="str">
        <f t="shared" si="16"/>
        <v>1441|1440011|0|0|20</v>
      </c>
      <c r="C346" s="14">
        <v>1441</v>
      </c>
      <c r="D346" s="14">
        <v>1440011</v>
      </c>
      <c r="E346" s="14">
        <v>0</v>
      </c>
      <c r="F346" s="14">
        <v>0</v>
      </c>
      <c r="G346" s="14">
        <v>29979036000140</v>
      </c>
      <c r="H346" s="15" t="s">
        <v>479</v>
      </c>
      <c r="I346" s="14">
        <v>0</v>
      </c>
      <c r="J346" s="14" t="s">
        <v>357</v>
      </c>
      <c r="K346" s="16">
        <v>46034</v>
      </c>
      <c r="L346" s="14">
        <v>20</v>
      </c>
      <c r="M346" s="34">
        <f t="shared" si="17"/>
        <v>745.6</v>
      </c>
      <c r="N346" s="17">
        <v>745.6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1441|1440011|0|0|29979036000140|0|526,26</v>
      </c>
      <c r="B347" s="21" t="str">
        <f t="shared" si="16"/>
        <v>1441|1440011|0|0|23</v>
      </c>
      <c r="C347" s="14">
        <v>1441</v>
      </c>
      <c r="D347" s="14">
        <v>1440011</v>
      </c>
      <c r="E347" s="14">
        <v>0</v>
      </c>
      <c r="F347" s="14">
        <v>0</v>
      </c>
      <c r="G347" s="14">
        <v>29979036000140</v>
      </c>
      <c r="H347" s="15" t="s">
        <v>479</v>
      </c>
      <c r="I347" s="14">
        <v>0</v>
      </c>
      <c r="J347" s="14" t="s">
        <v>357</v>
      </c>
      <c r="K347" s="16">
        <v>46034</v>
      </c>
      <c r="L347" s="14">
        <v>23</v>
      </c>
      <c r="M347" s="34">
        <f t="shared" si="17"/>
        <v>526.26</v>
      </c>
      <c r="N347" s="17">
        <v>526.26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1441|1440011|0|0|29979036000140|0|763,16</v>
      </c>
      <c r="B348" s="21" t="str">
        <f t="shared" si="16"/>
        <v>1441|1440011|0|0|29</v>
      </c>
      <c r="C348" s="14">
        <v>1441</v>
      </c>
      <c r="D348" s="14">
        <v>1440011</v>
      </c>
      <c r="E348" s="14">
        <v>0</v>
      </c>
      <c r="F348" s="14">
        <v>0</v>
      </c>
      <c r="G348" s="14">
        <v>29979036000140</v>
      </c>
      <c r="H348" s="15" t="s">
        <v>479</v>
      </c>
      <c r="I348" s="14">
        <v>0</v>
      </c>
      <c r="J348" s="14" t="s">
        <v>357</v>
      </c>
      <c r="K348" s="16">
        <v>46035</v>
      </c>
      <c r="L348" s="14">
        <v>29</v>
      </c>
      <c r="M348" s="34">
        <f t="shared" si="17"/>
        <v>763.16</v>
      </c>
      <c r="N348" s="17">
        <v>763.16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1441|1440011|0|0|29979036000140|0|11454,13</v>
      </c>
      <c r="B349" s="21" t="str">
        <f t="shared" si="16"/>
        <v>1441|1440011|0|0|33</v>
      </c>
      <c r="C349" s="14">
        <v>1441</v>
      </c>
      <c r="D349" s="14">
        <v>1440011</v>
      </c>
      <c r="E349" s="14">
        <v>0</v>
      </c>
      <c r="F349" s="14">
        <v>0</v>
      </c>
      <c r="G349" s="14">
        <v>29979036000140</v>
      </c>
      <c r="H349" s="15" t="s">
        <v>479</v>
      </c>
      <c r="I349" s="14">
        <v>0</v>
      </c>
      <c r="J349" s="14" t="s">
        <v>357</v>
      </c>
      <c r="K349" s="16">
        <v>46035</v>
      </c>
      <c r="L349" s="14">
        <v>33</v>
      </c>
      <c r="M349" s="34">
        <f t="shared" si="17"/>
        <v>11454.13</v>
      </c>
      <c r="N349" s="17">
        <v>11454.13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1441|1440011|0|0|29979036000140|0|3553,79</v>
      </c>
      <c r="B350" s="21" t="str">
        <f t="shared" si="16"/>
        <v>1441|1440011|0|0|43</v>
      </c>
      <c r="C350" s="14">
        <v>1441</v>
      </c>
      <c r="D350" s="14">
        <v>1440011</v>
      </c>
      <c r="E350" s="14">
        <v>0</v>
      </c>
      <c r="F350" s="14">
        <v>0</v>
      </c>
      <c r="G350" s="14">
        <v>29979036000140</v>
      </c>
      <c r="H350" s="15" t="s">
        <v>479</v>
      </c>
      <c r="I350" s="14">
        <v>0</v>
      </c>
      <c r="J350" s="14" t="s">
        <v>357</v>
      </c>
      <c r="K350" s="16">
        <v>46035</v>
      </c>
      <c r="L350" s="14">
        <v>43</v>
      </c>
      <c r="M350" s="34">
        <f t="shared" si="17"/>
        <v>3553.79</v>
      </c>
      <c r="N350" s="17">
        <v>3553.79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1441|1440011|0|0|29979036000140|0|25466,06</v>
      </c>
      <c r="B351" s="21" t="str">
        <f t="shared" si="16"/>
        <v>1441|1440011|0|0|113</v>
      </c>
      <c r="C351" s="14">
        <v>1441</v>
      </c>
      <c r="D351" s="14">
        <v>1440011</v>
      </c>
      <c r="E351" s="14">
        <v>0</v>
      </c>
      <c r="F351" s="14">
        <v>0</v>
      </c>
      <c r="G351" s="14">
        <v>29979036000140</v>
      </c>
      <c r="H351" s="15" t="s">
        <v>479</v>
      </c>
      <c r="I351" s="14">
        <v>0</v>
      </c>
      <c r="J351" s="14" t="s">
        <v>357</v>
      </c>
      <c r="K351" s="16">
        <v>46036</v>
      </c>
      <c r="L351" s="14">
        <v>113</v>
      </c>
      <c r="M351" s="34">
        <f t="shared" si="17"/>
        <v>25466.06</v>
      </c>
      <c r="N351" s="17">
        <v>25466.06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1441|1440011|0|0|29979036000140|0|244547,36</v>
      </c>
      <c r="B352" s="21" t="str">
        <f t="shared" si="16"/>
        <v>1441|1440011|0|0|224</v>
      </c>
      <c r="C352" s="14">
        <v>1441</v>
      </c>
      <c r="D352" s="14">
        <v>1440011</v>
      </c>
      <c r="E352" s="14">
        <v>0</v>
      </c>
      <c r="F352" s="14">
        <v>0</v>
      </c>
      <c r="G352" s="14">
        <v>29979036000140</v>
      </c>
      <c r="H352" s="15" t="s">
        <v>479</v>
      </c>
      <c r="I352" s="14">
        <v>0</v>
      </c>
      <c r="J352" s="14" t="s">
        <v>357</v>
      </c>
      <c r="K352" s="16">
        <v>46038</v>
      </c>
      <c r="L352" s="14">
        <v>224</v>
      </c>
      <c r="M352" s="34">
        <f t="shared" si="17"/>
        <v>244547.36</v>
      </c>
      <c r="N352" s="17">
        <v>244547.36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1441|1440011|0|0|29979036000140|0|1459,41</v>
      </c>
      <c r="B353" s="21" t="str">
        <f t="shared" si="16"/>
        <v>1441|1440011|0|0|304</v>
      </c>
      <c r="C353" s="14">
        <v>1441</v>
      </c>
      <c r="D353" s="14">
        <v>1440011</v>
      </c>
      <c r="E353" s="14">
        <v>0</v>
      </c>
      <c r="F353" s="14">
        <v>0</v>
      </c>
      <c r="G353" s="14">
        <v>29979036000140</v>
      </c>
      <c r="H353" s="15" t="s">
        <v>479</v>
      </c>
      <c r="I353" s="14">
        <v>0</v>
      </c>
      <c r="J353" s="14" t="s">
        <v>357</v>
      </c>
      <c r="K353" s="16">
        <v>46042</v>
      </c>
      <c r="L353" s="14">
        <v>304</v>
      </c>
      <c r="M353" s="34">
        <f t="shared" si="17"/>
        <v>1459.41</v>
      </c>
      <c r="N353" s="17">
        <v>1459.41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1441|1440011|0|0|29979036000140|0|712,89</v>
      </c>
      <c r="B354" s="21" t="str">
        <f t="shared" si="16"/>
        <v>1441|1440011|0|0|307</v>
      </c>
      <c r="C354" s="14">
        <v>1441</v>
      </c>
      <c r="D354" s="14">
        <v>1440011</v>
      </c>
      <c r="E354" s="14">
        <v>0</v>
      </c>
      <c r="F354" s="14">
        <v>0</v>
      </c>
      <c r="G354" s="14">
        <v>29979036000140</v>
      </c>
      <c r="H354" s="15" t="s">
        <v>479</v>
      </c>
      <c r="I354" s="14">
        <v>0</v>
      </c>
      <c r="J354" s="14" t="s">
        <v>357</v>
      </c>
      <c r="K354" s="16">
        <v>46042</v>
      </c>
      <c r="L354" s="14">
        <v>307</v>
      </c>
      <c r="M354" s="34">
        <f t="shared" si="17"/>
        <v>712.89</v>
      </c>
      <c r="N354" s="17">
        <v>712.89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1441|1440011|0|0|50876159000142|0|475,35</v>
      </c>
      <c r="B355" s="21" t="str">
        <f t="shared" si="16"/>
        <v>1441|1440011|0|0|7753</v>
      </c>
      <c r="C355" s="14">
        <v>1441</v>
      </c>
      <c r="D355" s="14">
        <v>1440011</v>
      </c>
      <c r="E355" s="14">
        <v>0</v>
      </c>
      <c r="F355" s="14">
        <v>0</v>
      </c>
      <c r="G355" s="14">
        <v>50876159000142</v>
      </c>
      <c r="H355" s="15" t="s">
        <v>344</v>
      </c>
      <c r="I355" s="14">
        <v>0</v>
      </c>
      <c r="J355" s="14" t="s">
        <v>357</v>
      </c>
      <c r="K355" s="16">
        <v>45995</v>
      </c>
      <c r="L355" s="14">
        <v>7753</v>
      </c>
      <c r="M355" s="34">
        <f t="shared" si="17"/>
        <v>475.35</v>
      </c>
      <c r="N355" s="17">
        <v>475.35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1441|1440011|0|0|50876159000142|0|86,94</v>
      </c>
      <c r="B356" s="21" t="str">
        <f t="shared" si="16"/>
        <v>1441|1440011|0|0|8202</v>
      </c>
      <c r="C356" s="14">
        <v>1441</v>
      </c>
      <c r="D356" s="14">
        <v>1440011</v>
      </c>
      <c r="E356" s="14">
        <v>0</v>
      </c>
      <c r="F356" s="14">
        <v>0</v>
      </c>
      <c r="G356" s="14">
        <v>50876159000142</v>
      </c>
      <c r="H356" s="15" t="s">
        <v>344</v>
      </c>
      <c r="I356" s="14">
        <v>0</v>
      </c>
      <c r="J356" s="14" t="s">
        <v>357</v>
      </c>
      <c r="K356" s="16">
        <v>46007</v>
      </c>
      <c r="L356" s="14">
        <v>8202</v>
      </c>
      <c r="M356" s="34">
        <f t="shared" si="17"/>
        <v>86.94</v>
      </c>
      <c r="N356" s="17">
        <v>86.94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1441|1440011|0|0|50876159000142|0|3972,78</v>
      </c>
      <c r="B357" s="21" t="str">
        <f t="shared" si="16"/>
        <v>1441|1440011|0|0|8324</v>
      </c>
      <c r="C357" s="14">
        <v>1441</v>
      </c>
      <c r="D357" s="14">
        <v>1440011</v>
      </c>
      <c r="E357" s="14">
        <v>0</v>
      </c>
      <c r="F357" s="14">
        <v>0</v>
      </c>
      <c r="G357" s="14">
        <v>50876159000142</v>
      </c>
      <c r="H357" s="15" t="s">
        <v>344</v>
      </c>
      <c r="I357" s="14">
        <v>0</v>
      </c>
      <c r="J357" s="14" t="s">
        <v>357</v>
      </c>
      <c r="K357" s="16">
        <v>46017</v>
      </c>
      <c r="L357" s="14">
        <v>8324</v>
      </c>
      <c r="M357" s="34">
        <f t="shared" si="17"/>
        <v>3972.78</v>
      </c>
      <c r="N357" s="17">
        <v>3972.78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1441|1440011|0|0|50876159000142|0|566,2</v>
      </c>
      <c r="B358" s="21" t="str">
        <f t="shared" si="16"/>
        <v>1441|1440011|0|0|411</v>
      </c>
      <c r="C358" s="14">
        <v>1441</v>
      </c>
      <c r="D358" s="14">
        <v>1440011</v>
      </c>
      <c r="E358" s="14">
        <v>0</v>
      </c>
      <c r="F358" s="14">
        <v>0</v>
      </c>
      <c r="G358" s="14">
        <v>50876159000142</v>
      </c>
      <c r="H358" s="15" t="s">
        <v>344</v>
      </c>
      <c r="I358" s="14">
        <v>0</v>
      </c>
      <c r="J358" s="14" t="s">
        <v>357</v>
      </c>
      <c r="K358" s="16">
        <v>46020</v>
      </c>
      <c r="L358" s="14">
        <v>411</v>
      </c>
      <c r="M358" s="34">
        <f t="shared" si="17"/>
        <v>566.20000000000005</v>
      </c>
      <c r="N358" s="17">
        <v>566.20000000000005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1441|1440011|0|0|50876159000142|0|118,7</v>
      </c>
      <c r="B359" s="21" t="str">
        <f t="shared" si="16"/>
        <v>1441|1440011|0|0|412</v>
      </c>
      <c r="C359" s="14">
        <v>1441</v>
      </c>
      <c r="D359" s="14">
        <v>1440011</v>
      </c>
      <c r="E359" s="14">
        <v>0</v>
      </c>
      <c r="F359" s="14">
        <v>0</v>
      </c>
      <c r="G359" s="14">
        <v>50876159000142</v>
      </c>
      <c r="H359" s="15" t="s">
        <v>344</v>
      </c>
      <c r="I359" s="14">
        <v>0</v>
      </c>
      <c r="J359" s="14" t="s">
        <v>357</v>
      </c>
      <c r="K359" s="16">
        <v>46020</v>
      </c>
      <c r="L359" s="14">
        <v>412</v>
      </c>
      <c r="M359" s="34">
        <f t="shared" si="17"/>
        <v>118.7</v>
      </c>
      <c r="N359" s="17">
        <v>118.7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1441|1440011|0|0|50876159000142|0|833,95</v>
      </c>
      <c r="B360" s="21" t="str">
        <f t="shared" si="16"/>
        <v>1441|1440011|0|0|305</v>
      </c>
      <c r="C360" s="14">
        <v>1441</v>
      </c>
      <c r="D360" s="14">
        <v>1440011</v>
      </c>
      <c r="E360" s="14">
        <v>0</v>
      </c>
      <c r="F360" s="14">
        <v>0</v>
      </c>
      <c r="G360" s="14">
        <v>50876159000142</v>
      </c>
      <c r="H360" s="15" t="s">
        <v>344</v>
      </c>
      <c r="I360" s="14">
        <v>0</v>
      </c>
      <c r="J360" s="14" t="s">
        <v>357</v>
      </c>
      <c r="K360" s="16">
        <v>46042</v>
      </c>
      <c r="L360" s="14">
        <v>305</v>
      </c>
      <c r="M360" s="34">
        <f t="shared" si="17"/>
        <v>833.95</v>
      </c>
      <c r="N360" s="17">
        <v>833.95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1441|1440011|0|0|73357469000156|0|601,61</v>
      </c>
      <c r="B361" s="21" t="str">
        <f t="shared" si="16"/>
        <v>1441|1440011|0|0|7676</v>
      </c>
      <c r="C361" s="14">
        <v>1441</v>
      </c>
      <c r="D361" s="14">
        <v>1440011</v>
      </c>
      <c r="E361" s="14">
        <v>0</v>
      </c>
      <c r="F361" s="14">
        <v>0</v>
      </c>
      <c r="G361" s="14">
        <v>73357469000156</v>
      </c>
      <c r="H361" s="15" t="s">
        <v>480</v>
      </c>
      <c r="I361" s="14">
        <v>0</v>
      </c>
      <c r="J361" s="14" t="s">
        <v>357</v>
      </c>
      <c r="K361" s="16">
        <v>45993</v>
      </c>
      <c r="L361" s="14">
        <v>7676</v>
      </c>
      <c r="M361" s="34">
        <f t="shared" si="17"/>
        <v>601.61</v>
      </c>
      <c r="N361" s="17">
        <v>601.61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1441|1440011|2|2025|17281106000103|3913|74,69</v>
      </c>
      <c r="B362" s="21" t="str">
        <f t="shared" si="16"/>
        <v>1441|1440011|2|2025|7827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481</v>
      </c>
      <c r="I362" s="14">
        <v>3913</v>
      </c>
      <c r="J362" s="14" t="s">
        <v>366</v>
      </c>
      <c r="K362" s="16">
        <v>45996</v>
      </c>
      <c r="L362" s="14">
        <v>7827</v>
      </c>
      <c r="M362" s="34">
        <f t="shared" si="17"/>
        <v>74.69</v>
      </c>
      <c r="N362" s="17">
        <v>71.099999999999994</v>
      </c>
      <c r="O362" s="17">
        <v>3.59</v>
      </c>
      <c r="P362" s="3">
        <v>0</v>
      </c>
    </row>
    <row r="363" spans="1:16" ht="24.95" customHeight="1" x14ac:dyDescent="0.2">
      <c r="A363" s="21" t="str">
        <f t="shared" si="15"/>
        <v>1441|1440011|2|2025|17281106000103|3913|6054,04</v>
      </c>
      <c r="B363" s="21" t="str">
        <f t="shared" si="16"/>
        <v>1441|1440011|2|2025|7828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481</v>
      </c>
      <c r="I363" s="14">
        <v>3913</v>
      </c>
      <c r="J363" s="14" t="s">
        <v>366</v>
      </c>
      <c r="K363" s="16">
        <v>45996</v>
      </c>
      <c r="L363" s="14">
        <v>7828</v>
      </c>
      <c r="M363" s="34">
        <f t="shared" si="17"/>
        <v>6054.04</v>
      </c>
      <c r="N363" s="17">
        <v>5763.44</v>
      </c>
      <c r="O363" s="17">
        <v>290.60000000000002</v>
      </c>
      <c r="P363" s="3">
        <v>0</v>
      </c>
    </row>
    <row r="364" spans="1:16" ht="24.95" customHeight="1" x14ac:dyDescent="0.2">
      <c r="A364" s="21" t="str">
        <f t="shared" si="15"/>
        <v>1441|1440011|2|2025|17281106000103|3913|441,6</v>
      </c>
      <c r="B364" s="21" t="str">
        <f t="shared" si="16"/>
        <v>1441|1440011|2|2025|8086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481</v>
      </c>
      <c r="I364" s="14">
        <v>3913</v>
      </c>
      <c r="J364" s="14" t="s">
        <v>366</v>
      </c>
      <c r="K364" s="16">
        <v>46003</v>
      </c>
      <c r="L364" s="14">
        <v>8086</v>
      </c>
      <c r="M364" s="34">
        <f t="shared" si="17"/>
        <v>441.59999999999997</v>
      </c>
      <c r="N364" s="17">
        <v>420.4</v>
      </c>
      <c r="O364" s="17">
        <v>21.2</v>
      </c>
      <c r="P364" s="3">
        <v>0</v>
      </c>
    </row>
    <row r="365" spans="1:16" ht="24.95" customHeight="1" x14ac:dyDescent="0.2">
      <c r="A365" s="21" t="str">
        <f t="shared" si="15"/>
        <v>1441|1440011|2|2025|17281106000103|3913|393,92</v>
      </c>
      <c r="B365" s="21" t="str">
        <f t="shared" si="16"/>
        <v>1441|1440011|2|2025|8099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481</v>
      </c>
      <c r="I365" s="14">
        <v>3913</v>
      </c>
      <c r="J365" s="14" t="s">
        <v>366</v>
      </c>
      <c r="K365" s="16">
        <v>46003</v>
      </c>
      <c r="L365" s="14">
        <v>8099</v>
      </c>
      <c r="M365" s="34">
        <f t="shared" si="17"/>
        <v>393.92</v>
      </c>
      <c r="N365" s="17">
        <v>375.01</v>
      </c>
      <c r="O365" s="17">
        <v>18.91</v>
      </c>
      <c r="P365" s="3">
        <v>0</v>
      </c>
    </row>
    <row r="366" spans="1:16" ht="24.95" customHeight="1" x14ac:dyDescent="0.2">
      <c r="A366" s="21" t="str">
        <f t="shared" si="15"/>
        <v>1441|1440011|2|2025|17281106000103|3913|95,82</v>
      </c>
      <c r="B366" s="21" t="str">
        <f t="shared" si="16"/>
        <v>1441|1440011|2|2025|8100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481</v>
      </c>
      <c r="I366" s="14">
        <v>3913</v>
      </c>
      <c r="J366" s="14" t="s">
        <v>366</v>
      </c>
      <c r="K366" s="16">
        <v>46003</v>
      </c>
      <c r="L366" s="14">
        <v>8100</v>
      </c>
      <c r="M366" s="34">
        <f t="shared" si="17"/>
        <v>95.82</v>
      </c>
      <c r="N366" s="17">
        <v>91.22</v>
      </c>
      <c r="O366" s="17">
        <v>4.5999999999999996</v>
      </c>
      <c r="P366" s="3">
        <v>0</v>
      </c>
    </row>
    <row r="367" spans="1:16" ht="24.95" customHeight="1" x14ac:dyDescent="0.2">
      <c r="A367" s="21" t="str">
        <f t="shared" si="15"/>
        <v>1441|1440011|2|2025|17281106000103|3913|62,46</v>
      </c>
      <c r="B367" s="21" t="str">
        <f t="shared" si="16"/>
        <v>1441|1440011|2|2025|8101</v>
      </c>
      <c r="C367" s="14">
        <v>1441</v>
      </c>
      <c r="D367" s="14">
        <v>1440011</v>
      </c>
      <c r="E367" s="14">
        <v>2</v>
      </c>
      <c r="F367" s="14">
        <v>2025</v>
      </c>
      <c r="G367" s="14">
        <v>17281106000103</v>
      </c>
      <c r="H367" s="15" t="s">
        <v>481</v>
      </c>
      <c r="I367" s="14">
        <v>3913</v>
      </c>
      <c r="J367" s="14" t="s">
        <v>366</v>
      </c>
      <c r="K367" s="16">
        <v>46003</v>
      </c>
      <c r="L367" s="14">
        <v>8101</v>
      </c>
      <c r="M367" s="34">
        <f t="shared" si="17"/>
        <v>62.46</v>
      </c>
      <c r="N367" s="17">
        <v>59.46</v>
      </c>
      <c r="O367" s="17">
        <v>3</v>
      </c>
      <c r="P367" s="3">
        <v>0</v>
      </c>
    </row>
    <row r="368" spans="1:16" ht="24.95" customHeight="1" x14ac:dyDescent="0.2">
      <c r="A368" s="21" t="str">
        <f t="shared" si="15"/>
        <v>1441|1440011|2|2025|17281106000103|3913|95,82</v>
      </c>
      <c r="B368" s="21" t="str">
        <f t="shared" si="16"/>
        <v>1441|1440011|2|2025|8104</v>
      </c>
      <c r="C368" s="14">
        <v>1441</v>
      </c>
      <c r="D368" s="14">
        <v>1440011</v>
      </c>
      <c r="E368" s="14">
        <v>2</v>
      </c>
      <c r="F368" s="14">
        <v>2025</v>
      </c>
      <c r="G368" s="14">
        <v>17281106000103</v>
      </c>
      <c r="H368" s="15" t="s">
        <v>481</v>
      </c>
      <c r="I368" s="14">
        <v>3913</v>
      </c>
      <c r="J368" s="14" t="s">
        <v>366</v>
      </c>
      <c r="K368" s="16">
        <v>46003</v>
      </c>
      <c r="L368" s="14">
        <v>8104</v>
      </c>
      <c r="M368" s="34">
        <f t="shared" si="17"/>
        <v>95.82</v>
      </c>
      <c r="N368" s="17">
        <v>91.22</v>
      </c>
      <c r="O368" s="17">
        <v>4.5999999999999996</v>
      </c>
      <c r="P368" s="3">
        <v>0</v>
      </c>
    </row>
    <row r="369" spans="1:16" ht="24.95" customHeight="1" x14ac:dyDescent="0.2">
      <c r="A369" s="21" t="str">
        <f t="shared" si="15"/>
        <v>1441|1440011|2|2025|17281106000103|3913|70,8</v>
      </c>
      <c r="B369" s="21" t="str">
        <f t="shared" si="16"/>
        <v>1441|1440011|2|2025|8108</v>
      </c>
      <c r="C369" s="14">
        <v>1441</v>
      </c>
      <c r="D369" s="14">
        <v>1440011</v>
      </c>
      <c r="E369" s="14">
        <v>2</v>
      </c>
      <c r="F369" s="14">
        <v>2025</v>
      </c>
      <c r="G369" s="14">
        <v>17281106000103</v>
      </c>
      <c r="H369" s="15" t="s">
        <v>481</v>
      </c>
      <c r="I369" s="14">
        <v>3913</v>
      </c>
      <c r="J369" s="14" t="s">
        <v>366</v>
      </c>
      <c r="K369" s="16">
        <v>46003</v>
      </c>
      <c r="L369" s="14">
        <v>8108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customHeight="1" x14ac:dyDescent="0.2">
      <c r="A370" s="21" t="str">
        <f t="shared" si="15"/>
        <v>1441|1440011|2|2025|17281106000103|3913|70,8</v>
      </c>
      <c r="B370" s="21" t="str">
        <f t="shared" si="16"/>
        <v>1441|1440011|2|2025|8110</v>
      </c>
      <c r="C370" s="14">
        <v>1441</v>
      </c>
      <c r="D370" s="14">
        <v>1440011</v>
      </c>
      <c r="E370" s="14">
        <v>2</v>
      </c>
      <c r="F370" s="14">
        <v>2025</v>
      </c>
      <c r="G370" s="14">
        <v>17281106000103</v>
      </c>
      <c r="H370" s="15" t="s">
        <v>481</v>
      </c>
      <c r="I370" s="14">
        <v>3913</v>
      </c>
      <c r="J370" s="14" t="s">
        <v>366</v>
      </c>
      <c r="K370" s="16">
        <v>46003</v>
      </c>
      <c r="L370" s="14">
        <v>8110</v>
      </c>
      <c r="M370" s="34">
        <f t="shared" si="17"/>
        <v>70.800000000000011</v>
      </c>
      <c r="N370" s="17">
        <v>67.400000000000006</v>
      </c>
      <c r="O370" s="17">
        <v>3.4</v>
      </c>
      <c r="P370" s="3">
        <v>0</v>
      </c>
    </row>
    <row r="371" spans="1:16" ht="24.95" customHeight="1" x14ac:dyDescent="0.2">
      <c r="A371" s="21" t="str">
        <f t="shared" si="15"/>
        <v>1441|1440011|2|2025|17281106000103|3913|70,8</v>
      </c>
      <c r="B371" s="21" t="str">
        <f t="shared" si="16"/>
        <v>1441|1440011|2|2025|8112</v>
      </c>
      <c r="C371" s="14">
        <v>1441</v>
      </c>
      <c r="D371" s="14">
        <v>1440011</v>
      </c>
      <c r="E371" s="14">
        <v>2</v>
      </c>
      <c r="F371" s="14">
        <v>2025</v>
      </c>
      <c r="G371" s="14">
        <v>17281106000103</v>
      </c>
      <c r="H371" s="15" t="s">
        <v>481</v>
      </c>
      <c r="I371" s="14">
        <v>3913</v>
      </c>
      <c r="J371" s="14" t="s">
        <v>366</v>
      </c>
      <c r="K371" s="16">
        <v>46003</v>
      </c>
      <c r="L371" s="14">
        <v>8112</v>
      </c>
      <c r="M371" s="34">
        <f t="shared" si="17"/>
        <v>70.800000000000011</v>
      </c>
      <c r="N371" s="17">
        <v>67.400000000000006</v>
      </c>
      <c r="O371" s="17">
        <v>3.4</v>
      </c>
      <c r="P371" s="3">
        <v>0</v>
      </c>
    </row>
    <row r="372" spans="1:16" ht="24.95" customHeight="1" x14ac:dyDescent="0.2">
      <c r="A372" s="21" t="str">
        <f t="shared" si="15"/>
        <v>1441|1440011|2|2025|17281106000103|3913|259,51</v>
      </c>
      <c r="B372" s="21" t="str">
        <f t="shared" si="16"/>
        <v>1441|1440011|2|2025|8118</v>
      </c>
      <c r="C372" s="14">
        <v>1441</v>
      </c>
      <c r="D372" s="14">
        <v>1440011</v>
      </c>
      <c r="E372" s="14">
        <v>2</v>
      </c>
      <c r="F372" s="14">
        <v>2025</v>
      </c>
      <c r="G372" s="14">
        <v>17281106000103</v>
      </c>
      <c r="H372" s="15" t="s">
        <v>481</v>
      </c>
      <c r="I372" s="14">
        <v>3913</v>
      </c>
      <c r="J372" s="14" t="s">
        <v>366</v>
      </c>
      <c r="K372" s="16">
        <v>46003</v>
      </c>
      <c r="L372" s="14">
        <v>8118</v>
      </c>
      <c r="M372" s="34">
        <f t="shared" si="17"/>
        <v>259.51</v>
      </c>
      <c r="N372" s="17">
        <v>247.05</v>
      </c>
      <c r="O372" s="17">
        <v>12.46</v>
      </c>
      <c r="P372" s="3">
        <v>0</v>
      </c>
    </row>
    <row r="373" spans="1:16" ht="24.95" customHeight="1" x14ac:dyDescent="0.2">
      <c r="A373" s="21" t="str">
        <f t="shared" si="15"/>
        <v>1441|1440011|2|2025|17281106000103|3913|56,88</v>
      </c>
      <c r="B373" s="21" t="str">
        <f t="shared" si="16"/>
        <v>1441|1440011|2|2025|8119</v>
      </c>
      <c r="C373" s="14">
        <v>1441</v>
      </c>
      <c r="D373" s="14">
        <v>1440011</v>
      </c>
      <c r="E373" s="14">
        <v>2</v>
      </c>
      <c r="F373" s="14">
        <v>2025</v>
      </c>
      <c r="G373" s="14">
        <v>17281106000103</v>
      </c>
      <c r="H373" s="15" t="s">
        <v>481</v>
      </c>
      <c r="I373" s="14">
        <v>3913</v>
      </c>
      <c r="J373" s="14" t="s">
        <v>366</v>
      </c>
      <c r="K373" s="16">
        <v>46003</v>
      </c>
      <c r="L373" s="14">
        <v>8119</v>
      </c>
      <c r="M373" s="34">
        <f t="shared" si="17"/>
        <v>56.879999999999995</v>
      </c>
      <c r="N373" s="17">
        <v>54.15</v>
      </c>
      <c r="O373" s="17">
        <v>2.73</v>
      </c>
      <c r="P373" s="3">
        <v>0</v>
      </c>
    </row>
    <row r="374" spans="1:16" ht="24.95" customHeight="1" x14ac:dyDescent="0.2">
      <c r="A374" s="21" t="str">
        <f t="shared" si="15"/>
        <v>1441|1440011|2|2025|17281106000103|3913|108,35</v>
      </c>
      <c r="B374" s="21" t="str">
        <f t="shared" si="16"/>
        <v>1441|1440011|2|2025|8123</v>
      </c>
      <c r="C374" s="14">
        <v>1441</v>
      </c>
      <c r="D374" s="14">
        <v>1440011</v>
      </c>
      <c r="E374" s="14">
        <v>2</v>
      </c>
      <c r="F374" s="14">
        <v>2025</v>
      </c>
      <c r="G374" s="14">
        <v>17281106000103</v>
      </c>
      <c r="H374" s="15" t="s">
        <v>481</v>
      </c>
      <c r="I374" s="14">
        <v>3913</v>
      </c>
      <c r="J374" s="14" t="s">
        <v>366</v>
      </c>
      <c r="K374" s="16">
        <v>46003</v>
      </c>
      <c r="L374" s="14">
        <v>8123</v>
      </c>
      <c r="M374" s="34">
        <f t="shared" si="17"/>
        <v>108.35000000000001</v>
      </c>
      <c r="N374" s="17">
        <v>103.15</v>
      </c>
      <c r="O374" s="17">
        <v>5.2</v>
      </c>
      <c r="P374" s="3">
        <v>0</v>
      </c>
    </row>
    <row r="375" spans="1:16" ht="24.95" customHeight="1" x14ac:dyDescent="0.2">
      <c r="A375" s="21" t="str">
        <f t="shared" si="15"/>
        <v>1441|1440011|2|2025|17281106000103|3913|70,8</v>
      </c>
      <c r="B375" s="21" t="str">
        <f t="shared" si="16"/>
        <v>1441|1440011|2|2025|8124</v>
      </c>
      <c r="C375" s="14">
        <v>1441</v>
      </c>
      <c r="D375" s="14">
        <v>1440011</v>
      </c>
      <c r="E375" s="14">
        <v>2</v>
      </c>
      <c r="F375" s="14">
        <v>2025</v>
      </c>
      <c r="G375" s="14">
        <v>17281106000103</v>
      </c>
      <c r="H375" s="15" t="s">
        <v>481</v>
      </c>
      <c r="I375" s="14">
        <v>3913</v>
      </c>
      <c r="J375" s="14" t="s">
        <v>366</v>
      </c>
      <c r="K375" s="16">
        <v>46003</v>
      </c>
      <c r="L375" s="14">
        <v>8124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customHeight="1" x14ac:dyDescent="0.2">
      <c r="A376" s="21" t="str">
        <f t="shared" si="15"/>
        <v>1441|1440011|2|2025|17281106000103|3913|70,8</v>
      </c>
      <c r="B376" s="21" t="str">
        <f t="shared" si="16"/>
        <v>1441|1440011|2|2025|8125</v>
      </c>
      <c r="C376" s="14">
        <v>1441</v>
      </c>
      <c r="D376" s="14">
        <v>1440011</v>
      </c>
      <c r="E376" s="14">
        <v>2</v>
      </c>
      <c r="F376" s="14">
        <v>2025</v>
      </c>
      <c r="G376" s="14">
        <v>17281106000103</v>
      </c>
      <c r="H376" s="15" t="s">
        <v>481</v>
      </c>
      <c r="I376" s="14">
        <v>3913</v>
      </c>
      <c r="J376" s="14" t="s">
        <v>366</v>
      </c>
      <c r="K376" s="16">
        <v>46003</v>
      </c>
      <c r="L376" s="14">
        <v>8125</v>
      </c>
      <c r="M376" s="34">
        <f t="shared" si="17"/>
        <v>70.800000000000011</v>
      </c>
      <c r="N376" s="17">
        <v>67.400000000000006</v>
      </c>
      <c r="O376" s="17">
        <v>3.4</v>
      </c>
      <c r="P376" s="3">
        <v>0</v>
      </c>
    </row>
    <row r="377" spans="1:16" ht="24.95" customHeight="1" x14ac:dyDescent="0.2">
      <c r="A377" s="21" t="str">
        <f t="shared" si="15"/>
        <v>1441|1440011|2|2025|17281106000103|3913|62,46</v>
      </c>
      <c r="B377" s="21" t="str">
        <f t="shared" si="16"/>
        <v>1441|1440011|2|2025|8126</v>
      </c>
      <c r="C377" s="14">
        <v>1441</v>
      </c>
      <c r="D377" s="14">
        <v>1440011</v>
      </c>
      <c r="E377" s="14">
        <v>2</v>
      </c>
      <c r="F377" s="14">
        <v>2025</v>
      </c>
      <c r="G377" s="14">
        <v>17281106000103</v>
      </c>
      <c r="H377" s="15" t="s">
        <v>481</v>
      </c>
      <c r="I377" s="14">
        <v>3913</v>
      </c>
      <c r="J377" s="14" t="s">
        <v>366</v>
      </c>
      <c r="K377" s="16">
        <v>46003</v>
      </c>
      <c r="L377" s="14">
        <v>8126</v>
      </c>
      <c r="M377" s="34">
        <f t="shared" si="17"/>
        <v>62.46</v>
      </c>
      <c r="N377" s="17">
        <v>59.46</v>
      </c>
      <c r="O377" s="17">
        <v>3</v>
      </c>
      <c r="P377" s="3">
        <v>0</v>
      </c>
    </row>
    <row r="378" spans="1:16" ht="24.95" customHeight="1" x14ac:dyDescent="0.2">
      <c r="A378" s="21" t="str">
        <f t="shared" si="15"/>
        <v>1441|1440011|2|2025|17281106000103|3913|208,97</v>
      </c>
      <c r="B378" s="21" t="str">
        <f t="shared" si="16"/>
        <v>1441|1440011|2|2025|8127</v>
      </c>
      <c r="C378" s="14">
        <v>1441</v>
      </c>
      <c r="D378" s="14">
        <v>1440011</v>
      </c>
      <c r="E378" s="14">
        <v>2</v>
      </c>
      <c r="F378" s="14">
        <v>2025</v>
      </c>
      <c r="G378" s="14">
        <v>17281106000103</v>
      </c>
      <c r="H378" s="15" t="s">
        <v>481</v>
      </c>
      <c r="I378" s="14">
        <v>3913</v>
      </c>
      <c r="J378" s="14" t="s">
        <v>366</v>
      </c>
      <c r="K378" s="16">
        <v>46003</v>
      </c>
      <c r="L378" s="14">
        <v>8127</v>
      </c>
      <c r="M378" s="34">
        <f t="shared" si="17"/>
        <v>208.97</v>
      </c>
      <c r="N378" s="17">
        <v>198.94</v>
      </c>
      <c r="O378" s="17">
        <v>10.029999999999999</v>
      </c>
      <c r="P378" s="3">
        <v>0</v>
      </c>
    </row>
    <row r="379" spans="1:16" ht="24.95" customHeight="1" x14ac:dyDescent="0.2">
      <c r="A379" s="21" t="str">
        <f t="shared" si="15"/>
        <v>1441|1440011|2|2025|17281106000103|3913|2398,17</v>
      </c>
      <c r="B379" s="21" t="str">
        <f t="shared" si="16"/>
        <v>1441|1440011|2|2025|8129</v>
      </c>
      <c r="C379" s="14">
        <v>1441</v>
      </c>
      <c r="D379" s="14">
        <v>1440011</v>
      </c>
      <c r="E379" s="14">
        <v>2</v>
      </c>
      <c r="F379" s="14">
        <v>2025</v>
      </c>
      <c r="G379" s="14">
        <v>17281106000103</v>
      </c>
      <c r="H379" s="15" t="s">
        <v>481</v>
      </c>
      <c r="I379" s="14">
        <v>3913</v>
      </c>
      <c r="J379" s="14" t="s">
        <v>366</v>
      </c>
      <c r="K379" s="16">
        <v>46003</v>
      </c>
      <c r="L379" s="14">
        <v>8129</v>
      </c>
      <c r="M379" s="34">
        <f t="shared" si="17"/>
        <v>2398.17</v>
      </c>
      <c r="N379" s="17">
        <v>2283.06</v>
      </c>
      <c r="O379" s="17">
        <v>115.11</v>
      </c>
      <c r="P379" s="3">
        <v>0</v>
      </c>
    </row>
    <row r="380" spans="1:16" ht="24.95" customHeight="1" x14ac:dyDescent="0.2">
      <c r="A380" s="21" t="str">
        <f t="shared" si="15"/>
        <v>1441|1440011|2|2025|17281106000103|3913|145,91</v>
      </c>
      <c r="B380" s="21" t="str">
        <f t="shared" si="16"/>
        <v>1441|1440011|2|2025|8130</v>
      </c>
      <c r="C380" s="14">
        <v>1441</v>
      </c>
      <c r="D380" s="14">
        <v>1440011</v>
      </c>
      <c r="E380" s="14">
        <v>2</v>
      </c>
      <c r="F380" s="14">
        <v>2025</v>
      </c>
      <c r="G380" s="14">
        <v>17281106000103</v>
      </c>
      <c r="H380" s="15" t="s">
        <v>481</v>
      </c>
      <c r="I380" s="14">
        <v>3913</v>
      </c>
      <c r="J380" s="14" t="s">
        <v>366</v>
      </c>
      <c r="K380" s="16">
        <v>46003</v>
      </c>
      <c r="L380" s="14">
        <v>8130</v>
      </c>
      <c r="M380" s="34">
        <f t="shared" si="17"/>
        <v>145.91</v>
      </c>
      <c r="N380" s="17">
        <v>138.91</v>
      </c>
      <c r="O380" s="17">
        <v>7</v>
      </c>
      <c r="P380" s="3">
        <v>0</v>
      </c>
    </row>
    <row r="381" spans="1:16" ht="24.95" customHeight="1" x14ac:dyDescent="0.2">
      <c r="A381" s="21" t="str">
        <f t="shared" si="15"/>
        <v>1441|1440011|2|2025|17281106000103|3913|133,39</v>
      </c>
      <c r="B381" s="21" t="str">
        <f t="shared" si="16"/>
        <v>1441|1440011|2|2025|8131</v>
      </c>
      <c r="C381" s="14">
        <v>1441</v>
      </c>
      <c r="D381" s="14">
        <v>1440011</v>
      </c>
      <c r="E381" s="14">
        <v>2</v>
      </c>
      <c r="F381" s="14">
        <v>2025</v>
      </c>
      <c r="G381" s="14">
        <v>17281106000103</v>
      </c>
      <c r="H381" s="15" t="s">
        <v>481</v>
      </c>
      <c r="I381" s="14">
        <v>3913</v>
      </c>
      <c r="J381" s="14" t="s">
        <v>366</v>
      </c>
      <c r="K381" s="16">
        <v>46003</v>
      </c>
      <c r="L381" s="14">
        <v>8131</v>
      </c>
      <c r="M381" s="34">
        <f t="shared" si="17"/>
        <v>133.38999999999999</v>
      </c>
      <c r="N381" s="17">
        <v>126.99</v>
      </c>
      <c r="O381" s="17">
        <v>6.4</v>
      </c>
      <c r="P381" s="3">
        <v>0</v>
      </c>
    </row>
    <row r="382" spans="1:16" ht="24.95" customHeight="1" x14ac:dyDescent="0.2">
      <c r="A382" s="21" t="str">
        <f t="shared" si="15"/>
        <v>1441|1440011|2|2025|17281106000103|3913|50,3</v>
      </c>
      <c r="B382" s="21" t="str">
        <f t="shared" si="16"/>
        <v>1441|1440011|2|2025|8136</v>
      </c>
      <c r="C382" s="14">
        <v>1441</v>
      </c>
      <c r="D382" s="14">
        <v>1440011</v>
      </c>
      <c r="E382" s="14">
        <v>2</v>
      </c>
      <c r="F382" s="14">
        <v>2025</v>
      </c>
      <c r="G382" s="14">
        <v>17281106000103</v>
      </c>
      <c r="H382" s="15" t="s">
        <v>481</v>
      </c>
      <c r="I382" s="14">
        <v>3913</v>
      </c>
      <c r="J382" s="14" t="s">
        <v>366</v>
      </c>
      <c r="K382" s="16">
        <v>46003</v>
      </c>
      <c r="L382" s="14">
        <v>8136</v>
      </c>
      <c r="M382" s="34">
        <f t="shared" si="17"/>
        <v>50.3</v>
      </c>
      <c r="N382" s="17">
        <v>47.89</v>
      </c>
      <c r="O382" s="17">
        <v>2.41</v>
      </c>
      <c r="P382" s="3">
        <v>0</v>
      </c>
    </row>
    <row r="383" spans="1:16" ht="24.95" customHeight="1" x14ac:dyDescent="0.2">
      <c r="A383" s="21" t="str">
        <f t="shared" si="15"/>
        <v>1441|1440011|2|2025|17281106000103|3913|225,82</v>
      </c>
      <c r="B383" s="21" t="str">
        <f t="shared" si="16"/>
        <v>1441|1440011|2|2025|8137</v>
      </c>
      <c r="C383" s="14">
        <v>1441</v>
      </c>
      <c r="D383" s="14">
        <v>1440011</v>
      </c>
      <c r="E383" s="14">
        <v>2</v>
      </c>
      <c r="F383" s="14">
        <v>2025</v>
      </c>
      <c r="G383" s="14">
        <v>17281106000103</v>
      </c>
      <c r="H383" s="15" t="s">
        <v>481</v>
      </c>
      <c r="I383" s="14">
        <v>3913</v>
      </c>
      <c r="J383" s="14" t="s">
        <v>366</v>
      </c>
      <c r="K383" s="16">
        <v>46003</v>
      </c>
      <c r="L383" s="14">
        <v>8137</v>
      </c>
      <c r="M383" s="34">
        <f t="shared" si="17"/>
        <v>225.82</v>
      </c>
      <c r="N383" s="17">
        <v>214.98</v>
      </c>
      <c r="O383" s="17">
        <v>10.84</v>
      </c>
      <c r="P383" s="3">
        <v>0</v>
      </c>
    </row>
    <row r="384" spans="1:16" ht="24.95" customHeight="1" x14ac:dyDescent="0.2">
      <c r="A384" s="21" t="str">
        <f t="shared" si="15"/>
        <v>1441|1440011|2|2025|17281106000103|3913|14035,52</v>
      </c>
      <c r="B384" s="21" t="str">
        <f t="shared" si="16"/>
        <v>1441|1440011|2|2025|8138</v>
      </c>
      <c r="C384" s="14">
        <v>1441</v>
      </c>
      <c r="D384" s="14">
        <v>1440011</v>
      </c>
      <c r="E384" s="14">
        <v>2</v>
      </c>
      <c r="F384" s="14">
        <v>2025</v>
      </c>
      <c r="G384" s="14">
        <v>17281106000103</v>
      </c>
      <c r="H384" s="15" t="s">
        <v>481</v>
      </c>
      <c r="I384" s="14">
        <v>3913</v>
      </c>
      <c r="J384" s="14" t="s">
        <v>366</v>
      </c>
      <c r="K384" s="16">
        <v>46003</v>
      </c>
      <c r="L384" s="14">
        <v>8138</v>
      </c>
      <c r="M384" s="34">
        <f t="shared" si="17"/>
        <v>14035.52</v>
      </c>
      <c r="N384" s="17">
        <v>13361.82</v>
      </c>
      <c r="O384" s="17">
        <v>673.7</v>
      </c>
      <c r="P384" s="3">
        <v>0</v>
      </c>
    </row>
    <row r="385" spans="1:16" ht="24.95" customHeight="1" x14ac:dyDescent="0.2">
      <c r="A385" s="21" t="str">
        <f t="shared" si="15"/>
        <v>1441|1440011|2|2025|17281106000103|3913|45,5</v>
      </c>
      <c r="B385" s="21" t="str">
        <f t="shared" si="16"/>
        <v>1441|1440011|2|2025|8146</v>
      </c>
      <c r="C385" s="14">
        <v>1441</v>
      </c>
      <c r="D385" s="14">
        <v>1440011</v>
      </c>
      <c r="E385" s="14">
        <v>2</v>
      </c>
      <c r="F385" s="14">
        <v>2025</v>
      </c>
      <c r="G385" s="14">
        <v>17281106000103</v>
      </c>
      <c r="H385" s="15" t="s">
        <v>481</v>
      </c>
      <c r="I385" s="14">
        <v>3913</v>
      </c>
      <c r="J385" s="14" t="s">
        <v>366</v>
      </c>
      <c r="K385" s="16">
        <v>46006</v>
      </c>
      <c r="L385" s="14">
        <v>8146</v>
      </c>
      <c r="M385" s="34">
        <f t="shared" si="17"/>
        <v>45.5</v>
      </c>
      <c r="N385" s="17">
        <v>43.32</v>
      </c>
      <c r="O385" s="17">
        <v>2.1800000000000002</v>
      </c>
      <c r="P385" s="3">
        <v>0</v>
      </c>
    </row>
    <row r="386" spans="1:16" ht="24.95" customHeight="1" x14ac:dyDescent="0.2">
      <c r="A386" s="21" t="str">
        <f t="shared" si="15"/>
        <v>1441|1440011|2|2025|17281106000103|3913|41,67</v>
      </c>
      <c r="B386" s="21" t="str">
        <f t="shared" si="16"/>
        <v>1441|1440011|2|2025|8147</v>
      </c>
      <c r="C386" s="14">
        <v>1441</v>
      </c>
      <c r="D386" s="14">
        <v>1440011</v>
      </c>
      <c r="E386" s="14">
        <v>2</v>
      </c>
      <c r="F386" s="14">
        <v>2025</v>
      </c>
      <c r="G386" s="14">
        <v>17281106000103</v>
      </c>
      <c r="H386" s="15" t="s">
        <v>481</v>
      </c>
      <c r="I386" s="14">
        <v>3913</v>
      </c>
      <c r="J386" s="14" t="s">
        <v>366</v>
      </c>
      <c r="K386" s="16">
        <v>46006</v>
      </c>
      <c r="L386" s="14">
        <v>8147</v>
      </c>
      <c r="M386" s="34">
        <f t="shared" si="17"/>
        <v>41.67</v>
      </c>
      <c r="N386" s="17">
        <v>39.67</v>
      </c>
      <c r="O386" s="17">
        <v>2</v>
      </c>
      <c r="P386" s="3">
        <v>0</v>
      </c>
    </row>
    <row r="387" spans="1:16" ht="24.95" customHeight="1" x14ac:dyDescent="0.2">
      <c r="A387" s="21" t="str">
        <f t="shared" si="15"/>
        <v>1441|1440011|2|2025|17281106000103|3913|31,1</v>
      </c>
      <c r="B387" s="21" t="str">
        <f t="shared" si="16"/>
        <v>1441|1440011|2|2025|8148</v>
      </c>
      <c r="C387" s="14">
        <v>1441</v>
      </c>
      <c r="D387" s="14">
        <v>1440011</v>
      </c>
      <c r="E387" s="14">
        <v>2</v>
      </c>
      <c r="F387" s="14">
        <v>2025</v>
      </c>
      <c r="G387" s="14">
        <v>17281106000103</v>
      </c>
      <c r="H387" s="15" t="s">
        <v>481</v>
      </c>
      <c r="I387" s="14">
        <v>3913</v>
      </c>
      <c r="J387" s="14" t="s">
        <v>366</v>
      </c>
      <c r="K387" s="16">
        <v>46006</v>
      </c>
      <c r="L387" s="14">
        <v>8148</v>
      </c>
      <c r="M387" s="34">
        <f t="shared" si="17"/>
        <v>31.099999999999998</v>
      </c>
      <c r="N387" s="17">
        <v>29.61</v>
      </c>
      <c r="O387" s="17">
        <v>1.49</v>
      </c>
      <c r="P387" s="3">
        <v>0</v>
      </c>
    </row>
    <row r="388" spans="1:16" ht="24.95" customHeight="1" x14ac:dyDescent="0.2">
      <c r="A388" s="21" t="str">
        <f t="shared" si="15"/>
        <v>1441|1440011|2|2025|17281106000103|3913|40,7</v>
      </c>
      <c r="B388" s="21" t="str">
        <f t="shared" si="16"/>
        <v>1441|1440011|2|2025|8149</v>
      </c>
      <c r="C388" s="14">
        <v>1441</v>
      </c>
      <c r="D388" s="14">
        <v>1440011</v>
      </c>
      <c r="E388" s="14">
        <v>2</v>
      </c>
      <c r="F388" s="14">
        <v>2025</v>
      </c>
      <c r="G388" s="14">
        <v>17281106000103</v>
      </c>
      <c r="H388" s="15" t="s">
        <v>481</v>
      </c>
      <c r="I388" s="14">
        <v>3913</v>
      </c>
      <c r="J388" s="14" t="s">
        <v>366</v>
      </c>
      <c r="K388" s="16">
        <v>46006</v>
      </c>
      <c r="L388" s="14">
        <v>8149</v>
      </c>
      <c r="M388" s="34">
        <f t="shared" si="17"/>
        <v>40.700000000000003</v>
      </c>
      <c r="N388" s="17">
        <v>38.75</v>
      </c>
      <c r="O388" s="17">
        <v>1.95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1441|1440011|2|2025|17281106000103|3913|68,34</v>
      </c>
      <c r="B389" s="21" t="str">
        <f t="shared" ref="B389:B452" si="19">C389&amp;"|"&amp;D389&amp;"|"&amp;E389&amp;"|"&amp;F389&amp;"|"&amp;L389</f>
        <v>1441|1440011|2|2025|8152</v>
      </c>
      <c r="C389" s="14">
        <v>1441</v>
      </c>
      <c r="D389" s="14">
        <v>1440011</v>
      </c>
      <c r="E389" s="14">
        <v>2</v>
      </c>
      <c r="F389" s="14">
        <v>2025</v>
      </c>
      <c r="G389" s="14">
        <v>17281106000103</v>
      </c>
      <c r="H389" s="15" t="s">
        <v>481</v>
      </c>
      <c r="I389" s="14">
        <v>3913</v>
      </c>
      <c r="J389" s="14" t="s">
        <v>366</v>
      </c>
      <c r="K389" s="16">
        <v>46006</v>
      </c>
      <c r="L389" s="14">
        <v>8152</v>
      </c>
      <c r="M389" s="34">
        <f t="shared" si="17"/>
        <v>68.34</v>
      </c>
      <c r="N389" s="17">
        <v>65.06</v>
      </c>
      <c r="O389" s="17">
        <v>3.28</v>
      </c>
      <c r="P389" s="3">
        <v>0</v>
      </c>
    </row>
    <row r="390" spans="1:16" ht="24.95" customHeight="1" x14ac:dyDescent="0.2">
      <c r="A390" s="21" t="str">
        <f t="shared" si="18"/>
        <v>1441|1440011|2|2025|17281106000103|3913|5243,8</v>
      </c>
      <c r="B390" s="21" t="str">
        <f t="shared" si="19"/>
        <v>1441|1440011|2|2025|8154</v>
      </c>
      <c r="C390" s="14">
        <v>1441</v>
      </c>
      <c r="D390" s="14">
        <v>1440011</v>
      </c>
      <c r="E390" s="14">
        <v>2</v>
      </c>
      <c r="F390" s="14">
        <v>2025</v>
      </c>
      <c r="G390" s="14">
        <v>17281106000103</v>
      </c>
      <c r="H390" s="15" t="s">
        <v>481</v>
      </c>
      <c r="I390" s="14">
        <v>3913</v>
      </c>
      <c r="J390" s="14" t="s">
        <v>366</v>
      </c>
      <c r="K390" s="16">
        <v>46006</v>
      </c>
      <c r="L390" s="14">
        <v>8154</v>
      </c>
      <c r="M390" s="34">
        <f t="shared" ref="M390:M453" si="20">N390+O390</f>
        <v>5243.8</v>
      </c>
      <c r="N390" s="17">
        <v>4992.09</v>
      </c>
      <c r="O390" s="17">
        <v>251.71</v>
      </c>
      <c r="P390" s="3">
        <v>0</v>
      </c>
    </row>
    <row r="391" spans="1:16" ht="24.95" customHeight="1" x14ac:dyDescent="0.2">
      <c r="A391" s="21" t="str">
        <f t="shared" si="18"/>
        <v>1441|1440011|2|2025|17281106000103|3913|70,8</v>
      </c>
      <c r="B391" s="21" t="str">
        <f t="shared" si="19"/>
        <v>1441|1440011|2|2025|8171</v>
      </c>
      <c r="C391" s="14">
        <v>1441</v>
      </c>
      <c r="D391" s="14">
        <v>1440011</v>
      </c>
      <c r="E391" s="14">
        <v>2</v>
      </c>
      <c r="F391" s="14">
        <v>2025</v>
      </c>
      <c r="G391" s="14">
        <v>17281106000103</v>
      </c>
      <c r="H391" s="15" t="s">
        <v>481</v>
      </c>
      <c r="I391" s="14">
        <v>3913</v>
      </c>
      <c r="J391" s="14" t="s">
        <v>366</v>
      </c>
      <c r="K391" s="16">
        <v>46006</v>
      </c>
      <c r="L391" s="14">
        <v>8171</v>
      </c>
      <c r="M391" s="34">
        <f t="shared" si="20"/>
        <v>70.800000000000011</v>
      </c>
      <c r="N391" s="17">
        <v>67.400000000000006</v>
      </c>
      <c r="O391" s="17">
        <v>3.4</v>
      </c>
      <c r="P391" s="3">
        <v>0</v>
      </c>
    </row>
    <row r="392" spans="1:16" ht="24.95" customHeight="1" x14ac:dyDescent="0.2">
      <c r="A392" s="21" t="str">
        <f t="shared" si="18"/>
        <v>1441|1440011|2|2025|17281106000103|3913|108,35</v>
      </c>
      <c r="B392" s="21" t="str">
        <f t="shared" si="19"/>
        <v>1441|1440011|2|2025|8178</v>
      </c>
      <c r="C392" s="14">
        <v>1441</v>
      </c>
      <c r="D392" s="14">
        <v>1440011</v>
      </c>
      <c r="E392" s="14">
        <v>2</v>
      </c>
      <c r="F392" s="14">
        <v>2025</v>
      </c>
      <c r="G392" s="14">
        <v>17281106000103</v>
      </c>
      <c r="H392" s="15" t="s">
        <v>481</v>
      </c>
      <c r="I392" s="14">
        <v>3913</v>
      </c>
      <c r="J392" s="14" t="s">
        <v>366</v>
      </c>
      <c r="K392" s="16">
        <v>46006</v>
      </c>
      <c r="L392" s="14">
        <v>8178</v>
      </c>
      <c r="M392" s="34">
        <f t="shared" si="20"/>
        <v>108.35000000000001</v>
      </c>
      <c r="N392" s="17">
        <v>103.15</v>
      </c>
      <c r="O392" s="17">
        <v>5.2</v>
      </c>
      <c r="P392" s="3">
        <v>0</v>
      </c>
    </row>
    <row r="393" spans="1:16" ht="24.95" customHeight="1" x14ac:dyDescent="0.2">
      <c r="A393" s="21" t="str">
        <f t="shared" si="18"/>
        <v>1441|1440011|2|2025|17281106000103|3913|293,2</v>
      </c>
      <c r="B393" s="21" t="str">
        <f t="shared" si="19"/>
        <v>1441|1440011|2|2025|8180</v>
      </c>
      <c r="C393" s="14">
        <v>1441</v>
      </c>
      <c r="D393" s="14">
        <v>1440011</v>
      </c>
      <c r="E393" s="14">
        <v>2</v>
      </c>
      <c r="F393" s="14">
        <v>2025</v>
      </c>
      <c r="G393" s="14">
        <v>17281106000103</v>
      </c>
      <c r="H393" s="15" t="s">
        <v>481</v>
      </c>
      <c r="I393" s="14">
        <v>3913</v>
      </c>
      <c r="J393" s="14" t="s">
        <v>366</v>
      </c>
      <c r="K393" s="16">
        <v>46006</v>
      </c>
      <c r="L393" s="14">
        <v>8180</v>
      </c>
      <c r="M393" s="34">
        <f t="shared" si="20"/>
        <v>293.2</v>
      </c>
      <c r="N393" s="17">
        <v>279.13</v>
      </c>
      <c r="O393" s="17">
        <v>14.07</v>
      </c>
      <c r="P393" s="3">
        <v>0</v>
      </c>
    </row>
    <row r="394" spans="1:16" ht="24.95" customHeight="1" x14ac:dyDescent="0.2">
      <c r="A394" s="21" t="str">
        <f t="shared" si="18"/>
        <v>1441|1440011|2|2025|17281106000103|3913|77,44</v>
      </c>
      <c r="B394" s="21" t="str">
        <f t="shared" si="19"/>
        <v>1441|1440011|2|2025|8182</v>
      </c>
      <c r="C394" s="14">
        <v>1441</v>
      </c>
      <c r="D394" s="14">
        <v>1440011</v>
      </c>
      <c r="E394" s="14">
        <v>2</v>
      </c>
      <c r="F394" s="14">
        <v>2025</v>
      </c>
      <c r="G394" s="14">
        <v>17281106000103</v>
      </c>
      <c r="H394" s="15" t="s">
        <v>481</v>
      </c>
      <c r="I394" s="14">
        <v>3913</v>
      </c>
      <c r="J394" s="14" t="s">
        <v>366</v>
      </c>
      <c r="K394" s="16">
        <v>46006</v>
      </c>
      <c r="L394" s="14">
        <v>8182</v>
      </c>
      <c r="M394" s="34">
        <f t="shared" si="20"/>
        <v>77.44</v>
      </c>
      <c r="N394" s="17">
        <v>73.72</v>
      </c>
      <c r="O394" s="17">
        <v>3.72</v>
      </c>
      <c r="P394" s="3">
        <v>0</v>
      </c>
    </row>
    <row r="395" spans="1:16" ht="24.95" customHeight="1" x14ac:dyDescent="0.2">
      <c r="A395" s="21" t="str">
        <f t="shared" si="18"/>
        <v>1441|1440011|2|2025|17281106000103|3913|100,77</v>
      </c>
      <c r="B395" s="21" t="str">
        <f t="shared" si="19"/>
        <v>1441|1440011|2|2025|8185</v>
      </c>
      <c r="C395" s="14">
        <v>1441</v>
      </c>
      <c r="D395" s="14">
        <v>1440011</v>
      </c>
      <c r="E395" s="14">
        <v>2</v>
      </c>
      <c r="F395" s="14">
        <v>2025</v>
      </c>
      <c r="G395" s="14">
        <v>17281106000103</v>
      </c>
      <c r="H395" s="15" t="s">
        <v>481</v>
      </c>
      <c r="I395" s="14">
        <v>3913</v>
      </c>
      <c r="J395" s="14" t="s">
        <v>366</v>
      </c>
      <c r="K395" s="16">
        <v>46006</v>
      </c>
      <c r="L395" s="14">
        <v>8185</v>
      </c>
      <c r="M395" s="34">
        <f t="shared" si="20"/>
        <v>100.77000000000001</v>
      </c>
      <c r="N395" s="17">
        <v>95.93</v>
      </c>
      <c r="O395" s="17">
        <v>4.84</v>
      </c>
      <c r="P395" s="3">
        <v>0</v>
      </c>
    </row>
    <row r="396" spans="1:16" ht="24.95" customHeight="1" x14ac:dyDescent="0.2">
      <c r="A396" s="21" t="str">
        <f t="shared" si="18"/>
        <v>1441|1440011|2|2025|17281106000103|3913|54,12</v>
      </c>
      <c r="B396" s="21" t="str">
        <f t="shared" si="19"/>
        <v>1441|1440011|2|2025|8188</v>
      </c>
      <c r="C396" s="14">
        <v>1441</v>
      </c>
      <c r="D396" s="14">
        <v>1440011</v>
      </c>
      <c r="E396" s="14">
        <v>2</v>
      </c>
      <c r="F396" s="14">
        <v>2025</v>
      </c>
      <c r="G396" s="14">
        <v>17281106000103</v>
      </c>
      <c r="H396" s="15" t="s">
        <v>481</v>
      </c>
      <c r="I396" s="14">
        <v>3913</v>
      </c>
      <c r="J396" s="14" t="s">
        <v>366</v>
      </c>
      <c r="K396" s="16">
        <v>46006</v>
      </c>
      <c r="L396" s="14">
        <v>8188</v>
      </c>
      <c r="M396" s="34">
        <f t="shared" si="20"/>
        <v>54.120000000000005</v>
      </c>
      <c r="N396" s="17">
        <v>51.52</v>
      </c>
      <c r="O396" s="17">
        <v>2.6</v>
      </c>
      <c r="P396" s="3">
        <v>0</v>
      </c>
    </row>
    <row r="397" spans="1:16" ht="24.95" customHeight="1" x14ac:dyDescent="0.2">
      <c r="A397" s="21" t="str">
        <f t="shared" si="18"/>
        <v>1441|1440011|2|2025|17281106000103|3913|108,35</v>
      </c>
      <c r="B397" s="21" t="str">
        <f t="shared" si="19"/>
        <v>1441|1440011|2|2025|8214</v>
      </c>
      <c r="C397" s="14">
        <v>1441</v>
      </c>
      <c r="D397" s="14">
        <v>1440011</v>
      </c>
      <c r="E397" s="14">
        <v>2</v>
      </c>
      <c r="F397" s="14">
        <v>2025</v>
      </c>
      <c r="G397" s="14">
        <v>17281106000103</v>
      </c>
      <c r="H397" s="15" t="s">
        <v>481</v>
      </c>
      <c r="I397" s="14">
        <v>3913</v>
      </c>
      <c r="J397" s="14" t="s">
        <v>366</v>
      </c>
      <c r="K397" s="16">
        <v>46008</v>
      </c>
      <c r="L397" s="14">
        <v>8214</v>
      </c>
      <c r="M397" s="34">
        <f t="shared" si="20"/>
        <v>108.35000000000001</v>
      </c>
      <c r="N397" s="17">
        <v>103.15</v>
      </c>
      <c r="O397" s="17">
        <v>5.2</v>
      </c>
      <c r="P397" s="3">
        <v>0</v>
      </c>
    </row>
    <row r="398" spans="1:16" ht="24.95" customHeight="1" x14ac:dyDescent="0.2">
      <c r="A398" s="21" t="str">
        <f t="shared" si="18"/>
        <v>1441|1440011|2|2025|17281106000103|3913|120,87</v>
      </c>
      <c r="B398" s="21" t="str">
        <f t="shared" si="19"/>
        <v>1441|1440011|2|2025|8220</v>
      </c>
      <c r="C398" s="14">
        <v>1441</v>
      </c>
      <c r="D398" s="14">
        <v>1440011</v>
      </c>
      <c r="E398" s="14">
        <v>2</v>
      </c>
      <c r="F398" s="14">
        <v>2025</v>
      </c>
      <c r="G398" s="14">
        <v>17281106000103</v>
      </c>
      <c r="H398" s="15" t="s">
        <v>481</v>
      </c>
      <c r="I398" s="14">
        <v>3913</v>
      </c>
      <c r="J398" s="14" t="s">
        <v>366</v>
      </c>
      <c r="K398" s="16">
        <v>46008</v>
      </c>
      <c r="L398" s="14">
        <v>8220</v>
      </c>
      <c r="M398" s="34">
        <f t="shared" si="20"/>
        <v>120.86999999999999</v>
      </c>
      <c r="N398" s="17">
        <v>115.07</v>
      </c>
      <c r="O398" s="17">
        <v>5.8</v>
      </c>
      <c r="P398" s="3">
        <v>0</v>
      </c>
    </row>
    <row r="399" spans="1:16" ht="24.95" customHeight="1" x14ac:dyDescent="0.2">
      <c r="A399" s="21" t="str">
        <f t="shared" si="18"/>
        <v>1441|1440011|2|2025|17281106000103|3913|310,05</v>
      </c>
      <c r="B399" s="21" t="str">
        <f t="shared" si="19"/>
        <v>1441|1440011|2|2025|8227</v>
      </c>
      <c r="C399" s="14">
        <v>1441</v>
      </c>
      <c r="D399" s="14">
        <v>1440011</v>
      </c>
      <c r="E399" s="14">
        <v>2</v>
      </c>
      <c r="F399" s="14">
        <v>2025</v>
      </c>
      <c r="G399" s="14">
        <v>17281106000103</v>
      </c>
      <c r="H399" s="15" t="s">
        <v>481</v>
      </c>
      <c r="I399" s="14">
        <v>3913</v>
      </c>
      <c r="J399" s="14" t="s">
        <v>366</v>
      </c>
      <c r="K399" s="16">
        <v>46008</v>
      </c>
      <c r="L399" s="14">
        <v>8227</v>
      </c>
      <c r="M399" s="34">
        <f t="shared" si="20"/>
        <v>310.05</v>
      </c>
      <c r="N399" s="17">
        <v>295.17</v>
      </c>
      <c r="O399" s="17">
        <v>14.88</v>
      </c>
      <c r="P399" s="3">
        <v>0</v>
      </c>
    </row>
    <row r="400" spans="1:16" ht="24.95" customHeight="1" x14ac:dyDescent="0.2">
      <c r="A400" s="21" t="str">
        <f t="shared" si="18"/>
        <v>1441|1440011|2|2025|17281106000103|3913|87,48</v>
      </c>
      <c r="B400" s="21" t="str">
        <f t="shared" si="19"/>
        <v>1441|1440011|2|2025|8228</v>
      </c>
      <c r="C400" s="14">
        <v>1441</v>
      </c>
      <c r="D400" s="14">
        <v>1440011</v>
      </c>
      <c r="E400" s="14">
        <v>2</v>
      </c>
      <c r="F400" s="14">
        <v>2025</v>
      </c>
      <c r="G400" s="14">
        <v>17281106000103</v>
      </c>
      <c r="H400" s="15" t="s">
        <v>481</v>
      </c>
      <c r="I400" s="14">
        <v>3913</v>
      </c>
      <c r="J400" s="14" t="s">
        <v>366</v>
      </c>
      <c r="K400" s="16">
        <v>46008</v>
      </c>
      <c r="L400" s="14">
        <v>8228</v>
      </c>
      <c r="M400" s="34">
        <f t="shared" si="20"/>
        <v>87.48</v>
      </c>
      <c r="N400" s="17">
        <v>83.28</v>
      </c>
      <c r="O400" s="17">
        <v>4.2</v>
      </c>
      <c r="P400" s="3">
        <v>0</v>
      </c>
    </row>
    <row r="401" spans="1:16" ht="24.95" customHeight="1" x14ac:dyDescent="0.2">
      <c r="A401" s="21" t="str">
        <f t="shared" si="18"/>
        <v>1441|1440011|2|2025|17281106000103|3913|259,51</v>
      </c>
      <c r="B401" s="21" t="str">
        <f t="shared" si="19"/>
        <v>1441|1440011|2|2025|8233</v>
      </c>
      <c r="C401" s="14">
        <v>1441</v>
      </c>
      <c r="D401" s="14">
        <v>1440011</v>
      </c>
      <c r="E401" s="14">
        <v>2</v>
      </c>
      <c r="F401" s="14">
        <v>2025</v>
      </c>
      <c r="G401" s="14">
        <v>17281106000103</v>
      </c>
      <c r="H401" s="15" t="s">
        <v>481</v>
      </c>
      <c r="I401" s="14">
        <v>3913</v>
      </c>
      <c r="J401" s="14" t="s">
        <v>366</v>
      </c>
      <c r="K401" s="16">
        <v>46009</v>
      </c>
      <c r="L401" s="14">
        <v>8233</v>
      </c>
      <c r="M401" s="34">
        <f t="shared" si="20"/>
        <v>259.51</v>
      </c>
      <c r="N401" s="17">
        <v>247.05</v>
      </c>
      <c r="O401" s="17">
        <v>12.46</v>
      </c>
      <c r="P401" s="3">
        <v>0</v>
      </c>
    </row>
    <row r="402" spans="1:16" ht="24.95" customHeight="1" x14ac:dyDescent="0.2">
      <c r="A402" s="21" t="str">
        <f t="shared" si="18"/>
        <v>1441|1440011|2|2025|17281106000103|3913|95,82</v>
      </c>
      <c r="B402" s="21" t="str">
        <f t="shared" si="19"/>
        <v>1441|1440011|2|2025|8235</v>
      </c>
      <c r="C402" s="14">
        <v>1441</v>
      </c>
      <c r="D402" s="14">
        <v>1440011</v>
      </c>
      <c r="E402" s="14">
        <v>2</v>
      </c>
      <c r="F402" s="14">
        <v>2025</v>
      </c>
      <c r="G402" s="14">
        <v>17281106000103</v>
      </c>
      <c r="H402" s="15" t="s">
        <v>481</v>
      </c>
      <c r="I402" s="14">
        <v>3913</v>
      </c>
      <c r="J402" s="14" t="s">
        <v>366</v>
      </c>
      <c r="K402" s="16">
        <v>46009</v>
      </c>
      <c r="L402" s="14">
        <v>8235</v>
      </c>
      <c r="M402" s="34">
        <f t="shared" si="20"/>
        <v>95.82</v>
      </c>
      <c r="N402" s="17">
        <v>91.22</v>
      </c>
      <c r="O402" s="17">
        <v>4.5999999999999996</v>
      </c>
      <c r="P402" s="3">
        <v>0</v>
      </c>
    </row>
    <row r="403" spans="1:16" ht="24.95" customHeight="1" x14ac:dyDescent="0.2">
      <c r="A403" s="21" t="str">
        <f t="shared" si="18"/>
        <v>1441|1440011|2|2025|17281106000103|3913|40,7</v>
      </c>
      <c r="B403" s="21" t="str">
        <f t="shared" si="19"/>
        <v>1441|1440011|2|2025|8236</v>
      </c>
      <c r="C403" s="14">
        <v>1441</v>
      </c>
      <c r="D403" s="14">
        <v>1440011</v>
      </c>
      <c r="E403" s="14">
        <v>2</v>
      </c>
      <c r="F403" s="14">
        <v>2025</v>
      </c>
      <c r="G403" s="14">
        <v>17281106000103</v>
      </c>
      <c r="H403" s="15" t="s">
        <v>481</v>
      </c>
      <c r="I403" s="14">
        <v>3913</v>
      </c>
      <c r="J403" s="14" t="s">
        <v>366</v>
      </c>
      <c r="K403" s="16">
        <v>46009</v>
      </c>
      <c r="L403" s="14">
        <v>8236</v>
      </c>
      <c r="M403" s="34">
        <f t="shared" si="20"/>
        <v>40.700000000000003</v>
      </c>
      <c r="N403" s="17">
        <v>38.75</v>
      </c>
      <c r="O403" s="17">
        <v>1.95</v>
      </c>
      <c r="P403" s="3">
        <v>0</v>
      </c>
    </row>
    <row r="404" spans="1:16" ht="24.95" customHeight="1" x14ac:dyDescent="0.2">
      <c r="A404" s="21" t="str">
        <f t="shared" si="18"/>
        <v>1441|1440011|2|2025|17281106000103|3913|95,82</v>
      </c>
      <c r="B404" s="21" t="str">
        <f t="shared" si="19"/>
        <v>1441|1440011|2|2025|8237</v>
      </c>
      <c r="C404" s="14">
        <v>1441</v>
      </c>
      <c r="D404" s="14">
        <v>1440011</v>
      </c>
      <c r="E404" s="14">
        <v>2</v>
      </c>
      <c r="F404" s="14">
        <v>2025</v>
      </c>
      <c r="G404" s="14">
        <v>17281106000103</v>
      </c>
      <c r="H404" s="15" t="s">
        <v>481</v>
      </c>
      <c r="I404" s="14">
        <v>3913</v>
      </c>
      <c r="J404" s="14" t="s">
        <v>366</v>
      </c>
      <c r="K404" s="16">
        <v>46009</v>
      </c>
      <c r="L404" s="14">
        <v>8237</v>
      </c>
      <c r="M404" s="34">
        <f t="shared" si="20"/>
        <v>95.82</v>
      </c>
      <c r="N404" s="17">
        <v>91.22</v>
      </c>
      <c r="O404" s="17">
        <v>4.5999999999999996</v>
      </c>
      <c r="P404" s="3">
        <v>0</v>
      </c>
    </row>
    <row r="405" spans="1:16" ht="24.95" customHeight="1" x14ac:dyDescent="0.2">
      <c r="A405" s="21" t="str">
        <f t="shared" si="18"/>
        <v>1441|1440011|2|2025|17281106000103|3913|70,8</v>
      </c>
      <c r="B405" s="21" t="str">
        <f t="shared" si="19"/>
        <v>1441|1440011|2|2025|8238</v>
      </c>
      <c r="C405" s="14">
        <v>1441</v>
      </c>
      <c r="D405" s="14">
        <v>1440011</v>
      </c>
      <c r="E405" s="14">
        <v>2</v>
      </c>
      <c r="F405" s="14">
        <v>2025</v>
      </c>
      <c r="G405" s="14">
        <v>17281106000103</v>
      </c>
      <c r="H405" s="15" t="s">
        <v>481</v>
      </c>
      <c r="I405" s="14">
        <v>3913</v>
      </c>
      <c r="J405" s="14" t="s">
        <v>366</v>
      </c>
      <c r="K405" s="16">
        <v>46009</v>
      </c>
      <c r="L405" s="14">
        <v>8238</v>
      </c>
      <c r="M405" s="34">
        <f t="shared" si="20"/>
        <v>70.800000000000011</v>
      </c>
      <c r="N405" s="17">
        <v>67.400000000000006</v>
      </c>
      <c r="O405" s="17">
        <v>3.4</v>
      </c>
      <c r="P405" s="3">
        <v>0</v>
      </c>
    </row>
    <row r="406" spans="1:16" ht="24.95" customHeight="1" x14ac:dyDescent="0.2">
      <c r="A406" s="21" t="str">
        <f t="shared" si="18"/>
        <v>1441|1440011|2|2025|17281106000103|3913|76,69</v>
      </c>
      <c r="B406" s="21" t="str">
        <f t="shared" si="19"/>
        <v>1441|1440011|2|2025|8239</v>
      </c>
      <c r="C406" s="14">
        <v>1441</v>
      </c>
      <c r="D406" s="14">
        <v>1440011</v>
      </c>
      <c r="E406" s="14">
        <v>2</v>
      </c>
      <c r="F406" s="14">
        <v>2025</v>
      </c>
      <c r="G406" s="14">
        <v>17281106000103</v>
      </c>
      <c r="H406" s="15" t="s">
        <v>481</v>
      </c>
      <c r="I406" s="14">
        <v>3913</v>
      </c>
      <c r="J406" s="14" t="s">
        <v>366</v>
      </c>
      <c r="K406" s="16">
        <v>46010</v>
      </c>
      <c r="L406" s="14">
        <v>8239</v>
      </c>
      <c r="M406" s="34">
        <f t="shared" si="20"/>
        <v>76.690000000000012</v>
      </c>
      <c r="N406" s="17">
        <v>73.010000000000005</v>
      </c>
      <c r="O406" s="17">
        <v>3.68</v>
      </c>
      <c r="P406" s="3">
        <v>0</v>
      </c>
    </row>
    <row r="407" spans="1:16" ht="24.95" customHeight="1" x14ac:dyDescent="0.2">
      <c r="A407" s="21" t="str">
        <f t="shared" si="18"/>
        <v>1441|1440011|2|2025|17281106000103|3913|62,3</v>
      </c>
      <c r="B407" s="21" t="str">
        <f t="shared" si="19"/>
        <v>1441|1440011|2|2025|8289</v>
      </c>
      <c r="C407" s="14">
        <v>1441</v>
      </c>
      <c r="D407" s="14">
        <v>1440011</v>
      </c>
      <c r="E407" s="14">
        <v>2</v>
      </c>
      <c r="F407" s="14">
        <v>2025</v>
      </c>
      <c r="G407" s="14">
        <v>17281106000103</v>
      </c>
      <c r="H407" s="15" t="s">
        <v>481</v>
      </c>
      <c r="I407" s="14">
        <v>3913</v>
      </c>
      <c r="J407" s="14" t="s">
        <v>366</v>
      </c>
      <c r="K407" s="16">
        <v>46013</v>
      </c>
      <c r="L407" s="14">
        <v>8289</v>
      </c>
      <c r="M407" s="34">
        <f t="shared" si="20"/>
        <v>62.300000000000004</v>
      </c>
      <c r="N407" s="17">
        <v>59.31</v>
      </c>
      <c r="O407" s="17">
        <v>2.99</v>
      </c>
      <c r="P407" s="3">
        <v>0</v>
      </c>
    </row>
    <row r="408" spans="1:16" ht="24.95" customHeight="1" x14ac:dyDescent="0.2">
      <c r="A408" s="21" t="str">
        <f t="shared" si="18"/>
        <v>1441|1440011|2|2025|17281106000103|3913|40,7</v>
      </c>
      <c r="B408" s="21" t="str">
        <f t="shared" si="19"/>
        <v>1441|1440011|2|2025|8290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481</v>
      </c>
      <c r="I408" s="14">
        <v>3913</v>
      </c>
      <c r="J408" s="14" t="s">
        <v>366</v>
      </c>
      <c r="K408" s="16">
        <v>46013</v>
      </c>
      <c r="L408" s="14">
        <v>8290</v>
      </c>
      <c r="M408" s="34">
        <f t="shared" si="20"/>
        <v>40.700000000000003</v>
      </c>
      <c r="N408" s="17">
        <v>38.75</v>
      </c>
      <c r="O408" s="17">
        <v>1.95</v>
      </c>
      <c r="P408" s="3">
        <v>0</v>
      </c>
    </row>
    <row r="409" spans="1:16" ht="24.95" customHeight="1" x14ac:dyDescent="0.2">
      <c r="A409" s="21" t="str">
        <f t="shared" si="18"/>
        <v>1441|1440011|2|2025|17281106000103|3913|120,87</v>
      </c>
      <c r="B409" s="21" t="str">
        <f t="shared" si="19"/>
        <v>1441|1440011|2|2025|8291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481</v>
      </c>
      <c r="I409" s="14">
        <v>3913</v>
      </c>
      <c r="J409" s="14" t="s">
        <v>366</v>
      </c>
      <c r="K409" s="16">
        <v>46013</v>
      </c>
      <c r="L409" s="14">
        <v>8291</v>
      </c>
      <c r="M409" s="34">
        <f t="shared" si="20"/>
        <v>120.86999999999999</v>
      </c>
      <c r="N409" s="17">
        <v>115.07</v>
      </c>
      <c r="O409" s="17">
        <v>5.8</v>
      </c>
      <c r="P409" s="3">
        <v>0</v>
      </c>
    </row>
    <row r="410" spans="1:16" ht="24.95" customHeight="1" x14ac:dyDescent="0.2">
      <c r="A410" s="21" t="str">
        <f t="shared" si="18"/>
        <v>1441|1440011|2|2025|17281106000103|3913|62,46</v>
      </c>
      <c r="B410" s="21" t="str">
        <f t="shared" si="19"/>
        <v>1441|1440011|2|2025|8292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481</v>
      </c>
      <c r="I410" s="14">
        <v>3913</v>
      </c>
      <c r="J410" s="14" t="s">
        <v>366</v>
      </c>
      <c r="K410" s="16">
        <v>46013</v>
      </c>
      <c r="L410" s="14">
        <v>8292</v>
      </c>
      <c r="M410" s="34">
        <f t="shared" si="20"/>
        <v>62.46</v>
      </c>
      <c r="N410" s="17">
        <v>59.46</v>
      </c>
      <c r="O410" s="17">
        <v>3</v>
      </c>
      <c r="P410" s="3">
        <v>0</v>
      </c>
    </row>
    <row r="411" spans="1:16" ht="24.95" customHeight="1" x14ac:dyDescent="0.2">
      <c r="A411" s="21" t="str">
        <f t="shared" si="18"/>
        <v>1441|1440011|2|2025|17281106000103|3913|79,14</v>
      </c>
      <c r="B411" s="21" t="str">
        <f t="shared" si="19"/>
        <v>1441|1440011|2|2025|8293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481</v>
      </c>
      <c r="I411" s="14">
        <v>3913</v>
      </c>
      <c r="J411" s="14" t="s">
        <v>366</v>
      </c>
      <c r="K411" s="16">
        <v>46013</v>
      </c>
      <c r="L411" s="14">
        <v>8293</v>
      </c>
      <c r="M411" s="34">
        <f t="shared" si="20"/>
        <v>79.14</v>
      </c>
      <c r="N411" s="17">
        <v>75.34</v>
      </c>
      <c r="O411" s="17">
        <v>3.8</v>
      </c>
      <c r="P411" s="3">
        <v>0</v>
      </c>
    </row>
    <row r="412" spans="1:16" ht="24.95" customHeight="1" x14ac:dyDescent="0.2">
      <c r="A412" s="21" t="str">
        <f t="shared" si="18"/>
        <v>1441|1440011|2|2025|17281106000103|3913|87,48</v>
      </c>
      <c r="B412" s="21" t="str">
        <f t="shared" si="19"/>
        <v>1441|1440011|2|2025|8294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481</v>
      </c>
      <c r="I412" s="14">
        <v>3913</v>
      </c>
      <c r="J412" s="14" t="s">
        <v>366</v>
      </c>
      <c r="K412" s="16">
        <v>46013</v>
      </c>
      <c r="L412" s="14">
        <v>8294</v>
      </c>
      <c r="M412" s="34">
        <f t="shared" si="20"/>
        <v>87.48</v>
      </c>
      <c r="N412" s="17">
        <v>83.28</v>
      </c>
      <c r="O412" s="17">
        <v>4.2</v>
      </c>
      <c r="P412" s="3">
        <v>0</v>
      </c>
    </row>
    <row r="413" spans="1:16" ht="24.95" customHeight="1" x14ac:dyDescent="0.2">
      <c r="A413" s="21" t="str">
        <f t="shared" si="18"/>
        <v>1441|1440011|2|2025|17281106000103|3913|120,87</v>
      </c>
      <c r="B413" s="21" t="str">
        <f t="shared" si="19"/>
        <v>1441|1440011|2|2025|8305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481</v>
      </c>
      <c r="I413" s="14">
        <v>3913</v>
      </c>
      <c r="J413" s="14" t="s">
        <v>366</v>
      </c>
      <c r="K413" s="16">
        <v>46014</v>
      </c>
      <c r="L413" s="14">
        <v>8305</v>
      </c>
      <c r="M413" s="34">
        <f t="shared" si="20"/>
        <v>120.86999999999999</v>
      </c>
      <c r="N413" s="17">
        <v>115.07</v>
      </c>
      <c r="O413" s="17">
        <v>5.8</v>
      </c>
      <c r="P413" s="3">
        <v>0</v>
      </c>
    </row>
    <row r="414" spans="1:16" ht="24.95" customHeight="1" x14ac:dyDescent="0.2">
      <c r="A414" s="21" t="str">
        <f t="shared" si="18"/>
        <v>1441|1440011|2|2025|17281106000103|3913|70,8</v>
      </c>
      <c r="B414" s="21" t="str">
        <f t="shared" si="19"/>
        <v>1441|1440011|2|2025|8306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481</v>
      </c>
      <c r="I414" s="14">
        <v>3913</v>
      </c>
      <c r="J414" s="14" t="s">
        <v>366</v>
      </c>
      <c r="K414" s="16">
        <v>46014</v>
      </c>
      <c r="L414" s="14">
        <v>8306</v>
      </c>
      <c r="M414" s="34">
        <f t="shared" si="20"/>
        <v>70.800000000000011</v>
      </c>
      <c r="N414" s="17">
        <v>67.400000000000006</v>
      </c>
      <c r="O414" s="17">
        <v>3.4</v>
      </c>
      <c r="P414" s="3">
        <v>0</v>
      </c>
    </row>
    <row r="415" spans="1:16" ht="24.95" customHeight="1" x14ac:dyDescent="0.2">
      <c r="A415" s="21" t="str">
        <f t="shared" si="18"/>
        <v>1441|1440011|2|2025|17281106000103|3913|225,82</v>
      </c>
      <c r="B415" s="21" t="str">
        <f t="shared" si="19"/>
        <v>1441|1440011|2|2025|8308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481</v>
      </c>
      <c r="I415" s="14">
        <v>3913</v>
      </c>
      <c r="J415" s="14" t="s">
        <v>366</v>
      </c>
      <c r="K415" s="16">
        <v>46014</v>
      </c>
      <c r="L415" s="14">
        <v>8308</v>
      </c>
      <c r="M415" s="34">
        <f t="shared" si="20"/>
        <v>225.82</v>
      </c>
      <c r="N415" s="17">
        <v>214.98</v>
      </c>
      <c r="O415" s="17">
        <v>10.84</v>
      </c>
      <c r="P415" s="3">
        <v>0</v>
      </c>
    </row>
    <row r="416" spans="1:16" ht="24.95" customHeight="1" x14ac:dyDescent="0.2">
      <c r="A416" s="21" t="str">
        <f t="shared" si="18"/>
        <v>1441|1440011|2|2025|17281106000103|3913|454,26</v>
      </c>
      <c r="B416" s="21" t="str">
        <f t="shared" si="19"/>
        <v>1441|1440011|2|2025|8309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481</v>
      </c>
      <c r="I416" s="14">
        <v>3913</v>
      </c>
      <c r="J416" s="14" t="s">
        <v>366</v>
      </c>
      <c r="K416" s="16">
        <v>46014</v>
      </c>
      <c r="L416" s="14">
        <v>8309</v>
      </c>
      <c r="M416" s="34">
        <f t="shared" si="20"/>
        <v>454.26</v>
      </c>
      <c r="N416" s="17">
        <v>432.46</v>
      </c>
      <c r="O416" s="17">
        <v>21.8</v>
      </c>
      <c r="P416" s="3">
        <v>0</v>
      </c>
    </row>
    <row r="417" spans="1:16" ht="24.95" customHeight="1" x14ac:dyDescent="0.2">
      <c r="A417" s="21" t="str">
        <f t="shared" si="18"/>
        <v>1441|1440011|2|2025|17281106000103|3913|276,36</v>
      </c>
      <c r="B417" s="21" t="str">
        <f t="shared" si="19"/>
        <v>1441|1440011|2|2025|214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481</v>
      </c>
      <c r="I417" s="14">
        <v>3913</v>
      </c>
      <c r="J417" s="14" t="s">
        <v>366</v>
      </c>
      <c r="K417" s="16">
        <v>46038</v>
      </c>
      <c r="L417" s="14">
        <v>214</v>
      </c>
      <c r="M417" s="34">
        <f t="shared" si="20"/>
        <v>276.35999999999996</v>
      </c>
      <c r="N417" s="17">
        <v>263.08999999999997</v>
      </c>
      <c r="O417" s="17">
        <v>13.27</v>
      </c>
      <c r="P417" s="3">
        <v>0</v>
      </c>
    </row>
    <row r="418" spans="1:16" ht="24.95" customHeight="1" x14ac:dyDescent="0.2">
      <c r="A418" s="21" t="str">
        <f t="shared" si="18"/>
        <v>1441|1440011|2|2025|17281106000103|3913|400,9</v>
      </c>
      <c r="B418" s="21" t="str">
        <f t="shared" si="19"/>
        <v>1441|1440011|2|2025|215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481</v>
      </c>
      <c r="I418" s="14">
        <v>3913</v>
      </c>
      <c r="J418" s="14" t="s">
        <v>366</v>
      </c>
      <c r="K418" s="16">
        <v>46038</v>
      </c>
      <c r="L418" s="14">
        <v>215</v>
      </c>
      <c r="M418" s="34">
        <f t="shared" si="20"/>
        <v>400.90000000000003</v>
      </c>
      <c r="N418" s="17">
        <v>381.66</v>
      </c>
      <c r="O418" s="17">
        <v>19.239999999999998</v>
      </c>
      <c r="P418" s="3">
        <v>0</v>
      </c>
    </row>
    <row r="419" spans="1:16" ht="24.95" customHeight="1" x14ac:dyDescent="0.2">
      <c r="A419" s="21" t="str">
        <f t="shared" si="18"/>
        <v>1441|1440011|2|2025|17281106000103|3913|133,39</v>
      </c>
      <c r="B419" s="21" t="str">
        <f t="shared" si="19"/>
        <v>1441|1440011|2|2025|216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481</v>
      </c>
      <c r="I419" s="14">
        <v>3913</v>
      </c>
      <c r="J419" s="14" t="s">
        <v>366</v>
      </c>
      <c r="K419" s="16">
        <v>46038</v>
      </c>
      <c r="L419" s="14">
        <v>216</v>
      </c>
      <c r="M419" s="34">
        <f t="shared" si="20"/>
        <v>133.38999999999999</v>
      </c>
      <c r="N419" s="17">
        <v>126.99</v>
      </c>
      <c r="O419" s="17">
        <v>6.4</v>
      </c>
      <c r="P419" s="3">
        <v>0</v>
      </c>
    </row>
    <row r="420" spans="1:16" ht="24.95" customHeight="1" x14ac:dyDescent="0.2">
      <c r="A420" s="21" t="str">
        <f t="shared" si="18"/>
        <v>1441|1440011|2|2025|17281106000103|3913|61,95</v>
      </c>
      <c r="B420" s="21" t="str">
        <f t="shared" si="19"/>
        <v>1441|1440011|2|2025|217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481</v>
      </c>
      <c r="I420" s="14">
        <v>3913</v>
      </c>
      <c r="J420" s="14" t="s">
        <v>366</v>
      </c>
      <c r="K420" s="16">
        <v>46038</v>
      </c>
      <c r="L420" s="14">
        <v>217</v>
      </c>
      <c r="M420" s="34">
        <f t="shared" si="20"/>
        <v>61.949999999999996</v>
      </c>
      <c r="N420" s="17">
        <v>58.98</v>
      </c>
      <c r="O420" s="17">
        <v>2.97</v>
      </c>
      <c r="P420" s="3">
        <v>0</v>
      </c>
    </row>
    <row r="421" spans="1:16" ht="24.95" customHeight="1" x14ac:dyDescent="0.2">
      <c r="A421" s="21" t="str">
        <f t="shared" si="18"/>
        <v>1441|1440011|2|2025|17281106000103|3913|6562,53</v>
      </c>
      <c r="B421" s="21" t="str">
        <f t="shared" si="19"/>
        <v>1441|1440011|2|2025|219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481</v>
      </c>
      <c r="I421" s="14">
        <v>3913</v>
      </c>
      <c r="J421" s="14" t="s">
        <v>366</v>
      </c>
      <c r="K421" s="16">
        <v>46038</v>
      </c>
      <c r="L421" s="14">
        <v>219</v>
      </c>
      <c r="M421" s="34">
        <f t="shared" si="20"/>
        <v>6562.53</v>
      </c>
      <c r="N421" s="17">
        <v>6247.53</v>
      </c>
      <c r="O421" s="17">
        <v>315</v>
      </c>
      <c r="P421" s="3">
        <v>0</v>
      </c>
    </row>
    <row r="422" spans="1:16" ht="24.95" customHeight="1" x14ac:dyDescent="0.2">
      <c r="A422" s="21" t="str">
        <f t="shared" si="18"/>
        <v>1441|1440011|2|2025|17281106000103|3913|70,8</v>
      </c>
      <c r="B422" s="21" t="str">
        <f t="shared" si="19"/>
        <v>1441|1440011|2|2025|221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481</v>
      </c>
      <c r="I422" s="14">
        <v>3913</v>
      </c>
      <c r="J422" s="14" t="s">
        <v>366</v>
      </c>
      <c r="K422" s="16">
        <v>46038</v>
      </c>
      <c r="L422" s="14">
        <v>221</v>
      </c>
      <c r="M422" s="34">
        <f t="shared" si="20"/>
        <v>70.800000000000011</v>
      </c>
      <c r="N422" s="17">
        <v>67.400000000000006</v>
      </c>
      <c r="O422" s="17">
        <v>3.4</v>
      </c>
      <c r="P422" s="3">
        <v>0</v>
      </c>
    </row>
    <row r="423" spans="1:16" ht="24.95" customHeight="1" x14ac:dyDescent="0.2">
      <c r="A423" s="21" t="str">
        <f t="shared" si="18"/>
        <v>1441|1440011|2|2025|17281106000103|3913|79,14</v>
      </c>
      <c r="B423" s="21" t="str">
        <f t="shared" si="19"/>
        <v>1441|1440011|2|2025|222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481</v>
      </c>
      <c r="I423" s="14">
        <v>3913</v>
      </c>
      <c r="J423" s="14" t="s">
        <v>366</v>
      </c>
      <c r="K423" s="16">
        <v>46038</v>
      </c>
      <c r="L423" s="14">
        <v>222</v>
      </c>
      <c r="M423" s="34">
        <f t="shared" si="20"/>
        <v>79.14</v>
      </c>
      <c r="N423" s="17">
        <v>75.34</v>
      </c>
      <c r="O423" s="17">
        <v>3.8</v>
      </c>
      <c r="P423" s="3">
        <v>0</v>
      </c>
    </row>
    <row r="424" spans="1:16" ht="24.95" customHeight="1" x14ac:dyDescent="0.2">
      <c r="A424" s="21" t="str">
        <f t="shared" si="18"/>
        <v>1441|1440011|2|2025|17281106000103|3913|70,8</v>
      </c>
      <c r="B424" s="21" t="str">
        <f t="shared" si="19"/>
        <v>1441|1440011|2|2025|223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481</v>
      </c>
      <c r="I424" s="14">
        <v>3913</v>
      </c>
      <c r="J424" s="14" t="s">
        <v>366</v>
      </c>
      <c r="K424" s="16">
        <v>46038</v>
      </c>
      <c r="L424" s="14">
        <v>223</v>
      </c>
      <c r="M424" s="34">
        <f t="shared" si="20"/>
        <v>70.800000000000011</v>
      </c>
      <c r="N424" s="17">
        <v>67.400000000000006</v>
      </c>
      <c r="O424" s="17">
        <v>3.4</v>
      </c>
      <c r="P424" s="3">
        <v>0</v>
      </c>
    </row>
    <row r="425" spans="1:16" ht="24.95" customHeight="1" x14ac:dyDescent="0.2">
      <c r="A425" s="21" t="str">
        <f t="shared" si="18"/>
        <v>1441|1440011|2|2025|17281106000103|3913|308,52</v>
      </c>
      <c r="B425" s="21" t="str">
        <f t="shared" si="19"/>
        <v>1441|1440011|2|2025|225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481</v>
      </c>
      <c r="I425" s="14">
        <v>3913</v>
      </c>
      <c r="J425" s="14" t="s">
        <v>366</v>
      </c>
      <c r="K425" s="16">
        <v>46038</v>
      </c>
      <c r="L425" s="14">
        <v>225</v>
      </c>
      <c r="M425" s="34">
        <f t="shared" si="20"/>
        <v>308.52</v>
      </c>
      <c r="N425" s="17">
        <v>293.70999999999998</v>
      </c>
      <c r="O425" s="17">
        <v>14.81</v>
      </c>
      <c r="P425" s="3">
        <v>0</v>
      </c>
    </row>
    <row r="426" spans="1:16" ht="24.95" customHeight="1" x14ac:dyDescent="0.2">
      <c r="A426" s="21" t="str">
        <f t="shared" si="18"/>
        <v>1441|1440011|2|2025|17281106000103|3913|1986,49</v>
      </c>
      <c r="B426" s="21" t="str">
        <f t="shared" si="19"/>
        <v>1441|1440011|2|2025|227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481</v>
      </c>
      <c r="I426" s="14">
        <v>3913</v>
      </c>
      <c r="J426" s="14" t="s">
        <v>366</v>
      </c>
      <c r="K426" s="16">
        <v>46038</v>
      </c>
      <c r="L426" s="14">
        <v>227</v>
      </c>
      <c r="M426" s="34">
        <f t="shared" si="20"/>
        <v>1986.49</v>
      </c>
      <c r="N426" s="17">
        <v>1891.14</v>
      </c>
      <c r="O426" s="17">
        <v>95.35</v>
      </c>
      <c r="P426" s="3">
        <v>0</v>
      </c>
    </row>
    <row r="427" spans="1:16" ht="24.95" customHeight="1" x14ac:dyDescent="0.2">
      <c r="A427" s="21" t="str">
        <f t="shared" si="18"/>
        <v>1441|1440011|2|2025|17281106000103|3913|35,9</v>
      </c>
      <c r="B427" s="21" t="str">
        <f t="shared" si="19"/>
        <v>1441|1440011|2|2025|229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481</v>
      </c>
      <c r="I427" s="14">
        <v>3913</v>
      </c>
      <c r="J427" s="14" t="s">
        <v>366</v>
      </c>
      <c r="K427" s="16">
        <v>46038</v>
      </c>
      <c r="L427" s="14">
        <v>229</v>
      </c>
      <c r="M427" s="34">
        <f t="shared" si="20"/>
        <v>35.9</v>
      </c>
      <c r="N427" s="17">
        <v>34.18</v>
      </c>
      <c r="O427" s="17">
        <v>1.72</v>
      </c>
      <c r="P427" s="3">
        <v>0</v>
      </c>
    </row>
    <row r="428" spans="1:16" ht="24.95" customHeight="1" x14ac:dyDescent="0.2">
      <c r="A428" s="21" t="str">
        <f t="shared" si="18"/>
        <v>1441|1440011|2|2025|17281106000103|3913|50,3</v>
      </c>
      <c r="B428" s="21" t="str">
        <f t="shared" si="19"/>
        <v>1441|1440011|2|2025|230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481</v>
      </c>
      <c r="I428" s="14">
        <v>3913</v>
      </c>
      <c r="J428" s="14" t="s">
        <v>366</v>
      </c>
      <c r="K428" s="16">
        <v>46038</v>
      </c>
      <c r="L428" s="14">
        <v>230</v>
      </c>
      <c r="M428" s="34">
        <f t="shared" si="20"/>
        <v>50.3</v>
      </c>
      <c r="N428" s="17">
        <v>47.89</v>
      </c>
      <c r="O428" s="17">
        <v>2.41</v>
      </c>
      <c r="P428" s="3">
        <v>0</v>
      </c>
    </row>
    <row r="429" spans="1:16" ht="24.95" customHeight="1" x14ac:dyDescent="0.2">
      <c r="A429" s="21" t="str">
        <f t="shared" si="18"/>
        <v>1441|1440011|2|2025|17281106000103|3913|54,12</v>
      </c>
      <c r="B429" s="21" t="str">
        <f t="shared" si="19"/>
        <v>1441|1440011|2|2025|231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481</v>
      </c>
      <c r="I429" s="14">
        <v>3913</v>
      </c>
      <c r="J429" s="14" t="s">
        <v>366</v>
      </c>
      <c r="K429" s="16">
        <v>46038</v>
      </c>
      <c r="L429" s="14">
        <v>231</v>
      </c>
      <c r="M429" s="34">
        <f t="shared" si="20"/>
        <v>54.120000000000005</v>
      </c>
      <c r="N429" s="17">
        <v>51.52</v>
      </c>
      <c r="O429" s="17">
        <v>2.6</v>
      </c>
      <c r="P429" s="3">
        <v>0</v>
      </c>
    </row>
    <row r="430" spans="1:16" ht="24.95" customHeight="1" x14ac:dyDescent="0.2">
      <c r="A430" s="21" t="str">
        <f t="shared" si="18"/>
        <v>1441|1440011|2|2025|17281106000103|3913|40,7</v>
      </c>
      <c r="B430" s="21" t="str">
        <f t="shared" si="19"/>
        <v>1441|1440011|2|2025|232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481</v>
      </c>
      <c r="I430" s="14">
        <v>3913</v>
      </c>
      <c r="J430" s="14" t="s">
        <v>366</v>
      </c>
      <c r="K430" s="16">
        <v>46038</v>
      </c>
      <c r="L430" s="14">
        <v>232</v>
      </c>
      <c r="M430" s="34">
        <f t="shared" si="20"/>
        <v>40.700000000000003</v>
      </c>
      <c r="N430" s="17">
        <v>38.75</v>
      </c>
      <c r="O430" s="17">
        <v>1.95</v>
      </c>
      <c r="P430" s="3">
        <v>0</v>
      </c>
    </row>
    <row r="431" spans="1:16" ht="24.95" customHeight="1" x14ac:dyDescent="0.2">
      <c r="A431" s="21" t="str">
        <f t="shared" si="18"/>
        <v>1441|1440011|2|2025|17281106000103|3913|41,67</v>
      </c>
      <c r="B431" s="21" t="str">
        <f t="shared" si="19"/>
        <v>1441|1440011|2|2025|233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481</v>
      </c>
      <c r="I431" s="14">
        <v>3913</v>
      </c>
      <c r="J431" s="14" t="s">
        <v>366</v>
      </c>
      <c r="K431" s="16">
        <v>46038</v>
      </c>
      <c r="L431" s="14">
        <v>233</v>
      </c>
      <c r="M431" s="34">
        <f t="shared" si="20"/>
        <v>41.67</v>
      </c>
      <c r="N431" s="17">
        <v>39.67</v>
      </c>
      <c r="O431" s="17">
        <v>2</v>
      </c>
      <c r="P431" s="3">
        <v>0</v>
      </c>
    </row>
    <row r="432" spans="1:16" ht="24.95" customHeight="1" x14ac:dyDescent="0.2">
      <c r="A432" s="21" t="str">
        <f t="shared" si="18"/>
        <v>1441|1440011|2|2025|17281106000103|3913|87,48</v>
      </c>
      <c r="B432" s="21" t="str">
        <f t="shared" si="19"/>
        <v>1441|1440011|2|2025|234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481</v>
      </c>
      <c r="I432" s="14">
        <v>3913</v>
      </c>
      <c r="J432" s="14" t="s">
        <v>366</v>
      </c>
      <c r="K432" s="16">
        <v>46038</v>
      </c>
      <c r="L432" s="14">
        <v>234</v>
      </c>
      <c r="M432" s="34">
        <f t="shared" si="20"/>
        <v>87.48</v>
      </c>
      <c r="N432" s="17">
        <v>83.28</v>
      </c>
      <c r="O432" s="17">
        <v>4.2</v>
      </c>
      <c r="P432" s="3">
        <v>0</v>
      </c>
    </row>
    <row r="433" spans="1:16" ht="24.95" customHeight="1" x14ac:dyDescent="0.2">
      <c r="A433" s="21" t="str">
        <f t="shared" si="18"/>
        <v>1441|1440011|2|2025|17281106000103|3913|55,59</v>
      </c>
      <c r="B433" s="21" t="str">
        <f t="shared" si="19"/>
        <v>1441|1440011|2|2025|235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481</v>
      </c>
      <c r="I433" s="14">
        <v>3913</v>
      </c>
      <c r="J433" s="14" t="s">
        <v>366</v>
      </c>
      <c r="K433" s="16">
        <v>46038</v>
      </c>
      <c r="L433" s="14">
        <v>235</v>
      </c>
      <c r="M433" s="34">
        <f t="shared" si="20"/>
        <v>55.59</v>
      </c>
      <c r="N433" s="17">
        <v>52.92</v>
      </c>
      <c r="O433" s="17">
        <v>2.67</v>
      </c>
      <c r="P433" s="3">
        <v>0</v>
      </c>
    </row>
    <row r="434" spans="1:16" ht="24.95" customHeight="1" x14ac:dyDescent="0.2">
      <c r="A434" s="21" t="str">
        <f t="shared" si="18"/>
        <v>1441|1440011|2|2025|17281106000103|3913|208,97</v>
      </c>
      <c r="B434" s="21" t="str">
        <f t="shared" si="19"/>
        <v>1441|1440011|2|2025|236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481</v>
      </c>
      <c r="I434" s="14">
        <v>3913</v>
      </c>
      <c r="J434" s="14" t="s">
        <v>366</v>
      </c>
      <c r="K434" s="16">
        <v>46038</v>
      </c>
      <c r="L434" s="14">
        <v>236</v>
      </c>
      <c r="M434" s="34">
        <f t="shared" si="20"/>
        <v>208.97</v>
      </c>
      <c r="N434" s="17">
        <v>198.94</v>
      </c>
      <c r="O434" s="17">
        <v>10.029999999999999</v>
      </c>
      <c r="P434" s="3">
        <v>0</v>
      </c>
    </row>
    <row r="435" spans="1:16" ht="24.95" customHeight="1" x14ac:dyDescent="0.2">
      <c r="A435" s="21" t="str">
        <f t="shared" si="18"/>
        <v>1441|1440011|2|2025|17281106000103|3913|133,39</v>
      </c>
      <c r="B435" s="21" t="str">
        <f t="shared" si="19"/>
        <v>1441|1440011|2|2025|237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481</v>
      </c>
      <c r="I435" s="14">
        <v>3913</v>
      </c>
      <c r="J435" s="14" t="s">
        <v>366</v>
      </c>
      <c r="K435" s="16">
        <v>46038</v>
      </c>
      <c r="L435" s="14">
        <v>237</v>
      </c>
      <c r="M435" s="34">
        <f t="shared" si="20"/>
        <v>133.38999999999999</v>
      </c>
      <c r="N435" s="17">
        <v>126.99</v>
      </c>
      <c r="O435" s="17">
        <v>6.4</v>
      </c>
      <c r="P435" s="3">
        <v>0</v>
      </c>
    </row>
    <row r="436" spans="1:16" ht="24.95" customHeight="1" x14ac:dyDescent="0.2">
      <c r="A436" s="21" t="str">
        <f t="shared" si="18"/>
        <v>1441|1440011|2|2025|17281106000103|3913|62,46</v>
      </c>
      <c r="B436" s="21" t="str">
        <f t="shared" si="19"/>
        <v>1441|1440011|2|2025|238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481</v>
      </c>
      <c r="I436" s="14">
        <v>3913</v>
      </c>
      <c r="J436" s="14" t="s">
        <v>366</v>
      </c>
      <c r="K436" s="16">
        <v>46038</v>
      </c>
      <c r="L436" s="14">
        <v>238</v>
      </c>
      <c r="M436" s="34">
        <f t="shared" si="20"/>
        <v>62.46</v>
      </c>
      <c r="N436" s="17">
        <v>59.46</v>
      </c>
      <c r="O436" s="17">
        <v>3</v>
      </c>
      <c r="P436" s="3">
        <v>0</v>
      </c>
    </row>
    <row r="437" spans="1:16" ht="24.95" customHeight="1" x14ac:dyDescent="0.2">
      <c r="A437" s="21" t="str">
        <f t="shared" si="18"/>
        <v>1441|1440011|2|2025|17281106000103|3913|259,51</v>
      </c>
      <c r="B437" s="21" t="str">
        <f t="shared" si="19"/>
        <v>1441|1440011|2|2025|239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481</v>
      </c>
      <c r="I437" s="14">
        <v>3913</v>
      </c>
      <c r="J437" s="14" t="s">
        <v>366</v>
      </c>
      <c r="K437" s="16">
        <v>46038</v>
      </c>
      <c r="L437" s="14">
        <v>239</v>
      </c>
      <c r="M437" s="34">
        <f t="shared" si="20"/>
        <v>259.51</v>
      </c>
      <c r="N437" s="17">
        <v>247.05</v>
      </c>
      <c r="O437" s="17">
        <v>12.46</v>
      </c>
      <c r="P437" s="3">
        <v>0</v>
      </c>
    </row>
    <row r="438" spans="1:16" ht="24.95" customHeight="1" x14ac:dyDescent="0.2">
      <c r="A438" s="21" t="str">
        <f t="shared" si="18"/>
        <v>1441|1440011|2|2025|17281106000103|3913|31,1</v>
      </c>
      <c r="B438" s="21" t="str">
        <f t="shared" si="19"/>
        <v>1441|1440011|2|2025|240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481</v>
      </c>
      <c r="I438" s="14">
        <v>3913</v>
      </c>
      <c r="J438" s="14" t="s">
        <v>366</v>
      </c>
      <c r="K438" s="16">
        <v>46038</v>
      </c>
      <c r="L438" s="14">
        <v>240</v>
      </c>
      <c r="M438" s="34">
        <f t="shared" si="20"/>
        <v>31.099999999999998</v>
      </c>
      <c r="N438" s="17">
        <v>29.61</v>
      </c>
      <c r="O438" s="17">
        <v>1.49</v>
      </c>
      <c r="P438" s="3">
        <v>0</v>
      </c>
    </row>
    <row r="439" spans="1:16" ht="24.95" customHeight="1" x14ac:dyDescent="0.2">
      <c r="A439" s="21" t="str">
        <f t="shared" si="18"/>
        <v>1441|1440011|2|2025|17281106000103|3913|175,28</v>
      </c>
      <c r="B439" s="21" t="str">
        <f t="shared" si="19"/>
        <v>1441|1440011|2|2025|241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481</v>
      </c>
      <c r="I439" s="14">
        <v>3913</v>
      </c>
      <c r="J439" s="14" t="s">
        <v>366</v>
      </c>
      <c r="K439" s="16">
        <v>46038</v>
      </c>
      <c r="L439" s="14">
        <v>241</v>
      </c>
      <c r="M439" s="34">
        <f t="shared" si="20"/>
        <v>175.28</v>
      </c>
      <c r="N439" s="17">
        <v>166.87</v>
      </c>
      <c r="O439" s="17">
        <v>8.41</v>
      </c>
      <c r="P439" s="3">
        <v>0</v>
      </c>
    </row>
    <row r="440" spans="1:16" ht="24.95" customHeight="1" x14ac:dyDescent="0.2">
      <c r="A440" s="21" t="str">
        <f t="shared" si="18"/>
        <v>1441|1440011|2|2025|17281106000103|3913|86,94</v>
      </c>
      <c r="B440" s="21" t="str">
        <f t="shared" si="19"/>
        <v>1441|1440011|2|2025|242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481</v>
      </c>
      <c r="I440" s="14">
        <v>3913</v>
      </c>
      <c r="J440" s="14" t="s">
        <v>366</v>
      </c>
      <c r="K440" s="16">
        <v>46038</v>
      </c>
      <c r="L440" s="14">
        <v>242</v>
      </c>
      <c r="M440" s="34">
        <f t="shared" si="20"/>
        <v>86.94</v>
      </c>
      <c r="N440" s="17">
        <v>82.77</v>
      </c>
      <c r="O440" s="17">
        <v>4.17</v>
      </c>
      <c r="P440" s="3">
        <v>0</v>
      </c>
    </row>
    <row r="441" spans="1:16" ht="24.95" customHeight="1" x14ac:dyDescent="0.2">
      <c r="A441" s="21" t="str">
        <f t="shared" si="18"/>
        <v>1441|1440011|2|2025|17281106000103|3913|62,46</v>
      </c>
      <c r="B441" s="21" t="str">
        <f t="shared" si="19"/>
        <v>1441|1440011|2|2025|243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481</v>
      </c>
      <c r="I441" s="14">
        <v>3913</v>
      </c>
      <c r="J441" s="14" t="s">
        <v>366</v>
      </c>
      <c r="K441" s="16">
        <v>46038</v>
      </c>
      <c r="L441" s="14">
        <v>243</v>
      </c>
      <c r="M441" s="34">
        <f t="shared" si="20"/>
        <v>62.46</v>
      </c>
      <c r="N441" s="17">
        <v>59.46</v>
      </c>
      <c r="O441" s="17">
        <v>3</v>
      </c>
      <c r="P441" s="3">
        <v>0</v>
      </c>
    </row>
    <row r="442" spans="1:16" ht="24.95" customHeight="1" x14ac:dyDescent="0.2">
      <c r="A442" s="21" t="str">
        <f t="shared" si="18"/>
        <v>1441|1440011|2|2025|17281106000103|3913|95,82</v>
      </c>
      <c r="B442" s="21" t="str">
        <f t="shared" si="19"/>
        <v>1441|1440011|2|2025|244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481</v>
      </c>
      <c r="I442" s="14">
        <v>3913</v>
      </c>
      <c r="J442" s="14" t="s">
        <v>366</v>
      </c>
      <c r="K442" s="16">
        <v>46038</v>
      </c>
      <c r="L442" s="14">
        <v>244</v>
      </c>
      <c r="M442" s="34">
        <f t="shared" si="20"/>
        <v>95.82</v>
      </c>
      <c r="N442" s="17">
        <v>91.22</v>
      </c>
      <c r="O442" s="17">
        <v>4.5999999999999996</v>
      </c>
      <c r="P442" s="3">
        <v>0</v>
      </c>
    </row>
    <row r="443" spans="1:16" ht="24.95" customHeight="1" x14ac:dyDescent="0.2">
      <c r="A443" s="21" t="str">
        <f t="shared" si="18"/>
        <v>1441|1440011|2|2025|17281106000103|3913|133,39</v>
      </c>
      <c r="B443" s="21" t="str">
        <f t="shared" si="19"/>
        <v>1441|1440011|2|2025|246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481</v>
      </c>
      <c r="I443" s="14">
        <v>3913</v>
      </c>
      <c r="J443" s="14" t="s">
        <v>366</v>
      </c>
      <c r="K443" s="16">
        <v>46038</v>
      </c>
      <c r="L443" s="14">
        <v>246</v>
      </c>
      <c r="M443" s="34">
        <f t="shared" si="20"/>
        <v>133.38999999999999</v>
      </c>
      <c r="N443" s="17">
        <v>126.99</v>
      </c>
      <c r="O443" s="17">
        <v>6.4</v>
      </c>
      <c r="P443" s="3">
        <v>0</v>
      </c>
    </row>
    <row r="444" spans="1:16" ht="24.95" customHeight="1" x14ac:dyDescent="0.2">
      <c r="A444" s="21" t="str">
        <f t="shared" si="18"/>
        <v>1441|1440011|2|2025|17281106000103|3913|87,48</v>
      </c>
      <c r="B444" s="21" t="str">
        <f t="shared" si="19"/>
        <v>1441|1440011|2|2025|247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481</v>
      </c>
      <c r="I444" s="14">
        <v>3913</v>
      </c>
      <c r="J444" s="14" t="s">
        <v>366</v>
      </c>
      <c r="K444" s="16">
        <v>46038</v>
      </c>
      <c r="L444" s="14">
        <v>247</v>
      </c>
      <c r="M444" s="34">
        <f t="shared" si="20"/>
        <v>87.48</v>
      </c>
      <c r="N444" s="17">
        <v>83.28</v>
      </c>
      <c r="O444" s="17">
        <v>4.2</v>
      </c>
      <c r="P444" s="3">
        <v>0</v>
      </c>
    </row>
    <row r="445" spans="1:16" ht="24.95" customHeight="1" x14ac:dyDescent="0.2">
      <c r="A445" s="21" t="str">
        <f t="shared" si="18"/>
        <v>1441|1440011|2|2025|17281106000103|3913|62,46</v>
      </c>
      <c r="B445" s="21" t="str">
        <f t="shared" si="19"/>
        <v>1441|1440011|2|2025|248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481</v>
      </c>
      <c r="I445" s="14">
        <v>3913</v>
      </c>
      <c r="J445" s="14" t="s">
        <v>366</v>
      </c>
      <c r="K445" s="16">
        <v>46038</v>
      </c>
      <c r="L445" s="14">
        <v>248</v>
      </c>
      <c r="M445" s="34">
        <f t="shared" si="20"/>
        <v>62.46</v>
      </c>
      <c r="N445" s="17">
        <v>59.46</v>
      </c>
      <c r="O445" s="17">
        <v>3</v>
      </c>
      <c r="P445" s="3">
        <v>0</v>
      </c>
    </row>
    <row r="446" spans="1:16" ht="24.95" customHeight="1" x14ac:dyDescent="0.2">
      <c r="A446" s="21" t="str">
        <f t="shared" si="18"/>
        <v>1441|1440011|2|2025|17281106000103|3913|62,46</v>
      </c>
      <c r="B446" s="21" t="str">
        <f t="shared" si="19"/>
        <v>1441|1440011|2|2025|249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481</v>
      </c>
      <c r="I446" s="14">
        <v>3913</v>
      </c>
      <c r="J446" s="14" t="s">
        <v>366</v>
      </c>
      <c r="K446" s="16">
        <v>46038</v>
      </c>
      <c r="L446" s="14">
        <v>249</v>
      </c>
      <c r="M446" s="34">
        <f t="shared" si="20"/>
        <v>62.46</v>
      </c>
      <c r="N446" s="17">
        <v>59.46</v>
      </c>
      <c r="O446" s="17">
        <v>3</v>
      </c>
      <c r="P446" s="3">
        <v>0</v>
      </c>
    </row>
    <row r="447" spans="1:16" ht="24.95" customHeight="1" x14ac:dyDescent="0.2">
      <c r="A447" s="21" t="str">
        <f t="shared" si="18"/>
        <v>1441|1440011|2|2025|17281106000103|3913|4721,14</v>
      </c>
      <c r="B447" s="21" t="str">
        <f t="shared" si="19"/>
        <v>1441|1440011|2|2025|250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481</v>
      </c>
      <c r="I447" s="14">
        <v>3913</v>
      </c>
      <c r="J447" s="14" t="s">
        <v>366</v>
      </c>
      <c r="K447" s="16">
        <v>46038</v>
      </c>
      <c r="L447" s="14">
        <v>250</v>
      </c>
      <c r="M447" s="34">
        <f t="shared" si="20"/>
        <v>4721.1400000000003</v>
      </c>
      <c r="N447" s="17">
        <v>4494.5200000000004</v>
      </c>
      <c r="O447" s="17">
        <v>226.62</v>
      </c>
      <c r="P447" s="3">
        <v>0</v>
      </c>
    </row>
    <row r="448" spans="1:16" ht="24.95" customHeight="1" x14ac:dyDescent="0.2">
      <c r="A448" s="21" t="str">
        <f t="shared" si="18"/>
        <v>1441|1440011|2|2025|17281106000103|3913|44,27</v>
      </c>
      <c r="B448" s="21" t="str">
        <f t="shared" si="19"/>
        <v>1441|1440011|2|2025|13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481</v>
      </c>
      <c r="I448" s="14">
        <v>3913</v>
      </c>
      <c r="J448" s="14" t="s">
        <v>366</v>
      </c>
      <c r="K448" s="16">
        <v>46041</v>
      </c>
      <c r="L448" s="14">
        <v>13</v>
      </c>
      <c r="M448" s="34">
        <f t="shared" si="20"/>
        <v>44.269999999999996</v>
      </c>
      <c r="N448" s="17">
        <v>42.15</v>
      </c>
      <c r="O448" s="17">
        <v>2.12</v>
      </c>
      <c r="P448" s="3">
        <v>0</v>
      </c>
    </row>
    <row r="449" spans="1:16" ht="24.95" customHeight="1" x14ac:dyDescent="0.2">
      <c r="A449" s="21" t="str">
        <f t="shared" si="18"/>
        <v>1441|1440011|8|2025|16829475000125|3913|73,37</v>
      </c>
      <c r="B449" s="21" t="str">
        <f t="shared" si="19"/>
        <v>1441|1440011|8|2025|7949</v>
      </c>
      <c r="C449" s="14">
        <v>1441</v>
      </c>
      <c r="D449" s="14">
        <v>1440011</v>
      </c>
      <c r="E449" s="14">
        <v>8</v>
      </c>
      <c r="F449" s="14">
        <v>2025</v>
      </c>
      <c r="G449" s="14">
        <v>16829475000125</v>
      </c>
      <c r="H449" s="15" t="s">
        <v>482</v>
      </c>
      <c r="I449" s="14">
        <v>3913</v>
      </c>
      <c r="J449" s="14" t="s">
        <v>366</v>
      </c>
      <c r="K449" s="16">
        <v>46001</v>
      </c>
      <c r="L449" s="14">
        <v>7949</v>
      </c>
      <c r="M449" s="34">
        <f t="shared" si="20"/>
        <v>73.37</v>
      </c>
      <c r="N449" s="17">
        <v>73.37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1441|1440011|8|2025|16829475000125|3913|54,56</v>
      </c>
      <c r="B450" s="21" t="str">
        <f t="shared" si="19"/>
        <v>1441|1440011|8|2025|12</v>
      </c>
      <c r="C450" s="14">
        <v>1441</v>
      </c>
      <c r="D450" s="14">
        <v>1440011</v>
      </c>
      <c r="E450" s="14">
        <v>8</v>
      </c>
      <c r="F450" s="14">
        <v>2025</v>
      </c>
      <c r="G450" s="14">
        <v>16829475000125</v>
      </c>
      <c r="H450" s="15" t="s">
        <v>482</v>
      </c>
      <c r="I450" s="14">
        <v>3913</v>
      </c>
      <c r="J450" s="14" t="s">
        <v>366</v>
      </c>
      <c r="K450" s="16">
        <v>46034</v>
      </c>
      <c r="L450" s="14">
        <v>12</v>
      </c>
      <c r="M450" s="34">
        <f t="shared" si="20"/>
        <v>54.56</v>
      </c>
      <c r="N450" s="17">
        <v>54.56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1441|1440011|9|2025|18781070000190|3913|128,42</v>
      </c>
      <c r="B451" s="21" t="str">
        <f t="shared" si="19"/>
        <v>1441|1440011|9|2025|8156</v>
      </c>
      <c r="C451" s="14">
        <v>1441</v>
      </c>
      <c r="D451" s="14">
        <v>1440011</v>
      </c>
      <c r="E451" s="14">
        <v>9</v>
      </c>
      <c r="F451" s="14">
        <v>2025</v>
      </c>
      <c r="G451" s="14">
        <v>18781070000190</v>
      </c>
      <c r="H451" s="15" t="s">
        <v>483</v>
      </c>
      <c r="I451" s="14">
        <v>3913</v>
      </c>
      <c r="J451" s="14" t="s">
        <v>366</v>
      </c>
      <c r="K451" s="16">
        <v>46006</v>
      </c>
      <c r="L451" s="14">
        <v>8156</v>
      </c>
      <c r="M451" s="34">
        <f t="shared" si="20"/>
        <v>128.41999999999999</v>
      </c>
      <c r="N451" s="17">
        <v>128.41999999999999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1441|1440011|10|2025|19130038000107|3913|53,87</v>
      </c>
      <c r="B452" s="21" t="str">
        <f t="shared" si="19"/>
        <v>1441|1440011|10|2025|8296</v>
      </c>
      <c r="C452" s="14">
        <v>1441</v>
      </c>
      <c r="D452" s="14">
        <v>1440011</v>
      </c>
      <c r="E452" s="14">
        <v>10</v>
      </c>
      <c r="F452" s="14">
        <v>2025</v>
      </c>
      <c r="G452" s="14">
        <v>19130038000107</v>
      </c>
      <c r="H452" s="15" t="s">
        <v>484</v>
      </c>
      <c r="I452" s="14">
        <v>3913</v>
      </c>
      <c r="J452" s="14" t="s">
        <v>366</v>
      </c>
      <c r="K452" s="16">
        <v>46013</v>
      </c>
      <c r="L452" s="14">
        <v>8296</v>
      </c>
      <c r="M452" s="34">
        <f t="shared" si="20"/>
        <v>53.87</v>
      </c>
      <c r="N452" s="17">
        <v>53.87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1441|1440011|11|2025|16782211000163|3913|49,1</v>
      </c>
      <c r="B453" s="21" t="str">
        <f t="shared" ref="B453:B516" si="22">C453&amp;"|"&amp;D453&amp;"|"&amp;E453&amp;"|"&amp;F453&amp;"|"&amp;L453</f>
        <v>1441|1440011|11|2025|7637</v>
      </c>
      <c r="C453" s="14">
        <v>1441</v>
      </c>
      <c r="D453" s="14">
        <v>1440011</v>
      </c>
      <c r="E453" s="14">
        <v>11</v>
      </c>
      <c r="F453" s="14">
        <v>2025</v>
      </c>
      <c r="G453" s="14">
        <v>16782211000163</v>
      </c>
      <c r="H453" s="15" t="s">
        <v>485</v>
      </c>
      <c r="I453" s="14">
        <v>3913</v>
      </c>
      <c r="J453" s="14" t="s">
        <v>366</v>
      </c>
      <c r="K453" s="16">
        <v>45992</v>
      </c>
      <c r="L453" s="14">
        <v>7637</v>
      </c>
      <c r="M453" s="34">
        <f t="shared" si="20"/>
        <v>49.1</v>
      </c>
      <c r="N453" s="17">
        <v>49.1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1441|1440011|11|2025|16782211000163|3913|43,38</v>
      </c>
      <c r="B454" s="21" t="str">
        <f t="shared" si="22"/>
        <v>1441|1440011|11|2025|8232</v>
      </c>
      <c r="C454" s="14">
        <v>1441</v>
      </c>
      <c r="D454" s="14">
        <v>1440011</v>
      </c>
      <c r="E454" s="14">
        <v>11</v>
      </c>
      <c r="F454" s="14">
        <v>2025</v>
      </c>
      <c r="G454" s="14">
        <v>16782211000163</v>
      </c>
      <c r="H454" s="15" t="s">
        <v>485</v>
      </c>
      <c r="I454" s="14">
        <v>3913</v>
      </c>
      <c r="J454" s="14" t="s">
        <v>366</v>
      </c>
      <c r="K454" s="16">
        <v>46008</v>
      </c>
      <c r="L454" s="14">
        <v>8232</v>
      </c>
      <c r="M454" s="34">
        <f t="shared" ref="M454:M517" si="23">N454+O454</f>
        <v>43.38</v>
      </c>
      <c r="N454" s="17">
        <v>43.38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1441|1440011|12|2025|21371513000189|3913|50,74</v>
      </c>
      <c r="B455" s="21" t="str">
        <f t="shared" si="22"/>
        <v>1441|1440011|12|2025|7643</v>
      </c>
      <c r="C455" s="14">
        <v>1441</v>
      </c>
      <c r="D455" s="14">
        <v>1440011</v>
      </c>
      <c r="E455" s="14">
        <v>12</v>
      </c>
      <c r="F455" s="14">
        <v>2025</v>
      </c>
      <c r="G455" s="14">
        <v>21371513000189</v>
      </c>
      <c r="H455" s="15" t="s">
        <v>486</v>
      </c>
      <c r="I455" s="14">
        <v>3913</v>
      </c>
      <c r="J455" s="14" t="s">
        <v>366</v>
      </c>
      <c r="K455" s="16">
        <v>45992</v>
      </c>
      <c r="L455" s="14">
        <v>7643</v>
      </c>
      <c r="M455" s="34">
        <f t="shared" si="23"/>
        <v>50.74</v>
      </c>
      <c r="N455" s="17">
        <v>50.74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1441|1440011|12|2025|21371513000189|3913|50,74</v>
      </c>
      <c r="B456" s="21" t="str">
        <f t="shared" si="22"/>
        <v>1441|1440011|12|2025|8</v>
      </c>
      <c r="C456" s="14">
        <v>1441</v>
      </c>
      <c r="D456" s="14">
        <v>1440011</v>
      </c>
      <c r="E456" s="14">
        <v>12</v>
      </c>
      <c r="F456" s="14">
        <v>2025</v>
      </c>
      <c r="G456" s="14">
        <v>21371513000189</v>
      </c>
      <c r="H456" s="15" t="s">
        <v>486</v>
      </c>
      <c r="I456" s="14">
        <v>3913</v>
      </c>
      <c r="J456" s="14" t="s">
        <v>366</v>
      </c>
      <c r="K456" s="16">
        <v>46034</v>
      </c>
      <c r="L456" s="14">
        <v>8</v>
      </c>
      <c r="M456" s="34">
        <f t="shared" si="23"/>
        <v>50.74</v>
      </c>
      <c r="N456" s="17">
        <v>50.74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1441|1440011|13|2025|53667104000110|3913|221,68</v>
      </c>
      <c r="B457" s="21" t="str">
        <f t="shared" si="22"/>
        <v>1441|1440011|13|2025|8213</v>
      </c>
      <c r="C457" s="14">
        <v>1441</v>
      </c>
      <c r="D457" s="14">
        <v>1440011</v>
      </c>
      <c r="E457" s="14">
        <v>13</v>
      </c>
      <c r="F457" s="14">
        <v>2025</v>
      </c>
      <c r="G457" s="14">
        <v>53667104000110</v>
      </c>
      <c r="H457" s="15" t="s">
        <v>487</v>
      </c>
      <c r="I457" s="14">
        <v>3913</v>
      </c>
      <c r="J457" s="14" t="s">
        <v>366</v>
      </c>
      <c r="K457" s="16">
        <v>46008</v>
      </c>
      <c r="L457" s="14">
        <v>8213</v>
      </c>
      <c r="M457" s="34">
        <f t="shared" si="23"/>
        <v>221.68</v>
      </c>
      <c r="N457" s="17">
        <v>211.04</v>
      </c>
      <c r="O457" s="17">
        <v>10.64</v>
      </c>
      <c r="P457" s="3">
        <v>0</v>
      </c>
    </row>
    <row r="458" spans="1:16" ht="24.95" customHeight="1" x14ac:dyDescent="0.2">
      <c r="A458" s="21" t="str">
        <f t="shared" si="21"/>
        <v>1441|1440011|14|2025|21250048000128|3913|51,27</v>
      </c>
      <c r="B458" s="21" t="str">
        <f t="shared" si="22"/>
        <v>1441|1440011|14|2025|7635</v>
      </c>
      <c r="C458" s="14">
        <v>1441</v>
      </c>
      <c r="D458" s="14">
        <v>1440011</v>
      </c>
      <c r="E458" s="14">
        <v>14</v>
      </c>
      <c r="F458" s="14">
        <v>2025</v>
      </c>
      <c r="G458" s="14">
        <v>21250048000128</v>
      </c>
      <c r="H458" s="15" t="s">
        <v>485</v>
      </c>
      <c r="I458" s="14">
        <v>3913</v>
      </c>
      <c r="J458" s="14" t="s">
        <v>366</v>
      </c>
      <c r="K458" s="16">
        <v>45992</v>
      </c>
      <c r="L458" s="14">
        <v>7635</v>
      </c>
      <c r="M458" s="34">
        <f t="shared" si="23"/>
        <v>51.27</v>
      </c>
      <c r="N458" s="17">
        <v>51.27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1441|1440011|15|2025|20959219000120|3913|95,54</v>
      </c>
      <c r="B459" s="21" t="str">
        <f t="shared" si="22"/>
        <v>1441|1440011|15|2025|8065</v>
      </c>
      <c r="C459" s="14">
        <v>1441</v>
      </c>
      <c r="D459" s="14">
        <v>1440011</v>
      </c>
      <c r="E459" s="14">
        <v>15</v>
      </c>
      <c r="F459" s="14">
        <v>2025</v>
      </c>
      <c r="G459" s="14">
        <v>20959219000120</v>
      </c>
      <c r="H459" s="15" t="s">
        <v>485</v>
      </c>
      <c r="I459" s="14">
        <v>3913</v>
      </c>
      <c r="J459" s="14" t="s">
        <v>366</v>
      </c>
      <c r="K459" s="16">
        <v>46002</v>
      </c>
      <c r="L459" s="14">
        <v>8065</v>
      </c>
      <c r="M459" s="34">
        <f t="shared" si="23"/>
        <v>95.54</v>
      </c>
      <c r="N459" s="17">
        <v>95.54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1441|1440011|15|2025|20959219000120|3913|95,54</v>
      </c>
      <c r="B460" s="21" t="str">
        <f t="shared" si="22"/>
        <v>1441|1440011|15|2025|11</v>
      </c>
      <c r="C460" s="14">
        <v>1441</v>
      </c>
      <c r="D460" s="14">
        <v>1440011</v>
      </c>
      <c r="E460" s="14">
        <v>15</v>
      </c>
      <c r="F460" s="14">
        <v>2025</v>
      </c>
      <c r="G460" s="14">
        <v>20959219000120</v>
      </c>
      <c r="H460" s="15" t="s">
        <v>485</v>
      </c>
      <c r="I460" s="14">
        <v>3913</v>
      </c>
      <c r="J460" s="14" t="s">
        <v>366</v>
      </c>
      <c r="K460" s="16">
        <v>46034</v>
      </c>
      <c r="L460" s="14">
        <v>11</v>
      </c>
      <c r="M460" s="34">
        <f t="shared" si="23"/>
        <v>95.54</v>
      </c>
      <c r="N460" s="17">
        <v>95.54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1441|1440011|16|2025|21260443000191|3913|195,96</v>
      </c>
      <c r="B461" s="21" t="str">
        <f t="shared" si="22"/>
        <v>1441|1440011|16|2025|7947</v>
      </c>
      <c r="C461" s="14">
        <v>1441</v>
      </c>
      <c r="D461" s="14">
        <v>1440011</v>
      </c>
      <c r="E461" s="14">
        <v>16</v>
      </c>
      <c r="F461" s="14">
        <v>2025</v>
      </c>
      <c r="G461" s="14">
        <v>21260443000191</v>
      </c>
      <c r="H461" s="15" t="s">
        <v>488</v>
      </c>
      <c r="I461" s="14">
        <v>3913</v>
      </c>
      <c r="J461" s="14" t="s">
        <v>366</v>
      </c>
      <c r="K461" s="16">
        <v>46001</v>
      </c>
      <c r="L461" s="14">
        <v>7947</v>
      </c>
      <c r="M461" s="34">
        <f t="shared" si="23"/>
        <v>195.96</v>
      </c>
      <c r="N461" s="17">
        <v>195.96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1441|1440011|16|2025|21260443000191|3913|187,9</v>
      </c>
      <c r="B462" s="21" t="str">
        <f t="shared" si="22"/>
        <v>1441|1440011|16|2025|8230</v>
      </c>
      <c r="C462" s="14">
        <v>1441</v>
      </c>
      <c r="D462" s="14">
        <v>1440011</v>
      </c>
      <c r="E462" s="14">
        <v>16</v>
      </c>
      <c r="F462" s="14">
        <v>2025</v>
      </c>
      <c r="G462" s="14">
        <v>21260443000191</v>
      </c>
      <c r="H462" s="15" t="s">
        <v>488</v>
      </c>
      <c r="I462" s="14">
        <v>3913</v>
      </c>
      <c r="J462" s="14" t="s">
        <v>366</v>
      </c>
      <c r="K462" s="16">
        <v>46008</v>
      </c>
      <c r="L462" s="14">
        <v>8230</v>
      </c>
      <c r="M462" s="34">
        <f t="shared" si="23"/>
        <v>187.9</v>
      </c>
      <c r="N462" s="17">
        <v>187.9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1441|1440011|17|2025|17819061000188|3913|76,98</v>
      </c>
      <c r="B463" s="21" t="str">
        <f t="shared" si="22"/>
        <v>1441|1440011|17|2025|8347</v>
      </c>
      <c r="C463" s="14">
        <v>1441</v>
      </c>
      <c r="D463" s="14">
        <v>1440011</v>
      </c>
      <c r="E463" s="14">
        <v>17</v>
      </c>
      <c r="F463" s="14">
        <v>2025</v>
      </c>
      <c r="G463" s="14">
        <v>17819061000188</v>
      </c>
      <c r="H463" s="15" t="s">
        <v>489</v>
      </c>
      <c r="I463" s="14">
        <v>3913</v>
      </c>
      <c r="J463" s="14" t="s">
        <v>366</v>
      </c>
      <c r="K463" s="16">
        <v>46017</v>
      </c>
      <c r="L463" s="14">
        <v>8347</v>
      </c>
      <c r="M463" s="34">
        <f t="shared" si="23"/>
        <v>76.98</v>
      </c>
      <c r="N463" s="17">
        <v>76.98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1441|1440011|18|2025|17058108000138|3913|104,84</v>
      </c>
      <c r="B464" s="21" t="str">
        <f t="shared" si="22"/>
        <v>1441|1440011|18|2025|8153</v>
      </c>
      <c r="C464" s="14">
        <v>1441</v>
      </c>
      <c r="D464" s="14">
        <v>1440011</v>
      </c>
      <c r="E464" s="14">
        <v>18</v>
      </c>
      <c r="F464" s="14">
        <v>2025</v>
      </c>
      <c r="G464" s="14">
        <v>17058108000138</v>
      </c>
      <c r="H464" s="15" t="s">
        <v>490</v>
      </c>
      <c r="I464" s="14">
        <v>3913</v>
      </c>
      <c r="J464" s="14" t="s">
        <v>366</v>
      </c>
      <c r="K464" s="16">
        <v>46006</v>
      </c>
      <c r="L464" s="14">
        <v>8153</v>
      </c>
      <c r="M464" s="34">
        <f t="shared" si="23"/>
        <v>104.84</v>
      </c>
      <c r="N464" s="17">
        <v>104.84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1441|1440011|18|2025|17058108000138|3913|104,84</v>
      </c>
      <c r="B465" s="21" t="str">
        <f t="shared" si="22"/>
        <v>1441|1440011|18|2025|228</v>
      </c>
      <c r="C465" s="14">
        <v>1441</v>
      </c>
      <c r="D465" s="14">
        <v>1440011</v>
      </c>
      <c r="E465" s="14">
        <v>18</v>
      </c>
      <c r="F465" s="14">
        <v>2025</v>
      </c>
      <c r="G465" s="14">
        <v>17058108000138</v>
      </c>
      <c r="H465" s="15" t="s">
        <v>490</v>
      </c>
      <c r="I465" s="14">
        <v>3913</v>
      </c>
      <c r="J465" s="14" t="s">
        <v>366</v>
      </c>
      <c r="K465" s="16">
        <v>46038</v>
      </c>
      <c r="L465" s="14">
        <v>228</v>
      </c>
      <c r="M465" s="34">
        <f t="shared" si="23"/>
        <v>104.84</v>
      </c>
      <c r="N465" s="17">
        <v>104.84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1441|1440011|19|2025|18423582000184|3913|59,85</v>
      </c>
      <c r="B466" s="21" t="str">
        <f t="shared" si="22"/>
        <v>1441|1440011|19|2025|8226</v>
      </c>
      <c r="C466" s="14">
        <v>1441</v>
      </c>
      <c r="D466" s="14">
        <v>1440011</v>
      </c>
      <c r="E466" s="14">
        <v>19</v>
      </c>
      <c r="F466" s="14">
        <v>2025</v>
      </c>
      <c r="G466" s="14">
        <v>18423582000184</v>
      </c>
      <c r="H466" s="15" t="s">
        <v>491</v>
      </c>
      <c r="I466" s="14">
        <v>3913</v>
      </c>
      <c r="J466" s="14" t="s">
        <v>366</v>
      </c>
      <c r="K466" s="16">
        <v>46008</v>
      </c>
      <c r="L466" s="14">
        <v>8226</v>
      </c>
      <c r="M466" s="34">
        <f t="shared" si="23"/>
        <v>59.85</v>
      </c>
      <c r="N466" s="17">
        <v>59.85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1441|1440011|20|2025|12989105000102|3913|16,93</v>
      </c>
      <c r="B467" s="21" t="str">
        <f t="shared" si="22"/>
        <v>1441|1440011|20|2025|7642</v>
      </c>
      <c r="C467" s="14">
        <v>1441</v>
      </c>
      <c r="D467" s="14">
        <v>1440011</v>
      </c>
      <c r="E467" s="14">
        <v>20</v>
      </c>
      <c r="F467" s="14">
        <v>2025</v>
      </c>
      <c r="G467" s="14">
        <v>12989105000102</v>
      </c>
      <c r="H467" s="15" t="s">
        <v>492</v>
      </c>
      <c r="I467" s="14">
        <v>3913</v>
      </c>
      <c r="J467" s="14" t="s">
        <v>366</v>
      </c>
      <c r="K467" s="16">
        <v>45992</v>
      </c>
      <c r="L467" s="14">
        <v>7642</v>
      </c>
      <c r="M467" s="34">
        <f t="shared" si="23"/>
        <v>16.93</v>
      </c>
      <c r="N467" s="17">
        <v>16.93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1441|1440011|20|2025|12989105000102|3913|16,93</v>
      </c>
      <c r="B468" s="21" t="str">
        <f t="shared" si="22"/>
        <v>1441|1440011|20|2025|8231</v>
      </c>
      <c r="C468" s="14">
        <v>1441</v>
      </c>
      <c r="D468" s="14">
        <v>1440011</v>
      </c>
      <c r="E468" s="14">
        <v>20</v>
      </c>
      <c r="F468" s="14">
        <v>2025</v>
      </c>
      <c r="G468" s="14">
        <v>12989105000102</v>
      </c>
      <c r="H468" s="15" t="s">
        <v>492</v>
      </c>
      <c r="I468" s="14">
        <v>3913</v>
      </c>
      <c r="J468" s="14" t="s">
        <v>366</v>
      </c>
      <c r="K468" s="16">
        <v>46008</v>
      </c>
      <c r="L468" s="14">
        <v>8231</v>
      </c>
      <c r="M468" s="34">
        <f t="shared" si="23"/>
        <v>16.93</v>
      </c>
      <c r="N468" s="17">
        <v>16.93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1441|1440011|21|2025|7711512000105|3913|46,9</v>
      </c>
      <c r="B469" s="21" t="str">
        <f t="shared" si="22"/>
        <v>1441|1440011|21|2025|8083</v>
      </c>
      <c r="C469" s="14">
        <v>1441</v>
      </c>
      <c r="D469" s="14">
        <v>1440011</v>
      </c>
      <c r="E469" s="14">
        <v>21</v>
      </c>
      <c r="F469" s="14">
        <v>2025</v>
      </c>
      <c r="G469" s="14">
        <v>7711512000105</v>
      </c>
      <c r="H469" s="15" t="s">
        <v>493</v>
      </c>
      <c r="I469" s="14">
        <v>3913</v>
      </c>
      <c r="J469" s="14" t="s">
        <v>366</v>
      </c>
      <c r="K469" s="16">
        <v>46003</v>
      </c>
      <c r="L469" s="14">
        <v>8083</v>
      </c>
      <c r="M469" s="34">
        <f t="shared" si="23"/>
        <v>46.9</v>
      </c>
      <c r="N469" s="17">
        <v>46.9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1441|1440011|21|2025|7711512000105|3913|46,9</v>
      </c>
      <c r="B470" s="21" t="str">
        <f t="shared" si="22"/>
        <v>1441|1440011|21|2025|8157</v>
      </c>
      <c r="C470" s="14">
        <v>1441</v>
      </c>
      <c r="D470" s="14">
        <v>1440011</v>
      </c>
      <c r="E470" s="14">
        <v>21</v>
      </c>
      <c r="F470" s="14">
        <v>2025</v>
      </c>
      <c r="G470" s="14">
        <v>7711512000105</v>
      </c>
      <c r="H470" s="15" t="s">
        <v>493</v>
      </c>
      <c r="I470" s="14">
        <v>3913</v>
      </c>
      <c r="J470" s="14" t="s">
        <v>366</v>
      </c>
      <c r="K470" s="16">
        <v>46006</v>
      </c>
      <c r="L470" s="14">
        <v>8157</v>
      </c>
      <c r="M470" s="34">
        <f t="shared" si="23"/>
        <v>46.9</v>
      </c>
      <c r="N470" s="17">
        <v>46.9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1441|1440011|22|2025|18431155000148|3913|47,57</v>
      </c>
      <c r="B471" s="21" t="str">
        <f t="shared" si="22"/>
        <v>1441|1440011|22|2025|7636</v>
      </c>
      <c r="C471" s="14">
        <v>1441</v>
      </c>
      <c r="D471" s="14">
        <v>1440011</v>
      </c>
      <c r="E471" s="14">
        <v>22</v>
      </c>
      <c r="F471" s="14">
        <v>2025</v>
      </c>
      <c r="G471" s="14">
        <v>18431155000148</v>
      </c>
      <c r="H471" s="15" t="s">
        <v>436</v>
      </c>
      <c r="I471" s="14">
        <v>3913</v>
      </c>
      <c r="J471" s="14" t="s">
        <v>366</v>
      </c>
      <c r="K471" s="16">
        <v>45992</v>
      </c>
      <c r="L471" s="14">
        <v>7636</v>
      </c>
      <c r="M471" s="34">
        <f t="shared" si="23"/>
        <v>47.57</v>
      </c>
      <c r="N471" s="17">
        <v>47.57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1441|1440011|22|2025|18431155000148|3913|51,91</v>
      </c>
      <c r="B472" s="21" t="str">
        <f t="shared" si="22"/>
        <v>1441|1440011|22|2025|8297</v>
      </c>
      <c r="C472" s="14">
        <v>1441</v>
      </c>
      <c r="D472" s="14">
        <v>1440011</v>
      </c>
      <c r="E472" s="14">
        <v>22</v>
      </c>
      <c r="F472" s="14">
        <v>2025</v>
      </c>
      <c r="G472" s="14">
        <v>18431155000148</v>
      </c>
      <c r="H472" s="15" t="s">
        <v>436</v>
      </c>
      <c r="I472" s="14">
        <v>3913</v>
      </c>
      <c r="J472" s="14" t="s">
        <v>366</v>
      </c>
      <c r="K472" s="16">
        <v>46013</v>
      </c>
      <c r="L472" s="14">
        <v>8297</v>
      </c>
      <c r="M472" s="34">
        <f t="shared" si="23"/>
        <v>51.91</v>
      </c>
      <c r="N472" s="17">
        <v>51.91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1441|1440011|23|2025|50150909000102|3913|54,44</v>
      </c>
      <c r="B473" s="21" t="str">
        <f t="shared" si="22"/>
        <v>1441|1440011|23|2025|7634</v>
      </c>
      <c r="C473" s="14">
        <v>1441</v>
      </c>
      <c r="D473" s="14">
        <v>1440011</v>
      </c>
      <c r="E473" s="14">
        <v>23</v>
      </c>
      <c r="F473" s="14">
        <v>2025</v>
      </c>
      <c r="G473" s="14">
        <v>50150909000102</v>
      </c>
      <c r="H473" s="15" t="s">
        <v>494</v>
      </c>
      <c r="I473" s="14">
        <v>3913</v>
      </c>
      <c r="J473" s="14" t="s">
        <v>366</v>
      </c>
      <c r="K473" s="16">
        <v>45992</v>
      </c>
      <c r="L473" s="14">
        <v>7634</v>
      </c>
      <c r="M473" s="34">
        <f t="shared" si="23"/>
        <v>54.44</v>
      </c>
      <c r="N473" s="17">
        <v>51.83</v>
      </c>
      <c r="O473" s="17">
        <v>2.61</v>
      </c>
      <c r="P473" s="3">
        <v>0</v>
      </c>
    </row>
    <row r="474" spans="1:16" ht="24.95" customHeight="1" x14ac:dyDescent="0.2">
      <c r="A474" s="21" t="str">
        <f t="shared" si="21"/>
        <v>1441|1440011|23|2025|50150909000102|3913|54,44</v>
      </c>
      <c r="B474" s="21" t="str">
        <f t="shared" si="22"/>
        <v>1441|1440011|23|2025|8164</v>
      </c>
      <c r="C474" s="14">
        <v>1441</v>
      </c>
      <c r="D474" s="14">
        <v>1440011</v>
      </c>
      <c r="E474" s="14">
        <v>23</v>
      </c>
      <c r="F474" s="14">
        <v>2025</v>
      </c>
      <c r="G474" s="14">
        <v>50150909000102</v>
      </c>
      <c r="H474" s="15" t="s">
        <v>494</v>
      </c>
      <c r="I474" s="14">
        <v>3913</v>
      </c>
      <c r="J474" s="14" t="s">
        <v>366</v>
      </c>
      <c r="K474" s="16">
        <v>46006</v>
      </c>
      <c r="L474" s="14">
        <v>8164</v>
      </c>
      <c r="M474" s="34">
        <f t="shared" si="23"/>
        <v>54.44</v>
      </c>
      <c r="N474" s="17">
        <v>51.83</v>
      </c>
      <c r="O474" s="17">
        <v>2.61</v>
      </c>
      <c r="P474" s="3">
        <v>0</v>
      </c>
    </row>
    <row r="475" spans="1:16" ht="24.95" customHeight="1" x14ac:dyDescent="0.2">
      <c r="A475" s="21" t="str">
        <f t="shared" si="21"/>
        <v>1441|1440011|24|2025|23278690000140|3913|57,94</v>
      </c>
      <c r="B475" s="21" t="str">
        <f t="shared" si="22"/>
        <v>1441|1440011|24|2025|8134</v>
      </c>
      <c r="C475" s="14">
        <v>1441</v>
      </c>
      <c r="D475" s="14">
        <v>1440011</v>
      </c>
      <c r="E475" s="14">
        <v>24</v>
      </c>
      <c r="F475" s="14">
        <v>2025</v>
      </c>
      <c r="G475" s="14">
        <v>23278690000140</v>
      </c>
      <c r="H475" s="15" t="s">
        <v>485</v>
      </c>
      <c r="I475" s="14">
        <v>3913</v>
      </c>
      <c r="J475" s="14" t="s">
        <v>366</v>
      </c>
      <c r="K475" s="16">
        <v>46003</v>
      </c>
      <c r="L475" s="14">
        <v>8134</v>
      </c>
      <c r="M475" s="34">
        <f t="shared" si="23"/>
        <v>57.94</v>
      </c>
      <c r="N475" s="17">
        <v>57.94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1441|1440011|24|2025|23278690000140|3913|57,94</v>
      </c>
      <c r="B476" s="21" t="str">
        <f t="shared" si="22"/>
        <v>1441|1440011|24|2025|251</v>
      </c>
      <c r="C476" s="14">
        <v>1441</v>
      </c>
      <c r="D476" s="14">
        <v>1440011</v>
      </c>
      <c r="E476" s="14">
        <v>24</v>
      </c>
      <c r="F476" s="14">
        <v>2025</v>
      </c>
      <c r="G476" s="14">
        <v>23278690000140</v>
      </c>
      <c r="H476" s="15" t="s">
        <v>485</v>
      </c>
      <c r="I476" s="14">
        <v>3913</v>
      </c>
      <c r="J476" s="14" t="s">
        <v>366</v>
      </c>
      <c r="K476" s="16">
        <v>46038</v>
      </c>
      <c r="L476" s="14">
        <v>251</v>
      </c>
      <c r="M476" s="34">
        <f t="shared" si="23"/>
        <v>57.94</v>
      </c>
      <c r="N476" s="17">
        <v>57.94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1441|1440011|25|2025|20266755000140|3913|87,59</v>
      </c>
      <c r="B477" s="21" t="str">
        <f t="shared" si="22"/>
        <v>1441|1440011|25|2025|8166</v>
      </c>
      <c r="C477" s="14">
        <v>1441</v>
      </c>
      <c r="D477" s="14">
        <v>1440011</v>
      </c>
      <c r="E477" s="14">
        <v>25</v>
      </c>
      <c r="F477" s="14">
        <v>2025</v>
      </c>
      <c r="G477" s="14">
        <v>20266755000140</v>
      </c>
      <c r="H477" s="15" t="s">
        <v>495</v>
      </c>
      <c r="I477" s="14">
        <v>3913</v>
      </c>
      <c r="J477" s="14" t="s">
        <v>366</v>
      </c>
      <c r="K477" s="16">
        <v>46006</v>
      </c>
      <c r="L477" s="14">
        <v>8166</v>
      </c>
      <c r="M477" s="34">
        <f t="shared" si="23"/>
        <v>87.59</v>
      </c>
      <c r="N477" s="17">
        <v>87.59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1441|1440011|25|2025|20266755000140|3913|87,59</v>
      </c>
      <c r="B478" s="21" t="str">
        <f t="shared" si="22"/>
        <v>1441|1440011|25|2025|32</v>
      </c>
      <c r="C478" s="14">
        <v>1441</v>
      </c>
      <c r="D478" s="14">
        <v>1440011</v>
      </c>
      <c r="E478" s="14">
        <v>25</v>
      </c>
      <c r="F478" s="14">
        <v>2025</v>
      </c>
      <c r="G478" s="14">
        <v>20266755000140</v>
      </c>
      <c r="H478" s="15" t="s">
        <v>495</v>
      </c>
      <c r="I478" s="14">
        <v>3913</v>
      </c>
      <c r="J478" s="14" t="s">
        <v>366</v>
      </c>
      <c r="K478" s="16">
        <v>46035</v>
      </c>
      <c r="L478" s="14">
        <v>32</v>
      </c>
      <c r="M478" s="34">
        <f t="shared" si="23"/>
        <v>87.59</v>
      </c>
      <c r="N478" s="17">
        <v>87.59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1441|1440011|26|2025|23535271000147|3913|111,78</v>
      </c>
      <c r="B479" s="21" t="str">
        <f t="shared" si="22"/>
        <v>1441|1440011|26|2025|8172</v>
      </c>
      <c r="C479" s="14">
        <v>1441</v>
      </c>
      <c r="D479" s="14">
        <v>1440011</v>
      </c>
      <c r="E479" s="14">
        <v>26</v>
      </c>
      <c r="F479" s="14">
        <v>2025</v>
      </c>
      <c r="G479" s="14">
        <v>23535271000147</v>
      </c>
      <c r="H479" s="15" t="s">
        <v>485</v>
      </c>
      <c r="I479" s="14">
        <v>3913</v>
      </c>
      <c r="J479" s="14" t="s">
        <v>366</v>
      </c>
      <c r="K479" s="16">
        <v>46006</v>
      </c>
      <c r="L479" s="14">
        <v>8172</v>
      </c>
      <c r="M479" s="34">
        <f t="shared" si="23"/>
        <v>111.78</v>
      </c>
      <c r="N479" s="17">
        <v>111.78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1441|1440011|27|2025|23802507000164|3913|70,08</v>
      </c>
      <c r="B480" s="21" t="str">
        <f t="shared" si="22"/>
        <v>1441|1440011|27|2025|387</v>
      </c>
      <c r="C480" s="14">
        <v>1441</v>
      </c>
      <c r="D480" s="14">
        <v>1440011</v>
      </c>
      <c r="E480" s="14">
        <v>27</v>
      </c>
      <c r="F480" s="14">
        <v>2025</v>
      </c>
      <c r="G480" s="14">
        <v>23802507000164</v>
      </c>
      <c r="H480" s="15" t="s">
        <v>496</v>
      </c>
      <c r="I480" s="14">
        <v>3913</v>
      </c>
      <c r="J480" s="14" t="s">
        <v>366</v>
      </c>
      <c r="K480" s="16">
        <v>46001</v>
      </c>
      <c r="L480" s="14">
        <v>387</v>
      </c>
      <c r="M480" s="34">
        <f t="shared" si="23"/>
        <v>70.08</v>
      </c>
      <c r="N480" s="17">
        <v>70.08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1441|1440011|27|2025|23802507000164|3913|70,08</v>
      </c>
      <c r="B481" s="21" t="str">
        <f t="shared" si="22"/>
        <v>1441|1440011|27|2025|8307</v>
      </c>
      <c r="C481" s="14">
        <v>1441</v>
      </c>
      <c r="D481" s="14">
        <v>1440011</v>
      </c>
      <c r="E481" s="14">
        <v>27</v>
      </c>
      <c r="F481" s="14">
        <v>2025</v>
      </c>
      <c r="G481" s="14">
        <v>23802507000164</v>
      </c>
      <c r="H481" s="15" t="s">
        <v>496</v>
      </c>
      <c r="I481" s="14">
        <v>3913</v>
      </c>
      <c r="J481" s="14" t="s">
        <v>366</v>
      </c>
      <c r="K481" s="16">
        <v>46014</v>
      </c>
      <c r="L481" s="14">
        <v>8307</v>
      </c>
      <c r="M481" s="34">
        <f t="shared" si="23"/>
        <v>70.08</v>
      </c>
      <c r="N481" s="17">
        <v>70.08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1441|1440011|28|2025|18196469000103|3913|104,71</v>
      </c>
      <c r="B482" s="21" t="str">
        <f t="shared" si="22"/>
        <v>1441|1440011|28|2025|8295</v>
      </c>
      <c r="C482" s="14">
        <v>1441</v>
      </c>
      <c r="D482" s="14">
        <v>1440011</v>
      </c>
      <c r="E482" s="14">
        <v>28</v>
      </c>
      <c r="F482" s="14">
        <v>2025</v>
      </c>
      <c r="G482" s="14">
        <v>18196469000103</v>
      </c>
      <c r="H482" s="15" t="s">
        <v>497</v>
      </c>
      <c r="I482" s="14">
        <v>3913</v>
      </c>
      <c r="J482" s="14" t="s">
        <v>366</v>
      </c>
      <c r="K482" s="16">
        <v>46013</v>
      </c>
      <c r="L482" s="14">
        <v>8295</v>
      </c>
      <c r="M482" s="34">
        <f t="shared" si="23"/>
        <v>104.71</v>
      </c>
      <c r="N482" s="17">
        <v>104.71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1441|1440011|29|2025|21417423000181|3913|272,01</v>
      </c>
      <c r="B483" s="21" t="str">
        <f t="shared" si="22"/>
        <v>1441|1440011|29|2025|7943</v>
      </c>
      <c r="C483" s="14">
        <v>1441</v>
      </c>
      <c r="D483" s="14">
        <v>1440011</v>
      </c>
      <c r="E483" s="14">
        <v>29</v>
      </c>
      <c r="F483" s="14">
        <v>2025</v>
      </c>
      <c r="G483" s="14">
        <v>21417423000181</v>
      </c>
      <c r="H483" s="15" t="s">
        <v>498</v>
      </c>
      <c r="I483" s="14">
        <v>3913</v>
      </c>
      <c r="J483" s="14" t="s">
        <v>366</v>
      </c>
      <c r="K483" s="16">
        <v>46001</v>
      </c>
      <c r="L483" s="14">
        <v>7943</v>
      </c>
      <c r="M483" s="34">
        <f t="shared" si="23"/>
        <v>272.01</v>
      </c>
      <c r="N483" s="17">
        <v>272.01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1441|1440011|29|2025|21417423000181|3913|272,01</v>
      </c>
      <c r="B484" s="21" t="str">
        <f t="shared" si="22"/>
        <v>1441|1440011|29|2025|9</v>
      </c>
      <c r="C484" s="14">
        <v>1441</v>
      </c>
      <c r="D484" s="14">
        <v>1440011</v>
      </c>
      <c r="E484" s="14">
        <v>29</v>
      </c>
      <c r="F484" s="14">
        <v>2025</v>
      </c>
      <c r="G484" s="14">
        <v>21417423000181</v>
      </c>
      <c r="H484" s="15" t="s">
        <v>498</v>
      </c>
      <c r="I484" s="14">
        <v>3913</v>
      </c>
      <c r="J484" s="14" t="s">
        <v>366</v>
      </c>
      <c r="K484" s="16">
        <v>46034</v>
      </c>
      <c r="L484" s="14">
        <v>9</v>
      </c>
      <c r="M484" s="34">
        <f t="shared" si="23"/>
        <v>272.01</v>
      </c>
      <c r="N484" s="17">
        <v>272.01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1441|1440011|30|2025|24996845000147|3913|223,38</v>
      </c>
      <c r="B485" s="21" t="str">
        <f t="shared" si="22"/>
        <v>1441|1440011|30|2025|7631</v>
      </c>
      <c r="C485" s="14">
        <v>1441</v>
      </c>
      <c r="D485" s="14">
        <v>1440011</v>
      </c>
      <c r="E485" s="14">
        <v>30</v>
      </c>
      <c r="F485" s="14">
        <v>2025</v>
      </c>
      <c r="G485" s="14">
        <v>24996845000147</v>
      </c>
      <c r="H485" s="15" t="s">
        <v>499</v>
      </c>
      <c r="I485" s="14">
        <v>3913</v>
      </c>
      <c r="J485" s="14" t="s">
        <v>366</v>
      </c>
      <c r="K485" s="16">
        <v>45992</v>
      </c>
      <c r="L485" s="14">
        <v>7631</v>
      </c>
      <c r="M485" s="34">
        <f t="shared" si="23"/>
        <v>223.38</v>
      </c>
      <c r="N485" s="17">
        <v>223.38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1441|1440011|30|2025|24996845000147|3913|378,76</v>
      </c>
      <c r="B486" s="21" t="str">
        <f t="shared" si="22"/>
        <v>1441|1440011|30|2025|8229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499</v>
      </c>
      <c r="I486" s="14">
        <v>3913</v>
      </c>
      <c r="J486" s="14" t="s">
        <v>366</v>
      </c>
      <c r="K486" s="16">
        <v>46008</v>
      </c>
      <c r="L486" s="14">
        <v>8229</v>
      </c>
      <c r="M486" s="34">
        <f t="shared" si="23"/>
        <v>378.76</v>
      </c>
      <c r="N486" s="17">
        <v>378.76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1441|1440011|31|2025|25269069000146|3913|39,64</v>
      </c>
      <c r="B487" s="21" t="str">
        <f t="shared" si="22"/>
        <v>1441|1440011|31|2025|8168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500</v>
      </c>
      <c r="I487" s="14">
        <v>3913</v>
      </c>
      <c r="J487" s="14" t="s">
        <v>366</v>
      </c>
      <c r="K487" s="16">
        <v>46006</v>
      </c>
      <c r="L487" s="14">
        <v>8168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1441|1440011|31|2025|25269069000146|3913|39,64</v>
      </c>
      <c r="B488" s="21" t="str">
        <f t="shared" si="22"/>
        <v>1441|1440011|31|2025|38</v>
      </c>
      <c r="C488" s="14">
        <v>1441</v>
      </c>
      <c r="D488" s="14">
        <v>1440011</v>
      </c>
      <c r="E488" s="14">
        <v>31</v>
      </c>
      <c r="F488" s="14">
        <v>2025</v>
      </c>
      <c r="G488" s="14">
        <v>25269069000146</v>
      </c>
      <c r="H488" s="15" t="s">
        <v>500</v>
      </c>
      <c r="I488" s="14">
        <v>3913</v>
      </c>
      <c r="J488" s="14" t="s">
        <v>366</v>
      </c>
      <c r="K488" s="16">
        <v>46035</v>
      </c>
      <c r="L488" s="14">
        <v>38</v>
      </c>
      <c r="M488" s="34">
        <f t="shared" si="23"/>
        <v>39.64</v>
      </c>
      <c r="N488" s="17">
        <v>39.64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1441|1440011|32|2025|25433004000194|3913|543,94</v>
      </c>
      <c r="B489" s="21" t="str">
        <f t="shared" si="22"/>
        <v>1441|1440011|32|2025|378</v>
      </c>
      <c r="C489" s="14">
        <v>1441</v>
      </c>
      <c r="D489" s="14">
        <v>1440011</v>
      </c>
      <c r="E489" s="14">
        <v>32</v>
      </c>
      <c r="F489" s="14">
        <v>2025</v>
      </c>
      <c r="G489" s="14">
        <v>25433004000194</v>
      </c>
      <c r="H489" s="15" t="s">
        <v>501</v>
      </c>
      <c r="I489" s="14">
        <v>3913</v>
      </c>
      <c r="J489" s="14" t="s">
        <v>366</v>
      </c>
      <c r="K489" s="16">
        <v>45993</v>
      </c>
      <c r="L489" s="14">
        <v>378</v>
      </c>
      <c r="M489" s="34">
        <f t="shared" si="23"/>
        <v>543.94000000000005</v>
      </c>
      <c r="N489" s="17">
        <v>543.94000000000005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1441|1440011|32|2025|25433004000194|3913|583,12</v>
      </c>
      <c r="B490" s="21" t="str">
        <f t="shared" si="22"/>
        <v>1441|1440011|32|2025|8094</v>
      </c>
      <c r="C490" s="14">
        <v>1441</v>
      </c>
      <c r="D490" s="14">
        <v>1440011</v>
      </c>
      <c r="E490" s="14">
        <v>32</v>
      </c>
      <c r="F490" s="14">
        <v>2025</v>
      </c>
      <c r="G490" s="14">
        <v>25433004000194</v>
      </c>
      <c r="H490" s="15" t="s">
        <v>501</v>
      </c>
      <c r="I490" s="14">
        <v>3913</v>
      </c>
      <c r="J490" s="14" t="s">
        <v>366</v>
      </c>
      <c r="K490" s="16">
        <v>46003</v>
      </c>
      <c r="L490" s="14">
        <v>8094</v>
      </c>
      <c r="M490" s="34">
        <f t="shared" si="23"/>
        <v>583.12</v>
      </c>
      <c r="N490" s="17">
        <v>583.12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1441|1440011|33|2025|25769548000121|3913|2020,4</v>
      </c>
      <c r="B491" s="21" t="str">
        <f t="shared" si="22"/>
        <v>1441|1440011|33|2025|8332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502</v>
      </c>
      <c r="I491" s="14">
        <v>3913</v>
      </c>
      <c r="J491" s="14" t="s">
        <v>366</v>
      </c>
      <c r="K491" s="16">
        <v>46017</v>
      </c>
      <c r="L491" s="14">
        <v>8332</v>
      </c>
      <c r="M491" s="34">
        <f t="shared" si="23"/>
        <v>2020.4</v>
      </c>
      <c r="N491" s="17">
        <v>2020.4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1441|1440011|33|2025|25769548000121|3913|186,75</v>
      </c>
      <c r="B492" s="21" t="str">
        <f t="shared" si="22"/>
        <v>1441|1440011|33|2025|8333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502</v>
      </c>
      <c r="I492" s="14">
        <v>3913</v>
      </c>
      <c r="J492" s="14" t="s">
        <v>366</v>
      </c>
      <c r="K492" s="16">
        <v>46017</v>
      </c>
      <c r="L492" s="14">
        <v>8333</v>
      </c>
      <c r="M492" s="34">
        <f t="shared" si="23"/>
        <v>186.75</v>
      </c>
      <c r="N492" s="17">
        <v>186.75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503</v>
      </c>
      <c r="I493" s="14">
        <v>3913</v>
      </c>
      <c r="J493" s="14" t="s">
        <v>366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1441|1440011|34|2025|25838855000117|3913|57,8</v>
      </c>
      <c r="B494" s="21" t="str">
        <f t="shared" si="22"/>
        <v>1441|1440011|34|2025|8161</v>
      </c>
      <c r="C494" s="14">
        <v>1441</v>
      </c>
      <c r="D494" s="14">
        <v>1440011</v>
      </c>
      <c r="E494" s="14">
        <v>34</v>
      </c>
      <c r="F494" s="14">
        <v>2025</v>
      </c>
      <c r="G494" s="14">
        <v>25838855000117</v>
      </c>
      <c r="H494" s="15" t="s">
        <v>503</v>
      </c>
      <c r="I494" s="14">
        <v>3913</v>
      </c>
      <c r="J494" s="14" t="s">
        <v>366</v>
      </c>
      <c r="K494" s="16">
        <v>46006</v>
      </c>
      <c r="L494" s="14">
        <v>8161</v>
      </c>
      <c r="M494" s="34">
        <f t="shared" si="23"/>
        <v>57.8</v>
      </c>
      <c r="N494" s="17">
        <v>57.8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1441|1440011|35|2025|18229133000108|3937|440</v>
      </c>
      <c r="B495" s="21" t="str">
        <f t="shared" si="22"/>
        <v>1441|1440011|35|2025|8234</v>
      </c>
      <c r="C495" s="14">
        <v>1441</v>
      </c>
      <c r="D495" s="14">
        <v>1440011</v>
      </c>
      <c r="E495" s="14">
        <v>35</v>
      </c>
      <c r="F495" s="14">
        <v>2025</v>
      </c>
      <c r="G495" s="14">
        <v>18229133000108</v>
      </c>
      <c r="H495" s="15" t="s">
        <v>255</v>
      </c>
      <c r="I495" s="14">
        <v>3937</v>
      </c>
      <c r="J495" s="14" t="s">
        <v>366</v>
      </c>
      <c r="K495" s="16">
        <v>46009</v>
      </c>
      <c r="L495" s="14">
        <v>8234</v>
      </c>
      <c r="M495" s="34">
        <f t="shared" si="23"/>
        <v>440</v>
      </c>
      <c r="N495" s="17">
        <v>440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1441|1440011|36|2025|23569041000107|3937|2068,53</v>
      </c>
      <c r="B496" s="21" t="str">
        <f t="shared" si="22"/>
        <v>1441|1440011|36|2025|8326</v>
      </c>
      <c r="C496" s="14">
        <v>1441</v>
      </c>
      <c r="D496" s="14">
        <v>1440011</v>
      </c>
      <c r="E496" s="14">
        <v>36</v>
      </c>
      <c r="F496" s="14">
        <v>2025</v>
      </c>
      <c r="G496" s="14">
        <v>23569041000107</v>
      </c>
      <c r="H496" s="15" t="s">
        <v>504</v>
      </c>
      <c r="I496" s="14">
        <v>3937</v>
      </c>
      <c r="J496" s="14" t="s">
        <v>366</v>
      </c>
      <c r="K496" s="16">
        <v>46017</v>
      </c>
      <c r="L496" s="14">
        <v>8326</v>
      </c>
      <c r="M496" s="34">
        <f t="shared" si="23"/>
        <v>2068.5300000000002</v>
      </c>
      <c r="N496" s="17">
        <v>2068.5300000000002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1441|1440011|37|2025|20982826000100|3937|30076,2</v>
      </c>
      <c r="B497" s="21" t="str">
        <f t="shared" si="22"/>
        <v>1441|1440011|37|2025|7638</v>
      </c>
      <c r="C497" s="14">
        <v>1441</v>
      </c>
      <c r="D497" s="14">
        <v>1440011</v>
      </c>
      <c r="E497" s="14">
        <v>37</v>
      </c>
      <c r="F497" s="14">
        <v>2025</v>
      </c>
      <c r="G497" s="14">
        <v>20982826000100</v>
      </c>
      <c r="H497" s="15" t="s">
        <v>505</v>
      </c>
      <c r="I497" s="14">
        <v>3937</v>
      </c>
      <c r="J497" s="14" t="s">
        <v>366</v>
      </c>
      <c r="K497" s="16">
        <v>45992</v>
      </c>
      <c r="L497" s="14">
        <v>7638</v>
      </c>
      <c r="M497" s="34">
        <f t="shared" si="23"/>
        <v>30076.2</v>
      </c>
      <c r="N497" s="17">
        <v>30076.2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1441|1440011|37|2025|20982826000100|3937|30076,2</v>
      </c>
      <c r="B498" s="21" t="str">
        <f t="shared" si="22"/>
        <v>1441|1440011|37|2025|7</v>
      </c>
      <c r="C498" s="14">
        <v>1441</v>
      </c>
      <c r="D498" s="14">
        <v>1440011</v>
      </c>
      <c r="E498" s="14">
        <v>37</v>
      </c>
      <c r="F498" s="14">
        <v>2025</v>
      </c>
      <c r="G498" s="14">
        <v>20982826000100</v>
      </c>
      <c r="H498" s="15" t="s">
        <v>505</v>
      </c>
      <c r="I498" s="14">
        <v>3937</v>
      </c>
      <c r="J498" s="14" t="s">
        <v>366</v>
      </c>
      <c r="K498" s="16">
        <v>46035</v>
      </c>
      <c r="L498" s="14">
        <v>7</v>
      </c>
      <c r="M498" s="34">
        <f t="shared" si="23"/>
        <v>30076.2</v>
      </c>
      <c r="N498" s="17">
        <v>30076.2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1441|1440011|39|2025|9264396000159|3937|201,68</v>
      </c>
      <c r="B499" s="21" t="str">
        <f t="shared" si="22"/>
        <v>1441|1440011|39|2025|7886</v>
      </c>
      <c r="C499" s="14">
        <v>1441</v>
      </c>
      <c r="D499" s="14">
        <v>1440011</v>
      </c>
      <c r="E499" s="14">
        <v>39</v>
      </c>
      <c r="F499" s="14">
        <v>2025</v>
      </c>
      <c r="G499" s="14">
        <v>9264396000159</v>
      </c>
      <c r="H499" s="15" t="s">
        <v>274</v>
      </c>
      <c r="I499" s="14">
        <v>3937</v>
      </c>
      <c r="J499" s="14" t="s">
        <v>366</v>
      </c>
      <c r="K499" s="16">
        <v>46000</v>
      </c>
      <c r="L499" s="14">
        <v>7886</v>
      </c>
      <c r="M499" s="34">
        <f t="shared" si="23"/>
        <v>201.68</v>
      </c>
      <c r="N499" s="17">
        <v>201.68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1441|1440011|39|2025|9264396000159|3937|224,26</v>
      </c>
      <c r="B500" s="21" t="str">
        <f t="shared" si="22"/>
        <v>1441|1440011|39|2025|74</v>
      </c>
      <c r="C500" s="14">
        <v>1441</v>
      </c>
      <c r="D500" s="14">
        <v>1440011</v>
      </c>
      <c r="E500" s="14">
        <v>39</v>
      </c>
      <c r="F500" s="14">
        <v>2025</v>
      </c>
      <c r="G500" s="14">
        <v>9264396000159</v>
      </c>
      <c r="H500" s="15" t="s">
        <v>274</v>
      </c>
      <c r="I500" s="14">
        <v>3937</v>
      </c>
      <c r="J500" s="14" t="s">
        <v>366</v>
      </c>
      <c r="K500" s="16">
        <v>46035</v>
      </c>
      <c r="L500" s="14">
        <v>74</v>
      </c>
      <c r="M500" s="34">
        <f t="shared" si="23"/>
        <v>224.26</v>
      </c>
      <c r="N500" s="17">
        <v>224.26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1441|1440011|40|2025|26121681000130|3937|6974,72</v>
      </c>
      <c r="B501" s="21" t="str">
        <f t="shared" si="22"/>
        <v>1441|1440011|40|2025|8257</v>
      </c>
      <c r="C501" s="14">
        <v>1441</v>
      </c>
      <c r="D501" s="14">
        <v>1440011</v>
      </c>
      <c r="E501" s="14">
        <v>40</v>
      </c>
      <c r="F501" s="14">
        <v>2025</v>
      </c>
      <c r="G501" s="14">
        <v>26121681000130</v>
      </c>
      <c r="H501" s="15" t="s">
        <v>506</v>
      </c>
      <c r="I501" s="14">
        <v>3937</v>
      </c>
      <c r="J501" s="14" t="s">
        <v>366</v>
      </c>
      <c r="K501" s="16">
        <v>46010</v>
      </c>
      <c r="L501" s="14">
        <v>8257</v>
      </c>
      <c r="M501" s="34">
        <f t="shared" si="23"/>
        <v>6974.72</v>
      </c>
      <c r="N501" s="17">
        <v>6974.72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1441|1440011|40|2025|26121681000130|3937|6974,72</v>
      </c>
      <c r="B502" s="21" t="str">
        <f t="shared" si="22"/>
        <v>1441|1440011|40|2025|8258</v>
      </c>
      <c r="C502" s="14">
        <v>1441</v>
      </c>
      <c r="D502" s="14">
        <v>1440011</v>
      </c>
      <c r="E502" s="14">
        <v>40</v>
      </c>
      <c r="F502" s="14">
        <v>2025</v>
      </c>
      <c r="G502" s="14">
        <v>26121681000130</v>
      </c>
      <c r="H502" s="15" t="s">
        <v>506</v>
      </c>
      <c r="I502" s="14">
        <v>3937</v>
      </c>
      <c r="J502" s="14" t="s">
        <v>366</v>
      </c>
      <c r="K502" s="16">
        <v>46010</v>
      </c>
      <c r="L502" s="14">
        <v>8258</v>
      </c>
      <c r="M502" s="34">
        <f t="shared" si="23"/>
        <v>6974.72</v>
      </c>
      <c r="N502" s="17">
        <v>6974.72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1441|1440011|40|2025|26121681000130|3937|6974,72</v>
      </c>
      <c r="B503" s="21" t="str">
        <f t="shared" si="22"/>
        <v>1441|1440011|40|2025|8259</v>
      </c>
      <c r="C503" s="14">
        <v>1441</v>
      </c>
      <c r="D503" s="14">
        <v>1440011</v>
      </c>
      <c r="E503" s="14">
        <v>40</v>
      </c>
      <c r="F503" s="14">
        <v>2025</v>
      </c>
      <c r="G503" s="14">
        <v>26121681000130</v>
      </c>
      <c r="H503" s="15" t="s">
        <v>506</v>
      </c>
      <c r="I503" s="14">
        <v>3937</v>
      </c>
      <c r="J503" s="14" t="s">
        <v>366</v>
      </c>
      <c r="K503" s="16">
        <v>46010</v>
      </c>
      <c r="L503" s="14">
        <v>8259</v>
      </c>
      <c r="M503" s="34">
        <f t="shared" si="23"/>
        <v>6974.72</v>
      </c>
      <c r="N503" s="17">
        <v>6974.72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507</v>
      </c>
      <c r="I504" s="14">
        <v>3937</v>
      </c>
      <c r="J504" s="14" t="s">
        <v>366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507</v>
      </c>
      <c r="I505" s="14">
        <v>3937</v>
      </c>
      <c r="J505" s="14" t="s">
        <v>366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507</v>
      </c>
      <c r="I506" s="14">
        <v>3937</v>
      </c>
      <c r="J506" s="14" t="s">
        <v>366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1441|1440011|41|2025|34908677000144|3937|981,8</v>
      </c>
      <c r="B507" s="21" t="str">
        <f t="shared" si="22"/>
        <v>1441|1440011|41|2025|416</v>
      </c>
      <c r="C507" s="14">
        <v>1441</v>
      </c>
      <c r="D507" s="14">
        <v>1440011</v>
      </c>
      <c r="E507" s="14">
        <v>41</v>
      </c>
      <c r="F507" s="14">
        <v>2025</v>
      </c>
      <c r="G507" s="14">
        <v>34908677000144</v>
      </c>
      <c r="H507" s="15" t="s">
        <v>507</v>
      </c>
      <c r="I507" s="14">
        <v>3937</v>
      </c>
      <c r="J507" s="14" t="s">
        <v>366</v>
      </c>
      <c r="K507" s="16">
        <v>46020</v>
      </c>
      <c r="L507" s="14">
        <v>416</v>
      </c>
      <c r="M507" s="34">
        <f t="shared" si="23"/>
        <v>981.8</v>
      </c>
      <c r="N507" s="17">
        <v>981.8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1441|1440011|41|2025|34908677000144|3937|60,7</v>
      </c>
      <c r="B508" s="21" t="str">
        <f t="shared" si="22"/>
        <v>1441|1440011|41|2025|417</v>
      </c>
      <c r="C508" s="14">
        <v>1441</v>
      </c>
      <c r="D508" s="14">
        <v>1440011</v>
      </c>
      <c r="E508" s="14">
        <v>41</v>
      </c>
      <c r="F508" s="14">
        <v>2025</v>
      </c>
      <c r="G508" s="14">
        <v>34908677000144</v>
      </c>
      <c r="H508" s="15" t="s">
        <v>507</v>
      </c>
      <c r="I508" s="14">
        <v>3937</v>
      </c>
      <c r="J508" s="14" t="s">
        <v>366</v>
      </c>
      <c r="K508" s="16">
        <v>46020</v>
      </c>
      <c r="L508" s="14">
        <v>417</v>
      </c>
      <c r="M508" s="34">
        <f t="shared" si="23"/>
        <v>60.7</v>
      </c>
      <c r="N508" s="17">
        <v>60.7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1441|1440011|41|2025|34908677000144|3937|60,7</v>
      </c>
      <c r="B509" s="21" t="str">
        <f t="shared" si="22"/>
        <v>1441|1440011|41|2025|418</v>
      </c>
      <c r="C509" s="14">
        <v>1441</v>
      </c>
      <c r="D509" s="14">
        <v>1440011</v>
      </c>
      <c r="E509" s="14">
        <v>41</v>
      </c>
      <c r="F509" s="14">
        <v>2025</v>
      </c>
      <c r="G509" s="14">
        <v>34908677000144</v>
      </c>
      <c r="H509" s="15" t="s">
        <v>507</v>
      </c>
      <c r="I509" s="14">
        <v>3937</v>
      </c>
      <c r="J509" s="14" t="s">
        <v>366</v>
      </c>
      <c r="K509" s="16">
        <v>46020</v>
      </c>
      <c r="L509" s="14">
        <v>418</v>
      </c>
      <c r="M509" s="34">
        <f t="shared" si="23"/>
        <v>60.7</v>
      </c>
      <c r="N509" s="17">
        <v>60.7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1441|1440011|42|2025|34120526000127|3937|2760</v>
      </c>
      <c r="B510" s="21" t="str">
        <f t="shared" si="22"/>
        <v>1441|1440011|42|2025|7833</v>
      </c>
      <c r="C510" s="14">
        <v>1441</v>
      </c>
      <c r="D510" s="14">
        <v>1440011</v>
      </c>
      <c r="E510" s="14">
        <v>42</v>
      </c>
      <c r="F510" s="14">
        <v>2025</v>
      </c>
      <c r="G510" s="14">
        <v>34120526000127</v>
      </c>
      <c r="H510" s="15" t="s">
        <v>508</v>
      </c>
      <c r="I510" s="14">
        <v>3937</v>
      </c>
      <c r="J510" s="14" t="s">
        <v>366</v>
      </c>
      <c r="K510" s="16">
        <v>45996</v>
      </c>
      <c r="L510" s="14">
        <v>7833</v>
      </c>
      <c r="M510" s="34">
        <f t="shared" si="23"/>
        <v>2760</v>
      </c>
      <c r="N510" s="17">
        <v>2760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1441|1440011|42|2025|34120526000127|3937|2760</v>
      </c>
      <c r="B511" s="21" t="str">
        <f t="shared" si="22"/>
        <v>1441|1440011|42|2025|6</v>
      </c>
      <c r="C511" s="14">
        <v>1441</v>
      </c>
      <c r="D511" s="14">
        <v>1440011</v>
      </c>
      <c r="E511" s="14">
        <v>42</v>
      </c>
      <c r="F511" s="14">
        <v>2025</v>
      </c>
      <c r="G511" s="14">
        <v>34120526000127</v>
      </c>
      <c r="H511" s="15" t="s">
        <v>508</v>
      </c>
      <c r="I511" s="14">
        <v>3937</v>
      </c>
      <c r="J511" s="14" t="s">
        <v>366</v>
      </c>
      <c r="K511" s="16">
        <v>46034</v>
      </c>
      <c r="L511" s="14">
        <v>6</v>
      </c>
      <c r="M511" s="34">
        <f t="shared" si="23"/>
        <v>2760</v>
      </c>
      <c r="N511" s="17">
        <v>2760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1441|1440011|44|2025|33935294000100|3937|368,08</v>
      </c>
      <c r="B512" s="21" t="str">
        <f t="shared" si="22"/>
        <v>1441|1440011|44|2025|379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509</v>
      </c>
      <c r="I512" s="14">
        <v>3937</v>
      </c>
      <c r="J512" s="14" t="s">
        <v>366</v>
      </c>
      <c r="K512" s="16">
        <v>45993</v>
      </c>
      <c r="L512" s="14">
        <v>379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1441|1440011|44|2025|33935294000100|3937|368,08</v>
      </c>
      <c r="B513" s="21" t="str">
        <f t="shared" si="22"/>
        <v>1441|1440011|44|2025|380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509</v>
      </c>
      <c r="I513" s="14">
        <v>3937</v>
      </c>
      <c r="J513" s="14" t="s">
        <v>366</v>
      </c>
      <c r="K513" s="16">
        <v>45993</v>
      </c>
      <c r="L513" s="14">
        <v>380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1441|1440011|44|2025|33935294000100|3937|368,08</v>
      </c>
      <c r="B514" s="21" t="str">
        <f t="shared" si="22"/>
        <v>1441|1440011|44|2025|381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509</v>
      </c>
      <c r="I514" s="14">
        <v>3937</v>
      </c>
      <c r="J514" s="14" t="s">
        <v>366</v>
      </c>
      <c r="K514" s="16">
        <v>45993</v>
      </c>
      <c r="L514" s="14">
        <v>381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1441|1440011|44|2025|33935294000100|3937|368,08</v>
      </c>
      <c r="B515" s="21" t="str">
        <f t="shared" si="22"/>
        <v>1441|1440011|44|2025|382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509</v>
      </c>
      <c r="I515" s="14">
        <v>3937</v>
      </c>
      <c r="J515" s="14" t="s">
        <v>366</v>
      </c>
      <c r="K515" s="16">
        <v>45993</v>
      </c>
      <c r="L515" s="14">
        <v>382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1441|1440011|44|2025|33935294000100|3937|368,08</v>
      </c>
      <c r="B516" s="21" t="str">
        <f t="shared" si="22"/>
        <v>1441|1440011|44|2025|383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509</v>
      </c>
      <c r="I516" s="14">
        <v>3937</v>
      </c>
      <c r="J516" s="14" t="s">
        <v>366</v>
      </c>
      <c r="K516" s="16">
        <v>45993</v>
      </c>
      <c r="L516" s="14">
        <v>383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1441|1440011|44|2025|419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509</v>
      </c>
      <c r="I517" s="14">
        <v>3937</v>
      </c>
      <c r="J517" s="14" t="s">
        <v>366</v>
      </c>
      <c r="K517" s="16">
        <v>46020</v>
      </c>
      <c r="L517" s="14">
        <v>419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1441|1440011|44|2025|33935294000100|3937|368,08</v>
      </c>
      <c r="B518" s="21" t="str">
        <f t="shared" si="25"/>
        <v>1441|1440011|44|2025|420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509</v>
      </c>
      <c r="I518" s="14">
        <v>3937</v>
      </c>
      <c r="J518" s="14" t="s">
        <v>366</v>
      </c>
      <c r="K518" s="16">
        <v>46020</v>
      </c>
      <c r="L518" s="14">
        <v>420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1441|1440011|44|2025|33935294000100|3937|368,08</v>
      </c>
      <c r="B519" s="21" t="str">
        <f t="shared" si="25"/>
        <v>1441|1440011|44|2025|421</v>
      </c>
      <c r="C519" s="14">
        <v>1441</v>
      </c>
      <c r="D519" s="14">
        <v>1440011</v>
      </c>
      <c r="E519" s="14">
        <v>44</v>
      </c>
      <c r="F519" s="14">
        <v>2025</v>
      </c>
      <c r="G519" s="14">
        <v>33935294000100</v>
      </c>
      <c r="H519" s="15" t="s">
        <v>509</v>
      </c>
      <c r="I519" s="14">
        <v>3937</v>
      </c>
      <c r="J519" s="14" t="s">
        <v>366</v>
      </c>
      <c r="K519" s="16">
        <v>46020</v>
      </c>
      <c r="L519" s="14">
        <v>421</v>
      </c>
      <c r="M519" s="34">
        <f t="shared" si="26"/>
        <v>368.08</v>
      </c>
      <c r="N519" s="17">
        <v>368.08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1441|1440011|44|2025|33935294000100|3937|368,08</v>
      </c>
      <c r="B520" s="21" t="str">
        <f t="shared" si="25"/>
        <v>1441|1440011|44|2025|422</v>
      </c>
      <c r="C520" s="14">
        <v>1441</v>
      </c>
      <c r="D520" s="14">
        <v>1440011</v>
      </c>
      <c r="E520" s="14">
        <v>44</v>
      </c>
      <c r="F520" s="14">
        <v>2025</v>
      </c>
      <c r="G520" s="14">
        <v>33935294000100</v>
      </c>
      <c r="H520" s="15" t="s">
        <v>509</v>
      </c>
      <c r="I520" s="14">
        <v>3937</v>
      </c>
      <c r="J520" s="14" t="s">
        <v>366</v>
      </c>
      <c r="K520" s="16">
        <v>46020</v>
      </c>
      <c r="L520" s="14">
        <v>422</v>
      </c>
      <c r="M520" s="34">
        <f t="shared" si="26"/>
        <v>368.08</v>
      </c>
      <c r="N520" s="17">
        <v>368.08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1441|1440011|44|2025|33935294000100|3937|368,08</v>
      </c>
      <c r="B521" s="21" t="str">
        <f t="shared" si="25"/>
        <v>1441|1440011|44|2025|423</v>
      </c>
      <c r="C521" s="14">
        <v>1441</v>
      </c>
      <c r="D521" s="14">
        <v>1440011</v>
      </c>
      <c r="E521" s="14">
        <v>44</v>
      </c>
      <c r="F521" s="14">
        <v>2025</v>
      </c>
      <c r="G521" s="14">
        <v>33935294000100</v>
      </c>
      <c r="H521" s="15" t="s">
        <v>509</v>
      </c>
      <c r="I521" s="14">
        <v>3937</v>
      </c>
      <c r="J521" s="14" t="s">
        <v>366</v>
      </c>
      <c r="K521" s="16">
        <v>46020</v>
      </c>
      <c r="L521" s="14">
        <v>423</v>
      </c>
      <c r="M521" s="34">
        <f t="shared" si="26"/>
        <v>368.08</v>
      </c>
      <c r="N521" s="17">
        <v>368.08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1441|1440011|45|2025|429764000105|3937|4427,17</v>
      </c>
      <c r="B522" s="21" t="str">
        <f t="shared" si="25"/>
        <v>1441|1440011|45|2025|7925</v>
      </c>
      <c r="C522" s="14">
        <v>1441</v>
      </c>
      <c r="D522" s="14">
        <v>1440011</v>
      </c>
      <c r="E522" s="14">
        <v>45</v>
      </c>
      <c r="F522" s="14">
        <v>2025</v>
      </c>
      <c r="G522" s="14">
        <v>429764000105</v>
      </c>
      <c r="H522" s="15" t="s">
        <v>510</v>
      </c>
      <c r="I522" s="14">
        <v>3937</v>
      </c>
      <c r="J522" s="14" t="s">
        <v>366</v>
      </c>
      <c r="K522" s="16">
        <v>46001</v>
      </c>
      <c r="L522" s="14">
        <v>7925</v>
      </c>
      <c r="M522" s="34">
        <f t="shared" si="26"/>
        <v>4427.17</v>
      </c>
      <c r="N522" s="17">
        <v>4427.17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1441|1440011|45|2025|429764000105|3937|4621,65</v>
      </c>
      <c r="B523" s="21" t="str">
        <f t="shared" si="25"/>
        <v>1441|1440011|45|2025|4</v>
      </c>
      <c r="C523" s="14">
        <v>1441</v>
      </c>
      <c r="D523" s="14">
        <v>1440011</v>
      </c>
      <c r="E523" s="14">
        <v>45</v>
      </c>
      <c r="F523" s="14">
        <v>2025</v>
      </c>
      <c r="G523" s="14">
        <v>429764000105</v>
      </c>
      <c r="H523" s="15" t="s">
        <v>510</v>
      </c>
      <c r="I523" s="14">
        <v>3937</v>
      </c>
      <c r="J523" s="14" t="s">
        <v>366</v>
      </c>
      <c r="K523" s="16">
        <v>46034</v>
      </c>
      <c r="L523" s="14">
        <v>4</v>
      </c>
      <c r="M523" s="34">
        <f t="shared" si="26"/>
        <v>4621.6499999999996</v>
      </c>
      <c r="N523" s="17">
        <v>4621.6499999999996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1441|1440011|46|2025|52415757000140|3937|975,16</v>
      </c>
      <c r="B524" s="21" t="str">
        <f t="shared" si="25"/>
        <v>1441|1440011|46|2025|8210</v>
      </c>
      <c r="C524" s="14">
        <v>1441</v>
      </c>
      <c r="D524" s="14">
        <v>1440011</v>
      </c>
      <c r="E524" s="14">
        <v>46</v>
      </c>
      <c r="F524" s="14">
        <v>2025</v>
      </c>
      <c r="G524" s="14">
        <v>52415757000140</v>
      </c>
      <c r="H524" s="15" t="s">
        <v>511</v>
      </c>
      <c r="I524" s="14">
        <v>3937</v>
      </c>
      <c r="J524" s="14" t="s">
        <v>366</v>
      </c>
      <c r="K524" s="16">
        <v>46007</v>
      </c>
      <c r="L524" s="14">
        <v>8210</v>
      </c>
      <c r="M524" s="34">
        <f t="shared" si="26"/>
        <v>975.16</v>
      </c>
      <c r="N524" s="17">
        <v>975.16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1441|1440011|48|2025|23732170000166|3937|5879,46</v>
      </c>
      <c r="B525" s="21" t="str">
        <f t="shared" si="25"/>
        <v>1441|1440011|48|2025|7921</v>
      </c>
      <c r="C525" s="14">
        <v>1441</v>
      </c>
      <c r="D525" s="14">
        <v>1440011</v>
      </c>
      <c r="E525" s="14">
        <v>48</v>
      </c>
      <c r="F525" s="14">
        <v>2025</v>
      </c>
      <c r="G525" s="14">
        <v>23732170000166</v>
      </c>
      <c r="H525" s="15" t="s">
        <v>242</v>
      </c>
      <c r="I525" s="14">
        <v>3937</v>
      </c>
      <c r="J525" s="14" t="s">
        <v>366</v>
      </c>
      <c r="K525" s="16">
        <v>46001</v>
      </c>
      <c r="L525" s="14">
        <v>7921</v>
      </c>
      <c r="M525" s="34">
        <f t="shared" si="26"/>
        <v>5879.46</v>
      </c>
      <c r="N525" s="17">
        <v>5879.46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1441|1440011|48|2025|23732170000166|3937|586,36</v>
      </c>
      <c r="B526" s="21" t="str">
        <f t="shared" si="25"/>
        <v>1441|1440011|48|2025|73</v>
      </c>
      <c r="C526" s="14">
        <v>1441</v>
      </c>
      <c r="D526" s="14">
        <v>1440011</v>
      </c>
      <c r="E526" s="14">
        <v>48</v>
      </c>
      <c r="F526" s="14">
        <v>2025</v>
      </c>
      <c r="G526" s="14">
        <v>23732170000166</v>
      </c>
      <c r="H526" s="15" t="s">
        <v>242</v>
      </c>
      <c r="I526" s="14">
        <v>3937</v>
      </c>
      <c r="J526" s="14" t="s">
        <v>366</v>
      </c>
      <c r="K526" s="16">
        <v>46035</v>
      </c>
      <c r="L526" s="14">
        <v>73</v>
      </c>
      <c r="M526" s="34">
        <f t="shared" si="26"/>
        <v>586.36</v>
      </c>
      <c r="N526" s="17">
        <v>586.36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1441|1440011|49|2025|34975444000164|3937|12099,57</v>
      </c>
      <c r="B527" s="21" t="str">
        <f t="shared" si="25"/>
        <v>1441|1440011|49|2025|8113</v>
      </c>
      <c r="C527" s="14">
        <v>1441</v>
      </c>
      <c r="D527" s="14">
        <v>1440011</v>
      </c>
      <c r="E527" s="14">
        <v>49</v>
      </c>
      <c r="F527" s="14">
        <v>2025</v>
      </c>
      <c r="G527" s="14">
        <v>34975444000164</v>
      </c>
      <c r="H527" s="15" t="s">
        <v>248</v>
      </c>
      <c r="I527" s="14">
        <v>3937</v>
      </c>
      <c r="J527" s="14" t="s">
        <v>366</v>
      </c>
      <c r="K527" s="16">
        <v>46003</v>
      </c>
      <c r="L527" s="14">
        <v>8113</v>
      </c>
      <c r="M527" s="34">
        <f t="shared" si="26"/>
        <v>12099.57</v>
      </c>
      <c r="N527" s="17">
        <v>12099.57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1441|1440011|49|2025|34975444000164|3937|12099,57</v>
      </c>
      <c r="B528" s="21" t="str">
        <f t="shared" si="25"/>
        <v>1441|1440011|49|2025|67</v>
      </c>
      <c r="C528" s="14">
        <v>1441</v>
      </c>
      <c r="D528" s="14">
        <v>1440011</v>
      </c>
      <c r="E528" s="14">
        <v>49</v>
      </c>
      <c r="F528" s="14">
        <v>2025</v>
      </c>
      <c r="G528" s="14">
        <v>34975444000164</v>
      </c>
      <c r="H528" s="15" t="s">
        <v>248</v>
      </c>
      <c r="I528" s="14">
        <v>3937</v>
      </c>
      <c r="J528" s="14" t="s">
        <v>366</v>
      </c>
      <c r="K528" s="16">
        <v>46035</v>
      </c>
      <c r="L528" s="14">
        <v>67</v>
      </c>
      <c r="M528" s="34">
        <f t="shared" si="26"/>
        <v>12099.57</v>
      </c>
      <c r="N528" s="17">
        <v>12099.57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1441|1440011|50|2025|36896179000154|3937|424,86</v>
      </c>
      <c r="B529" s="21" t="str">
        <f t="shared" si="25"/>
        <v>1441|1440011|50|2025|406</v>
      </c>
      <c r="C529" s="14">
        <v>1441</v>
      </c>
      <c r="D529" s="14">
        <v>1440011</v>
      </c>
      <c r="E529" s="14">
        <v>50</v>
      </c>
      <c r="F529" s="14">
        <v>2025</v>
      </c>
      <c r="G529" s="14">
        <v>36896179000154</v>
      </c>
      <c r="H529" s="15" t="s">
        <v>512</v>
      </c>
      <c r="I529" s="14">
        <v>3937</v>
      </c>
      <c r="J529" s="14" t="s">
        <v>366</v>
      </c>
      <c r="K529" s="16">
        <v>46006</v>
      </c>
      <c r="L529" s="14">
        <v>406</v>
      </c>
      <c r="M529" s="34">
        <f t="shared" si="26"/>
        <v>424.86</v>
      </c>
      <c r="N529" s="17">
        <v>424.86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1441|1440011|51|2025|91352053691|3622|664,12</v>
      </c>
      <c r="B530" s="21" t="str">
        <f t="shared" si="25"/>
        <v>1441|1440011|51|2025|7920</v>
      </c>
      <c r="C530" s="14">
        <v>1441</v>
      </c>
      <c r="D530" s="14">
        <v>1440011</v>
      </c>
      <c r="E530" s="14">
        <v>51</v>
      </c>
      <c r="F530" s="14">
        <v>2025</v>
      </c>
      <c r="G530" s="14">
        <v>91352053691</v>
      </c>
      <c r="H530" s="15" t="s">
        <v>206</v>
      </c>
      <c r="I530" s="14">
        <v>3622</v>
      </c>
      <c r="J530" s="14" t="s">
        <v>513</v>
      </c>
      <c r="K530" s="16">
        <v>46001</v>
      </c>
      <c r="L530" s="14">
        <v>7920</v>
      </c>
      <c r="M530" s="34">
        <f t="shared" si="26"/>
        <v>664.12</v>
      </c>
      <c r="N530" s="17">
        <v>664.12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1441|1440011|52|2025|73060178615|3622|300</v>
      </c>
      <c r="B531" s="21" t="str">
        <f t="shared" si="25"/>
        <v>1441|1440011|52|2025|8304</v>
      </c>
      <c r="C531" s="14">
        <v>1441</v>
      </c>
      <c r="D531" s="14">
        <v>1440011</v>
      </c>
      <c r="E531" s="14">
        <v>52</v>
      </c>
      <c r="F531" s="14">
        <v>2025</v>
      </c>
      <c r="G531" s="14">
        <v>73060178615</v>
      </c>
      <c r="H531" s="15" t="s">
        <v>210</v>
      </c>
      <c r="I531" s="14">
        <v>3622</v>
      </c>
      <c r="J531" s="14" t="s">
        <v>513</v>
      </c>
      <c r="K531" s="16">
        <v>46014</v>
      </c>
      <c r="L531" s="14">
        <v>8304</v>
      </c>
      <c r="M531" s="34">
        <f t="shared" si="26"/>
        <v>300</v>
      </c>
      <c r="N531" s="17">
        <v>300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1441|1440011|52|2025|73060178615|3622|300</v>
      </c>
      <c r="B532" s="21" t="str">
        <f t="shared" si="25"/>
        <v>1441|1440011|52|2025|176</v>
      </c>
      <c r="C532" s="14">
        <v>1441</v>
      </c>
      <c r="D532" s="14">
        <v>1440011</v>
      </c>
      <c r="E532" s="14">
        <v>52</v>
      </c>
      <c r="F532" s="14">
        <v>2025</v>
      </c>
      <c r="G532" s="14">
        <v>73060178615</v>
      </c>
      <c r="H532" s="15" t="s">
        <v>210</v>
      </c>
      <c r="I532" s="14">
        <v>3622</v>
      </c>
      <c r="J532" s="14" t="s">
        <v>513</v>
      </c>
      <c r="K532" s="16">
        <v>46037</v>
      </c>
      <c r="L532" s="14">
        <v>176</v>
      </c>
      <c r="M532" s="34">
        <f t="shared" si="26"/>
        <v>300</v>
      </c>
      <c r="N532" s="17">
        <v>300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1441|1440011|53|2025|58346678649|3622|2514,05</v>
      </c>
      <c r="B533" s="21" t="str">
        <f t="shared" si="25"/>
        <v>1441|1440011|53|2025|7640</v>
      </c>
      <c r="C533" s="14">
        <v>1441</v>
      </c>
      <c r="D533" s="14">
        <v>1440011</v>
      </c>
      <c r="E533" s="14">
        <v>53</v>
      </c>
      <c r="F533" s="14">
        <v>2025</v>
      </c>
      <c r="G533" s="14">
        <v>58346678649</v>
      </c>
      <c r="H533" s="15" t="s">
        <v>514</v>
      </c>
      <c r="I533" s="14">
        <v>3622</v>
      </c>
      <c r="J533" s="14" t="s">
        <v>513</v>
      </c>
      <c r="K533" s="16">
        <v>45992</v>
      </c>
      <c r="L533" s="14">
        <v>7640</v>
      </c>
      <c r="M533" s="34">
        <f t="shared" si="26"/>
        <v>2514.0500000000002</v>
      </c>
      <c r="N533" s="17">
        <v>2514.0500000000002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1441|1440011|53|2025|58346678649|3622|3068,59</v>
      </c>
      <c r="B534" s="21" t="str">
        <f t="shared" si="25"/>
        <v>1441|1440011|53|2025|8346</v>
      </c>
      <c r="C534" s="14">
        <v>1441</v>
      </c>
      <c r="D534" s="14">
        <v>1440011</v>
      </c>
      <c r="E534" s="14">
        <v>53</v>
      </c>
      <c r="F534" s="14">
        <v>2025</v>
      </c>
      <c r="G534" s="14">
        <v>58346678649</v>
      </c>
      <c r="H534" s="15" t="s">
        <v>514</v>
      </c>
      <c r="I534" s="14">
        <v>3622</v>
      </c>
      <c r="J534" s="14" t="s">
        <v>513</v>
      </c>
      <c r="K534" s="16">
        <v>46017</v>
      </c>
      <c r="L534" s="14">
        <v>8346</v>
      </c>
      <c r="M534" s="34">
        <f t="shared" si="26"/>
        <v>3068.59</v>
      </c>
      <c r="N534" s="17">
        <v>3068.59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1441|1440011|55|2025|52078371000190|3919|932</v>
      </c>
      <c r="B535" s="21" t="str">
        <f t="shared" si="25"/>
        <v>1441|1440011|55|2025|8327</v>
      </c>
      <c r="C535" s="14">
        <v>1441</v>
      </c>
      <c r="D535" s="14">
        <v>1440011</v>
      </c>
      <c r="E535" s="14">
        <v>55</v>
      </c>
      <c r="F535" s="14">
        <v>2025</v>
      </c>
      <c r="G535" s="14">
        <v>52078371000190</v>
      </c>
      <c r="H535" s="15" t="s">
        <v>166</v>
      </c>
      <c r="I535" s="14">
        <v>3919</v>
      </c>
      <c r="J535" s="14" t="s">
        <v>366</v>
      </c>
      <c r="K535" s="16">
        <v>46017</v>
      </c>
      <c r="L535" s="14">
        <v>8327</v>
      </c>
      <c r="M535" s="34">
        <f t="shared" si="26"/>
        <v>932</v>
      </c>
      <c r="N535" s="17">
        <v>932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1441|1440011|56|2025|56009074000143|3937|213,75</v>
      </c>
      <c r="B536" s="21" t="str">
        <f t="shared" si="25"/>
        <v>1441|1440011|56|2025|7834</v>
      </c>
      <c r="C536" s="14">
        <v>1441</v>
      </c>
      <c r="D536" s="14">
        <v>1440011</v>
      </c>
      <c r="E536" s="14">
        <v>56</v>
      </c>
      <c r="F536" s="14">
        <v>2025</v>
      </c>
      <c r="G536" s="14">
        <v>56009074000143</v>
      </c>
      <c r="H536" s="15" t="s">
        <v>515</v>
      </c>
      <c r="I536" s="14">
        <v>3937</v>
      </c>
      <c r="J536" s="14" t="s">
        <v>366</v>
      </c>
      <c r="K536" s="16">
        <v>45996</v>
      </c>
      <c r="L536" s="14">
        <v>7834</v>
      </c>
      <c r="M536" s="34">
        <f t="shared" si="26"/>
        <v>213.75</v>
      </c>
      <c r="N536" s="17">
        <v>213.75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1441|1440011|58|2022|33224254000142|3704|16725,95</v>
      </c>
      <c r="B537" s="21" t="str">
        <f t="shared" si="25"/>
        <v>1441|1440011|58|2022|8028</v>
      </c>
      <c r="C537" s="14">
        <v>1441</v>
      </c>
      <c r="D537" s="14">
        <v>1440011</v>
      </c>
      <c r="E537" s="14">
        <v>58</v>
      </c>
      <c r="F537" s="14">
        <v>2022</v>
      </c>
      <c r="G537" s="14">
        <v>33224254000142</v>
      </c>
      <c r="H537" s="15" t="s">
        <v>516</v>
      </c>
      <c r="I537" s="14">
        <v>3704</v>
      </c>
      <c r="J537" s="14" t="s">
        <v>517</v>
      </c>
      <c r="K537" s="16">
        <v>46002</v>
      </c>
      <c r="L537" s="14">
        <v>8028</v>
      </c>
      <c r="M537" s="34">
        <f t="shared" si="26"/>
        <v>16725.95</v>
      </c>
      <c r="N537" s="17">
        <v>15833.2</v>
      </c>
      <c r="O537" s="17">
        <v>892.75</v>
      </c>
      <c r="P537" s="3">
        <v>0</v>
      </c>
    </row>
    <row r="538" spans="1:16" ht="24.95" customHeight="1" x14ac:dyDescent="0.2">
      <c r="A538" s="21" t="str">
        <f t="shared" si="24"/>
        <v>1441|1440011|64|2025|26791960663|3611|5150,52</v>
      </c>
      <c r="B538" s="21" t="str">
        <f t="shared" si="25"/>
        <v>1441|1440011|64|2025|7898</v>
      </c>
      <c r="C538" s="14">
        <v>1441</v>
      </c>
      <c r="D538" s="14">
        <v>1440011</v>
      </c>
      <c r="E538" s="14">
        <v>64</v>
      </c>
      <c r="F538" s="14">
        <v>2025</v>
      </c>
      <c r="G538" s="14">
        <v>26791960663</v>
      </c>
      <c r="H538" s="15" t="s">
        <v>168</v>
      </c>
      <c r="I538" s="14">
        <v>3611</v>
      </c>
      <c r="J538" s="14" t="s">
        <v>513</v>
      </c>
      <c r="K538" s="16">
        <v>46000</v>
      </c>
      <c r="L538" s="14">
        <v>7898</v>
      </c>
      <c r="M538" s="34">
        <f t="shared" si="26"/>
        <v>5150.5200000000004</v>
      </c>
      <c r="N538" s="17">
        <v>4803.76</v>
      </c>
      <c r="O538" s="17">
        <v>346.76</v>
      </c>
      <c r="P538" s="3">
        <v>0</v>
      </c>
    </row>
    <row r="539" spans="1:16" ht="24.95" customHeight="1" x14ac:dyDescent="0.2">
      <c r="A539" s="21" t="str">
        <f t="shared" si="24"/>
        <v>1441|1440011|65|2025|96593172804|3611|2668,75</v>
      </c>
      <c r="B539" s="21" t="str">
        <f t="shared" si="25"/>
        <v>1441|1440011|65|2025|8031</v>
      </c>
      <c r="C539" s="14">
        <v>1441</v>
      </c>
      <c r="D539" s="14">
        <v>1440011</v>
      </c>
      <c r="E539" s="14">
        <v>65</v>
      </c>
      <c r="F539" s="14">
        <v>2025</v>
      </c>
      <c r="G539" s="14">
        <v>96593172804</v>
      </c>
      <c r="H539" s="15" t="s">
        <v>170</v>
      </c>
      <c r="I539" s="14">
        <v>3611</v>
      </c>
      <c r="J539" s="14" t="s">
        <v>513</v>
      </c>
      <c r="K539" s="16">
        <v>46002</v>
      </c>
      <c r="L539" s="14">
        <v>8031</v>
      </c>
      <c r="M539" s="34">
        <f t="shared" si="26"/>
        <v>2668.75</v>
      </c>
      <c r="N539" s="17">
        <v>2668.75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1441|1440011|66|2025|14408503649|3611|6985,94</v>
      </c>
      <c r="B540" s="21" t="str">
        <f t="shared" si="25"/>
        <v>1441|1440011|66|2025|8047</v>
      </c>
      <c r="C540" s="14">
        <v>1441</v>
      </c>
      <c r="D540" s="14">
        <v>1440011</v>
      </c>
      <c r="E540" s="14">
        <v>66</v>
      </c>
      <c r="F540" s="14">
        <v>2025</v>
      </c>
      <c r="G540" s="14">
        <v>14408503649</v>
      </c>
      <c r="H540" s="15" t="s">
        <v>171</v>
      </c>
      <c r="I540" s="14">
        <v>3611</v>
      </c>
      <c r="J540" s="14" t="s">
        <v>513</v>
      </c>
      <c r="K540" s="16">
        <v>46002</v>
      </c>
      <c r="L540" s="14">
        <v>8047</v>
      </c>
      <c r="M540" s="34">
        <f t="shared" si="26"/>
        <v>6985.9400000000005</v>
      </c>
      <c r="N540" s="17">
        <v>6140.52</v>
      </c>
      <c r="O540" s="17">
        <v>845.42</v>
      </c>
      <c r="P540" s="3">
        <v>0</v>
      </c>
    </row>
    <row r="541" spans="1:16" ht="24.95" customHeight="1" x14ac:dyDescent="0.2">
      <c r="A541" s="21" t="str">
        <f t="shared" si="24"/>
        <v>1441|1440011|67|2025|3941401840|3611|2668,75</v>
      </c>
      <c r="B541" s="21" t="str">
        <f t="shared" si="25"/>
        <v>1441|1440011|67|2025|8030</v>
      </c>
      <c r="C541" s="14">
        <v>1441</v>
      </c>
      <c r="D541" s="14">
        <v>1440011</v>
      </c>
      <c r="E541" s="14">
        <v>67</v>
      </c>
      <c r="F541" s="14">
        <v>2025</v>
      </c>
      <c r="G541" s="14">
        <v>3941401840</v>
      </c>
      <c r="H541" s="15" t="s">
        <v>172</v>
      </c>
      <c r="I541" s="14">
        <v>3611</v>
      </c>
      <c r="J541" s="14" t="s">
        <v>513</v>
      </c>
      <c r="K541" s="16">
        <v>46002</v>
      </c>
      <c r="L541" s="14">
        <v>8030</v>
      </c>
      <c r="M541" s="34">
        <f t="shared" si="26"/>
        <v>2668.75</v>
      </c>
      <c r="N541" s="17">
        <v>2668.75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1441|1440011|68|2025|48447510697|3611|7005,51</v>
      </c>
      <c r="B542" s="21" t="str">
        <f t="shared" si="25"/>
        <v>1441|1440011|68|2025|7932</v>
      </c>
      <c r="C542" s="14">
        <v>1441</v>
      </c>
      <c r="D542" s="14">
        <v>1440011</v>
      </c>
      <c r="E542" s="14">
        <v>68</v>
      </c>
      <c r="F542" s="14">
        <v>2025</v>
      </c>
      <c r="G542" s="14">
        <v>48447510697</v>
      </c>
      <c r="H542" s="15" t="s">
        <v>173</v>
      </c>
      <c r="I542" s="14">
        <v>3611</v>
      </c>
      <c r="J542" s="14" t="s">
        <v>513</v>
      </c>
      <c r="K542" s="16">
        <v>46001</v>
      </c>
      <c r="L542" s="14">
        <v>7932</v>
      </c>
      <c r="M542" s="34">
        <f t="shared" si="26"/>
        <v>7005.51</v>
      </c>
      <c r="N542" s="17">
        <v>6154.7</v>
      </c>
      <c r="O542" s="17">
        <v>850.81</v>
      </c>
      <c r="P542" s="3">
        <v>0</v>
      </c>
    </row>
    <row r="543" spans="1:16" ht="24.95" customHeight="1" x14ac:dyDescent="0.2">
      <c r="A543" s="21" t="str">
        <f t="shared" si="24"/>
        <v>1441|1440011|69|2025|66606667615|3611|6914,83</v>
      </c>
      <c r="B543" s="21" t="str">
        <f t="shared" si="25"/>
        <v>1441|1440011|69|2025|8040</v>
      </c>
      <c r="C543" s="14">
        <v>1441</v>
      </c>
      <c r="D543" s="14">
        <v>1440011</v>
      </c>
      <c r="E543" s="14">
        <v>69</v>
      </c>
      <c r="F543" s="14">
        <v>2025</v>
      </c>
      <c r="G543" s="14">
        <v>66606667615</v>
      </c>
      <c r="H543" s="15" t="s">
        <v>174</v>
      </c>
      <c r="I543" s="14">
        <v>3611</v>
      </c>
      <c r="J543" s="14" t="s">
        <v>513</v>
      </c>
      <c r="K543" s="16">
        <v>46002</v>
      </c>
      <c r="L543" s="14">
        <v>8040</v>
      </c>
      <c r="M543" s="34">
        <f t="shared" si="26"/>
        <v>6914.83</v>
      </c>
      <c r="N543" s="17">
        <v>6088.96</v>
      </c>
      <c r="O543" s="17">
        <v>825.87</v>
      </c>
      <c r="P543" s="3">
        <v>0</v>
      </c>
    </row>
    <row r="544" spans="1:16" ht="24.95" customHeight="1" x14ac:dyDescent="0.2">
      <c r="A544" s="21" t="str">
        <f t="shared" si="24"/>
        <v>1441|1440011|70|2025|9269157628|3611|3932,79</v>
      </c>
      <c r="B544" s="21" t="str">
        <f t="shared" si="25"/>
        <v>1441|1440011|70|2025|7901</v>
      </c>
      <c r="C544" s="14">
        <v>1441</v>
      </c>
      <c r="D544" s="14">
        <v>1440011</v>
      </c>
      <c r="E544" s="14">
        <v>70</v>
      </c>
      <c r="F544" s="14">
        <v>2025</v>
      </c>
      <c r="G544" s="14">
        <v>9269157628</v>
      </c>
      <c r="H544" s="15" t="s">
        <v>175</v>
      </c>
      <c r="I544" s="14">
        <v>3611</v>
      </c>
      <c r="J544" s="14" t="s">
        <v>513</v>
      </c>
      <c r="K544" s="16">
        <v>46000</v>
      </c>
      <c r="L544" s="14">
        <v>7901</v>
      </c>
      <c r="M544" s="34">
        <f t="shared" si="26"/>
        <v>3932.79</v>
      </c>
      <c r="N544" s="17">
        <v>3828.11</v>
      </c>
      <c r="O544" s="17">
        <v>104.68</v>
      </c>
      <c r="P544" s="3">
        <v>0</v>
      </c>
    </row>
    <row r="545" spans="1:16" ht="24.95" customHeight="1" x14ac:dyDescent="0.2">
      <c r="A545" s="21" t="str">
        <f t="shared" si="24"/>
        <v>1441|1440011|71|2025|21154554000113|3920|48269,2</v>
      </c>
      <c r="B545" s="21" t="str">
        <f t="shared" si="25"/>
        <v>1441|1440011|71|2025|388</v>
      </c>
      <c r="C545" s="14">
        <v>1441</v>
      </c>
      <c r="D545" s="14">
        <v>1440011</v>
      </c>
      <c r="E545" s="14">
        <v>71</v>
      </c>
      <c r="F545" s="14">
        <v>2025</v>
      </c>
      <c r="G545" s="14">
        <v>21154554000113</v>
      </c>
      <c r="H545" s="15" t="s">
        <v>176</v>
      </c>
      <c r="I545" s="14">
        <v>3920</v>
      </c>
      <c r="J545" s="14" t="s">
        <v>366</v>
      </c>
      <c r="K545" s="16">
        <v>46001</v>
      </c>
      <c r="L545" s="14">
        <v>388</v>
      </c>
      <c r="M545" s="34">
        <f t="shared" si="26"/>
        <v>48269.2</v>
      </c>
      <c r="N545" s="17">
        <v>48269.2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1441|1440011|71|2025|21154554000113|3920|48269,2</v>
      </c>
      <c r="B546" s="21" t="str">
        <f t="shared" si="25"/>
        <v>1441|1440011|71|2025|1</v>
      </c>
      <c r="C546" s="14">
        <v>1441</v>
      </c>
      <c r="D546" s="14">
        <v>1440011</v>
      </c>
      <c r="E546" s="14">
        <v>71</v>
      </c>
      <c r="F546" s="14">
        <v>2025</v>
      </c>
      <c r="G546" s="14">
        <v>21154554000113</v>
      </c>
      <c r="H546" s="15" t="s">
        <v>176</v>
      </c>
      <c r="I546" s="14">
        <v>3920</v>
      </c>
      <c r="J546" s="14" t="s">
        <v>366</v>
      </c>
      <c r="K546" s="16">
        <v>46034</v>
      </c>
      <c r="L546" s="14">
        <v>1</v>
      </c>
      <c r="M546" s="34">
        <f t="shared" si="26"/>
        <v>48269.2</v>
      </c>
      <c r="N546" s="17">
        <v>48269.2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1441|1440011|72|2025|2896116605|3611|4098,28</v>
      </c>
      <c r="B547" s="21" t="str">
        <f t="shared" si="25"/>
        <v>1441|1440011|72|2025|7897</v>
      </c>
      <c r="C547" s="14">
        <v>1441</v>
      </c>
      <c r="D547" s="14">
        <v>1440011</v>
      </c>
      <c r="E547" s="14">
        <v>72</v>
      </c>
      <c r="F547" s="14">
        <v>2025</v>
      </c>
      <c r="G547" s="14">
        <v>2896116605</v>
      </c>
      <c r="H547" s="15" t="s">
        <v>177</v>
      </c>
      <c r="I547" s="14">
        <v>3611</v>
      </c>
      <c r="J547" s="14" t="s">
        <v>513</v>
      </c>
      <c r="K547" s="16">
        <v>46000</v>
      </c>
      <c r="L547" s="14">
        <v>7897</v>
      </c>
      <c r="M547" s="34">
        <f t="shared" si="26"/>
        <v>4098.2800000000007</v>
      </c>
      <c r="N547" s="17">
        <v>3968.78</v>
      </c>
      <c r="O547" s="17">
        <v>129.5</v>
      </c>
      <c r="P547" s="3">
        <v>0</v>
      </c>
    </row>
    <row r="548" spans="1:16" ht="24.95" customHeight="1" x14ac:dyDescent="0.2">
      <c r="A548" s="21" t="str">
        <f t="shared" si="24"/>
        <v>1441|1440011|73|2025|3063355000118|3920|69095,18</v>
      </c>
      <c r="B548" s="21" t="str">
        <f t="shared" si="25"/>
        <v>1441|1440011|73|2025|8006</v>
      </c>
      <c r="C548" s="14">
        <v>1441</v>
      </c>
      <c r="D548" s="14">
        <v>1440011</v>
      </c>
      <c r="E548" s="14">
        <v>73</v>
      </c>
      <c r="F548" s="14">
        <v>2025</v>
      </c>
      <c r="G548" s="14">
        <v>3063355000118</v>
      </c>
      <c r="H548" s="15" t="s">
        <v>178</v>
      </c>
      <c r="I548" s="14">
        <v>3920</v>
      </c>
      <c r="J548" s="14" t="s">
        <v>366</v>
      </c>
      <c r="K548" s="16">
        <v>46002</v>
      </c>
      <c r="L548" s="14">
        <v>8006</v>
      </c>
      <c r="M548" s="34">
        <f t="shared" si="26"/>
        <v>69095.180000000008</v>
      </c>
      <c r="N548" s="17">
        <v>65778.61</v>
      </c>
      <c r="O548" s="17">
        <v>3316.57</v>
      </c>
      <c r="P548" s="3">
        <v>0</v>
      </c>
    </row>
    <row r="549" spans="1:16" ht="24.95" customHeight="1" x14ac:dyDescent="0.2">
      <c r="A549" s="21" t="str">
        <f t="shared" si="24"/>
        <v>1441|1440011|73|2025|3063355000118|3920|71595,18</v>
      </c>
      <c r="B549" s="21" t="str">
        <f t="shared" si="25"/>
        <v>1441|1440011|73|2025|272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178</v>
      </c>
      <c r="I549" s="14">
        <v>3920</v>
      </c>
      <c r="J549" s="14" t="s">
        <v>366</v>
      </c>
      <c r="K549" s="16">
        <v>46041</v>
      </c>
      <c r="L549" s="14">
        <v>272</v>
      </c>
      <c r="M549" s="34">
        <f t="shared" si="26"/>
        <v>71595.180000000008</v>
      </c>
      <c r="N549" s="17">
        <v>68158.61</v>
      </c>
      <c r="O549" s="17">
        <v>3436.57</v>
      </c>
      <c r="P549" s="3">
        <v>0</v>
      </c>
    </row>
    <row r="550" spans="1:16" ht="24.95" customHeight="1" x14ac:dyDescent="0.2">
      <c r="A550" s="21" t="str">
        <f t="shared" si="24"/>
        <v>1441|1440011|74|2025|30059674687|3611|2317,9</v>
      </c>
      <c r="B550" s="21" t="str">
        <f t="shared" si="25"/>
        <v>1441|1440011|74|2025|7887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179</v>
      </c>
      <c r="I550" s="14">
        <v>3611</v>
      </c>
      <c r="J550" s="14" t="s">
        <v>513</v>
      </c>
      <c r="K550" s="16">
        <v>46000</v>
      </c>
      <c r="L550" s="14">
        <v>7887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1441|1440011|75|2025|15794466634|3611|4098,27</v>
      </c>
      <c r="B551" s="21" t="str">
        <f t="shared" si="25"/>
        <v>1441|1440011|75|2025|7890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180</v>
      </c>
      <c r="I551" s="14">
        <v>3611</v>
      </c>
      <c r="J551" s="14" t="s">
        <v>513</v>
      </c>
      <c r="K551" s="16">
        <v>46000</v>
      </c>
      <c r="L551" s="14">
        <v>7890</v>
      </c>
      <c r="M551" s="34">
        <f t="shared" si="26"/>
        <v>4098.2700000000004</v>
      </c>
      <c r="N551" s="17">
        <v>3968.77</v>
      </c>
      <c r="O551" s="17">
        <v>129.5</v>
      </c>
      <c r="P551" s="3">
        <v>0</v>
      </c>
    </row>
    <row r="552" spans="1:16" ht="24.95" customHeight="1" x14ac:dyDescent="0.2">
      <c r="A552" s="21" t="str">
        <f t="shared" si="24"/>
        <v>1441|1440011|76|2025|2274463131|3611|8741,76</v>
      </c>
      <c r="B552" s="21" t="str">
        <f t="shared" si="25"/>
        <v>1441|1440011|76|2025|7913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181</v>
      </c>
      <c r="I552" s="14">
        <v>3611</v>
      </c>
      <c r="J552" s="14" t="s">
        <v>513</v>
      </c>
      <c r="K552" s="16">
        <v>46001</v>
      </c>
      <c r="L552" s="14">
        <v>7913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 x14ac:dyDescent="0.2">
      <c r="A553" s="21" t="str">
        <f t="shared" si="24"/>
        <v>1441|1440011|77|2025|71077325000110|3920|151,24</v>
      </c>
      <c r="B553" s="21" t="str">
        <f t="shared" si="25"/>
        <v>1441|1440011|77|2025|7910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182</v>
      </c>
      <c r="I553" s="14">
        <v>3920</v>
      </c>
      <c r="J553" s="14" t="s">
        <v>366</v>
      </c>
      <c r="K553" s="16">
        <v>46001</v>
      </c>
      <c r="L553" s="14">
        <v>7910</v>
      </c>
      <c r="M553" s="34">
        <f t="shared" si="26"/>
        <v>151.24</v>
      </c>
      <c r="N553" s="17">
        <v>151.24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1441|1440011|77|2025|71077325000110|3920|30751,27</v>
      </c>
      <c r="B554" s="21" t="str">
        <f t="shared" si="25"/>
        <v>1441|1440011|77|2025|7911</v>
      </c>
      <c r="C554" s="14">
        <v>1441</v>
      </c>
      <c r="D554" s="14">
        <v>1440011</v>
      </c>
      <c r="E554" s="14">
        <v>77</v>
      </c>
      <c r="F554" s="14">
        <v>2025</v>
      </c>
      <c r="G554" s="14">
        <v>71077325000110</v>
      </c>
      <c r="H554" s="15" t="s">
        <v>182</v>
      </c>
      <c r="I554" s="14">
        <v>3920</v>
      </c>
      <c r="J554" s="14" t="s">
        <v>366</v>
      </c>
      <c r="K554" s="16">
        <v>46001</v>
      </c>
      <c r="L554" s="14">
        <v>7911</v>
      </c>
      <c r="M554" s="34">
        <f t="shared" si="26"/>
        <v>30751.27</v>
      </c>
      <c r="N554" s="17">
        <v>29267.95</v>
      </c>
      <c r="O554" s="17">
        <v>1483.32</v>
      </c>
      <c r="P554" s="3">
        <v>0</v>
      </c>
    </row>
    <row r="555" spans="1:16" ht="24.95" customHeight="1" x14ac:dyDescent="0.2">
      <c r="A555" s="21" t="str">
        <f t="shared" si="24"/>
        <v>1441|1440011|77|2025|71077325000110|3920|30751,27</v>
      </c>
      <c r="B555" s="21" t="str">
        <f t="shared" si="25"/>
        <v>1441|1440011|77|2025|269</v>
      </c>
      <c r="C555" s="14">
        <v>1441</v>
      </c>
      <c r="D555" s="14">
        <v>1440011</v>
      </c>
      <c r="E555" s="14">
        <v>77</v>
      </c>
      <c r="F555" s="14">
        <v>2025</v>
      </c>
      <c r="G555" s="14">
        <v>71077325000110</v>
      </c>
      <c r="H555" s="15" t="s">
        <v>182</v>
      </c>
      <c r="I555" s="14">
        <v>3920</v>
      </c>
      <c r="J555" s="14" t="s">
        <v>366</v>
      </c>
      <c r="K555" s="16">
        <v>46041</v>
      </c>
      <c r="L555" s="14">
        <v>269</v>
      </c>
      <c r="M555" s="34">
        <f t="shared" si="26"/>
        <v>30751.27</v>
      </c>
      <c r="N555" s="17">
        <v>29275.21</v>
      </c>
      <c r="O555" s="17">
        <v>1476.06</v>
      </c>
      <c r="P555" s="3">
        <v>0</v>
      </c>
    </row>
    <row r="556" spans="1:16" ht="24.95" customHeight="1" x14ac:dyDescent="0.2">
      <c r="A556" s="21" t="str">
        <f t="shared" si="24"/>
        <v>1441|1440011|78|2025|11040267670|3611|2195,63</v>
      </c>
      <c r="B556" s="21" t="str">
        <f t="shared" si="25"/>
        <v>1441|1440011|78|2025|7906</v>
      </c>
      <c r="C556" s="14">
        <v>1441</v>
      </c>
      <c r="D556" s="14">
        <v>1440011</v>
      </c>
      <c r="E556" s="14">
        <v>78</v>
      </c>
      <c r="F556" s="14">
        <v>2025</v>
      </c>
      <c r="G556" s="14">
        <v>11040267670</v>
      </c>
      <c r="H556" s="15" t="s">
        <v>183</v>
      </c>
      <c r="I556" s="14">
        <v>3611</v>
      </c>
      <c r="J556" s="14" t="s">
        <v>513</v>
      </c>
      <c r="K556" s="16">
        <v>46000</v>
      </c>
      <c r="L556" s="14">
        <v>7906</v>
      </c>
      <c r="M556" s="34">
        <f t="shared" si="26"/>
        <v>2195.63</v>
      </c>
      <c r="N556" s="17">
        <v>2195.63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1441|1440011|80|2025|84374071687|3611|3508,65</v>
      </c>
      <c r="B557" s="21" t="str">
        <f t="shared" si="25"/>
        <v>1441|1440011|80|2025|8063</v>
      </c>
      <c r="C557" s="14">
        <v>1441</v>
      </c>
      <c r="D557" s="14">
        <v>1440011</v>
      </c>
      <c r="E557" s="14">
        <v>80</v>
      </c>
      <c r="F557" s="14">
        <v>2025</v>
      </c>
      <c r="G557" s="14">
        <v>84374071687</v>
      </c>
      <c r="H557" s="15" t="s">
        <v>184</v>
      </c>
      <c r="I557" s="14">
        <v>3611</v>
      </c>
      <c r="J557" s="14" t="s">
        <v>513</v>
      </c>
      <c r="K557" s="16">
        <v>46002</v>
      </c>
      <c r="L557" s="14">
        <v>8063</v>
      </c>
      <c r="M557" s="34">
        <f t="shared" si="26"/>
        <v>3508.65</v>
      </c>
      <c r="N557" s="17">
        <v>3467.59</v>
      </c>
      <c r="O557" s="17">
        <v>41.06</v>
      </c>
      <c r="P557" s="3">
        <v>0</v>
      </c>
    </row>
    <row r="558" spans="1:16" ht="24.95" customHeight="1" x14ac:dyDescent="0.2">
      <c r="A558" s="21" t="str">
        <f t="shared" si="24"/>
        <v>1441|1440011|81|2025|32734751615|3611|6076,72</v>
      </c>
      <c r="B558" s="21" t="str">
        <f t="shared" si="25"/>
        <v>1441|1440011|81|2025|8035</v>
      </c>
      <c r="C558" s="14">
        <v>1441</v>
      </c>
      <c r="D558" s="14">
        <v>1440011</v>
      </c>
      <c r="E558" s="14">
        <v>81</v>
      </c>
      <c r="F558" s="14">
        <v>2025</v>
      </c>
      <c r="G558" s="14">
        <v>32734751615</v>
      </c>
      <c r="H558" s="15" t="s">
        <v>185</v>
      </c>
      <c r="I558" s="14">
        <v>3611</v>
      </c>
      <c r="J558" s="14" t="s">
        <v>513</v>
      </c>
      <c r="K558" s="16">
        <v>46002</v>
      </c>
      <c r="L558" s="14">
        <v>8035</v>
      </c>
      <c r="M558" s="34">
        <f t="shared" si="26"/>
        <v>6076.72</v>
      </c>
      <c r="N558" s="17">
        <v>5481.33</v>
      </c>
      <c r="O558" s="17">
        <v>595.39</v>
      </c>
      <c r="P558" s="3">
        <v>0</v>
      </c>
    </row>
    <row r="559" spans="1:16" ht="24.95" customHeight="1" x14ac:dyDescent="0.2">
      <c r="A559" s="21" t="str">
        <f t="shared" si="24"/>
        <v>1441|1440011|82|2025|73694126600|3611|7785,03</v>
      </c>
      <c r="B559" s="21" t="str">
        <f t="shared" si="25"/>
        <v>1441|1440011|82|2025|8017</v>
      </c>
      <c r="C559" s="14">
        <v>1441</v>
      </c>
      <c r="D559" s="14">
        <v>1440011</v>
      </c>
      <c r="E559" s="14">
        <v>82</v>
      </c>
      <c r="F559" s="14">
        <v>2025</v>
      </c>
      <c r="G559" s="14">
        <v>73694126600</v>
      </c>
      <c r="H559" s="15" t="s">
        <v>186</v>
      </c>
      <c r="I559" s="14">
        <v>3611</v>
      </c>
      <c r="J559" s="14" t="s">
        <v>513</v>
      </c>
      <c r="K559" s="16">
        <v>46002</v>
      </c>
      <c r="L559" s="14">
        <v>8017</v>
      </c>
      <c r="M559" s="34">
        <f t="shared" si="26"/>
        <v>7785.03</v>
      </c>
      <c r="N559" s="17">
        <v>6719.86</v>
      </c>
      <c r="O559" s="17">
        <v>1065.17</v>
      </c>
      <c r="P559" s="3">
        <v>0</v>
      </c>
    </row>
    <row r="560" spans="1:16" ht="24.95" customHeight="1" x14ac:dyDescent="0.2">
      <c r="A560" s="21" t="str">
        <f t="shared" si="24"/>
        <v>1441|1440011|84|2025|22068043000141|3920|8655,25</v>
      </c>
      <c r="B560" s="21" t="str">
        <f t="shared" si="25"/>
        <v>1441|1440011|84|2025|8026</v>
      </c>
      <c r="C560" s="14">
        <v>1441</v>
      </c>
      <c r="D560" s="14">
        <v>1440011</v>
      </c>
      <c r="E560" s="14">
        <v>84</v>
      </c>
      <c r="F560" s="14">
        <v>2025</v>
      </c>
      <c r="G560" s="14">
        <v>22068043000141</v>
      </c>
      <c r="H560" s="15" t="s">
        <v>187</v>
      </c>
      <c r="I560" s="14">
        <v>3920</v>
      </c>
      <c r="J560" s="14" t="s">
        <v>366</v>
      </c>
      <c r="K560" s="16">
        <v>46002</v>
      </c>
      <c r="L560" s="14">
        <v>8026</v>
      </c>
      <c r="M560" s="34">
        <f t="shared" si="26"/>
        <v>8655.25</v>
      </c>
      <c r="N560" s="17">
        <v>8239.7999999999993</v>
      </c>
      <c r="O560" s="17">
        <v>415.45</v>
      </c>
      <c r="P560" s="3">
        <v>0</v>
      </c>
    </row>
    <row r="561" spans="1:16" ht="24.95" customHeight="1" x14ac:dyDescent="0.2">
      <c r="A561" s="21" t="str">
        <f t="shared" si="24"/>
        <v>1441|1440011|84|2025|22068043000141|3920|8772,93</v>
      </c>
      <c r="B561" s="21" t="str">
        <f t="shared" si="25"/>
        <v>1441|1440011|84|2025|280</v>
      </c>
      <c r="C561" s="14">
        <v>1441</v>
      </c>
      <c r="D561" s="14">
        <v>1440011</v>
      </c>
      <c r="E561" s="14">
        <v>84</v>
      </c>
      <c r="F561" s="14">
        <v>2025</v>
      </c>
      <c r="G561" s="14">
        <v>22068043000141</v>
      </c>
      <c r="H561" s="15" t="s">
        <v>187</v>
      </c>
      <c r="I561" s="14">
        <v>3920</v>
      </c>
      <c r="J561" s="14" t="s">
        <v>366</v>
      </c>
      <c r="K561" s="16">
        <v>46041</v>
      </c>
      <c r="L561" s="14">
        <v>280</v>
      </c>
      <c r="M561" s="34">
        <f t="shared" si="26"/>
        <v>8772.93</v>
      </c>
      <c r="N561" s="17">
        <v>8351.83</v>
      </c>
      <c r="O561" s="17">
        <v>421.1</v>
      </c>
      <c r="P561" s="3">
        <v>0</v>
      </c>
    </row>
    <row r="562" spans="1:16" ht="24.95" customHeight="1" x14ac:dyDescent="0.2">
      <c r="A562" s="21" t="str">
        <f t="shared" si="24"/>
        <v>1441|1440011|85|2025|89330994687|3611|4056,31</v>
      </c>
      <c r="B562" s="21" t="str">
        <f t="shared" si="25"/>
        <v>1441|1440011|85|2025|8060</v>
      </c>
      <c r="C562" s="14">
        <v>1441</v>
      </c>
      <c r="D562" s="14">
        <v>1440011</v>
      </c>
      <c r="E562" s="14">
        <v>85</v>
      </c>
      <c r="F562" s="14">
        <v>2025</v>
      </c>
      <c r="G562" s="14">
        <v>89330994687</v>
      </c>
      <c r="H562" s="15" t="s">
        <v>188</v>
      </c>
      <c r="I562" s="14">
        <v>3611</v>
      </c>
      <c r="J562" s="14" t="s">
        <v>513</v>
      </c>
      <c r="K562" s="16">
        <v>46002</v>
      </c>
      <c r="L562" s="14">
        <v>8060</v>
      </c>
      <c r="M562" s="34">
        <f t="shared" si="26"/>
        <v>4056.31</v>
      </c>
      <c r="N562" s="17">
        <v>3933.1</v>
      </c>
      <c r="O562" s="17">
        <v>123.21</v>
      </c>
      <c r="P562" s="3">
        <v>0</v>
      </c>
    </row>
    <row r="563" spans="1:16" ht="24.95" customHeight="1" x14ac:dyDescent="0.2">
      <c r="A563" s="21" t="str">
        <f t="shared" si="24"/>
        <v>1441|1440011|86|2025|76809528920|3611|1228,25</v>
      </c>
      <c r="B563" s="21" t="str">
        <f t="shared" si="25"/>
        <v>1441|1440011|86|2025|8071</v>
      </c>
      <c r="C563" s="14">
        <v>1441</v>
      </c>
      <c r="D563" s="14">
        <v>1440011</v>
      </c>
      <c r="E563" s="14">
        <v>86</v>
      </c>
      <c r="F563" s="14">
        <v>2025</v>
      </c>
      <c r="G563" s="14">
        <v>76809528920</v>
      </c>
      <c r="H563" s="15" t="s">
        <v>189</v>
      </c>
      <c r="I563" s="14">
        <v>3611</v>
      </c>
      <c r="J563" s="14" t="s">
        <v>513</v>
      </c>
      <c r="K563" s="16">
        <v>46002</v>
      </c>
      <c r="L563" s="14">
        <v>8071</v>
      </c>
      <c r="M563" s="34">
        <f t="shared" si="26"/>
        <v>1228.25</v>
      </c>
      <c r="N563" s="17">
        <v>1228.25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1441|1440011|87|2025|17709692000144|3920|30679,36</v>
      </c>
      <c r="B564" s="21" t="str">
        <f t="shared" si="25"/>
        <v>1441|1440011|87|2025|8055</v>
      </c>
      <c r="C564" s="14">
        <v>1441</v>
      </c>
      <c r="D564" s="14">
        <v>1440011</v>
      </c>
      <c r="E564" s="14">
        <v>87</v>
      </c>
      <c r="F564" s="14">
        <v>2025</v>
      </c>
      <c r="G564" s="14">
        <v>17709692000144</v>
      </c>
      <c r="H564" s="15" t="s">
        <v>190</v>
      </c>
      <c r="I564" s="14">
        <v>3920</v>
      </c>
      <c r="J564" s="14" t="s">
        <v>366</v>
      </c>
      <c r="K564" s="16">
        <v>46002</v>
      </c>
      <c r="L564" s="14">
        <v>8055</v>
      </c>
      <c r="M564" s="34">
        <f t="shared" si="26"/>
        <v>30679.360000000001</v>
      </c>
      <c r="N564" s="17">
        <v>30679.360000000001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1441|1440011|87|2025|17709692000144|3920|30679,36</v>
      </c>
      <c r="B565" s="21" t="str">
        <f t="shared" si="25"/>
        <v>1441|1440011|87|2025|283</v>
      </c>
      <c r="C565" s="14">
        <v>1441</v>
      </c>
      <c r="D565" s="14">
        <v>1440011</v>
      </c>
      <c r="E565" s="14">
        <v>87</v>
      </c>
      <c r="F565" s="14">
        <v>2025</v>
      </c>
      <c r="G565" s="14">
        <v>17709692000144</v>
      </c>
      <c r="H565" s="15" t="s">
        <v>190</v>
      </c>
      <c r="I565" s="14">
        <v>3920</v>
      </c>
      <c r="J565" s="14" t="s">
        <v>366</v>
      </c>
      <c r="K565" s="16">
        <v>46042</v>
      </c>
      <c r="L565" s="14">
        <v>283</v>
      </c>
      <c r="M565" s="34">
        <f t="shared" si="26"/>
        <v>30679.360000000001</v>
      </c>
      <c r="N565" s="17">
        <v>30679.360000000001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1441|1440011|88|2025|62895958653|3611|1552,3</v>
      </c>
      <c r="B566" s="21" t="str">
        <f t="shared" si="25"/>
        <v>1441|1440011|88|2025|8041</v>
      </c>
      <c r="C566" s="14">
        <v>1441</v>
      </c>
      <c r="D566" s="14">
        <v>1440011</v>
      </c>
      <c r="E566" s="14">
        <v>88</v>
      </c>
      <c r="F566" s="14">
        <v>2025</v>
      </c>
      <c r="G566" s="14">
        <v>62895958653</v>
      </c>
      <c r="H566" s="15" t="s">
        <v>191</v>
      </c>
      <c r="I566" s="14">
        <v>3611</v>
      </c>
      <c r="J566" s="14" t="s">
        <v>513</v>
      </c>
      <c r="K566" s="16">
        <v>46002</v>
      </c>
      <c r="L566" s="14">
        <v>8041</v>
      </c>
      <c r="M566" s="34">
        <f t="shared" si="26"/>
        <v>1552.3</v>
      </c>
      <c r="N566" s="17">
        <v>1552.3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1441|1440011|89|2025|62897306653|3611|1552,31</v>
      </c>
      <c r="B567" s="21" t="str">
        <f t="shared" si="25"/>
        <v>1441|1440011|89|2025|8044</v>
      </c>
      <c r="C567" s="14">
        <v>1441</v>
      </c>
      <c r="D567" s="14">
        <v>1440011</v>
      </c>
      <c r="E567" s="14">
        <v>89</v>
      </c>
      <c r="F567" s="14">
        <v>2025</v>
      </c>
      <c r="G567" s="14">
        <v>62897306653</v>
      </c>
      <c r="H567" s="15" t="s">
        <v>192</v>
      </c>
      <c r="I567" s="14">
        <v>3611</v>
      </c>
      <c r="J567" s="14" t="s">
        <v>513</v>
      </c>
      <c r="K567" s="16">
        <v>46002</v>
      </c>
      <c r="L567" s="14">
        <v>8044</v>
      </c>
      <c r="M567" s="34">
        <f t="shared" si="26"/>
        <v>1552.31</v>
      </c>
      <c r="N567" s="17">
        <v>1552.31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1441|1440011|90|2025|54565707691|3611|1552,3</v>
      </c>
      <c r="B568" s="21" t="str">
        <f t="shared" si="25"/>
        <v>1441|1440011|90|2025|8043</v>
      </c>
      <c r="C568" s="14">
        <v>1441</v>
      </c>
      <c r="D568" s="14">
        <v>1440011</v>
      </c>
      <c r="E568" s="14">
        <v>90</v>
      </c>
      <c r="F568" s="14">
        <v>2025</v>
      </c>
      <c r="G568" s="14">
        <v>54565707691</v>
      </c>
      <c r="H568" s="15" t="s">
        <v>193</v>
      </c>
      <c r="I568" s="14">
        <v>3611</v>
      </c>
      <c r="J568" s="14" t="s">
        <v>513</v>
      </c>
      <c r="K568" s="16">
        <v>46002</v>
      </c>
      <c r="L568" s="14">
        <v>8043</v>
      </c>
      <c r="M568" s="34">
        <f t="shared" si="26"/>
        <v>1552.3</v>
      </c>
      <c r="N568" s="17">
        <v>1552.3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1441|1440011|91|2025|21154554000113|3920|17688,26</v>
      </c>
      <c r="B569" s="21" t="str">
        <f t="shared" si="25"/>
        <v>1441|1440011|91|2025|389</v>
      </c>
      <c r="C569" s="14">
        <v>1441</v>
      </c>
      <c r="D569" s="14">
        <v>1440011</v>
      </c>
      <c r="E569" s="14">
        <v>91</v>
      </c>
      <c r="F569" s="14">
        <v>2025</v>
      </c>
      <c r="G569" s="14">
        <v>21154554000113</v>
      </c>
      <c r="H569" s="15" t="s">
        <v>176</v>
      </c>
      <c r="I569" s="14">
        <v>3920</v>
      </c>
      <c r="J569" s="14" t="s">
        <v>366</v>
      </c>
      <c r="K569" s="16">
        <v>46001</v>
      </c>
      <c r="L569" s="14">
        <v>389</v>
      </c>
      <c r="M569" s="34">
        <f t="shared" si="26"/>
        <v>17688.259999999998</v>
      </c>
      <c r="N569" s="17">
        <v>17688.259999999998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1441|1440011|92|2025|24046590653|3611|6438,35</v>
      </c>
      <c r="B570" s="21" t="str">
        <f t="shared" si="25"/>
        <v>1441|1440011|92|2025|8018</v>
      </c>
      <c r="C570" s="14">
        <v>1441</v>
      </c>
      <c r="D570" s="14">
        <v>1440011</v>
      </c>
      <c r="E570" s="14">
        <v>92</v>
      </c>
      <c r="F570" s="14">
        <v>2025</v>
      </c>
      <c r="G570" s="14">
        <v>24046590653</v>
      </c>
      <c r="H570" s="15" t="s">
        <v>194</v>
      </c>
      <c r="I570" s="14">
        <v>3611</v>
      </c>
      <c r="J570" s="14" t="s">
        <v>513</v>
      </c>
      <c r="K570" s="16">
        <v>46002</v>
      </c>
      <c r="L570" s="14">
        <v>8018</v>
      </c>
      <c r="M570" s="34">
        <f t="shared" si="26"/>
        <v>6438.35</v>
      </c>
      <c r="N570" s="17">
        <v>5743.51</v>
      </c>
      <c r="O570" s="17">
        <v>694.84</v>
      </c>
      <c r="P570" s="3">
        <v>0</v>
      </c>
    </row>
    <row r="571" spans="1:16" ht="24.95" customHeight="1" x14ac:dyDescent="0.2">
      <c r="A571" s="21" t="str">
        <f t="shared" si="24"/>
        <v>1441|1440011|94|2025|2589209630|3611|3377,24</v>
      </c>
      <c r="B571" s="21" t="str">
        <f t="shared" si="25"/>
        <v>1441|1440011|94|2025|7903</v>
      </c>
      <c r="C571" s="14">
        <v>1441</v>
      </c>
      <c r="D571" s="14">
        <v>1440011</v>
      </c>
      <c r="E571" s="14">
        <v>94</v>
      </c>
      <c r="F571" s="14">
        <v>2025</v>
      </c>
      <c r="G571" s="14">
        <v>2589209630</v>
      </c>
      <c r="H571" s="15" t="s">
        <v>195</v>
      </c>
      <c r="I571" s="14">
        <v>3611</v>
      </c>
      <c r="J571" s="14" t="s">
        <v>513</v>
      </c>
      <c r="K571" s="16">
        <v>46000</v>
      </c>
      <c r="L571" s="14">
        <v>7903</v>
      </c>
      <c r="M571" s="34">
        <f t="shared" si="26"/>
        <v>3377.2400000000002</v>
      </c>
      <c r="N571" s="17">
        <v>3351.65</v>
      </c>
      <c r="O571" s="17">
        <v>25.59</v>
      </c>
      <c r="P571" s="3">
        <v>0</v>
      </c>
    </row>
    <row r="572" spans="1:16" ht="24.95" customHeight="1" x14ac:dyDescent="0.2">
      <c r="A572" s="21" t="str">
        <f t="shared" si="24"/>
        <v>1441|1440011|95|2025|12104191653|3611|12654,84</v>
      </c>
      <c r="B572" s="21" t="str">
        <f t="shared" si="25"/>
        <v>1441|1440011|95|2025|7888</v>
      </c>
      <c r="C572" s="14">
        <v>1441</v>
      </c>
      <c r="D572" s="14">
        <v>1440011</v>
      </c>
      <c r="E572" s="14">
        <v>95</v>
      </c>
      <c r="F572" s="14">
        <v>2025</v>
      </c>
      <c r="G572" s="14">
        <v>12104191653</v>
      </c>
      <c r="H572" s="15" t="s">
        <v>196</v>
      </c>
      <c r="I572" s="14">
        <v>3611</v>
      </c>
      <c r="J572" s="14" t="s">
        <v>513</v>
      </c>
      <c r="K572" s="16">
        <v>46000</v>
      </c>
      <c r="L572" s="14">
        <v>7888</v>
      </c>
      <c r="M572" s="34">
        <f t="shared" si="26"/>
        <v>12654.84</v>
      </c>
      <c r="N572" s="17">
        <v>10250.469999999999</v>
      </c>
      <c r="O572" s="17">
        <v>2404.37</v>
      </c>
      <c r="P572" s="3">
        <v>0</v>
      </c>
    </row>
    <row r="573" spans="1:16" ht="24.95" customHeight="1" x14ac:dyDescent="0.2">
      <c r="A573" s="21" t="str">
        <f t="shared" si="24"/>
        <v>1441|1440011|96|2025|4450881680|3611|7688,33</v>
      </c>
      <c r="B573" s="21" t="str">
        <f t="shared" si="25"/>
        <v>1441|1440011|96|2025|8080</v>
      </c>
      <c r="C573" s="14">
        <v>1441</v>
      </c>
      <c r="D573" s="14">
        <v>1440011</v>
      </c>
      <c r="E573" s="14">
        <v>96</v>
      </c>
      <c r="F573" s="14">
        <v>2025</v>
      </c>
      <c r="G573" s="14">
        <v>4450881680</v>
      </c>
      <c r="H573" s="15" t="s">
        <v>197</v>
      </c>
      <c r="I573" s="14">
        <v>3611</v>
      </c>
      <c r="J573" s="14" t="s">
        <v>513</v>
      </c>
      <c r="K573" s="16">
        <v>46002</v>
      </c>
      <c r="L573" s="14">
        <v>8080</v>
      </c>
      <c r="M573" s="34">
        <f t="shared" si="26"/>
        <v>7688.33</v>
      </c>
      <c r="N573" s="17">
        <v>6649.75</v>
      </c>
      <c r="O573" s="17">
        <v>1038.58</v>
      </c>
      <c r="P573" s="3">
        <v>0</v>
      </c>
    </row>
    <row r="574" spans="1:16" ht="24.95" customHeight="1" x14ac:dyDescent="0.2">
      <c r="A574" s="21" t="str">
        <f t="shared" si="24"/>
        <v>1441|1440011|97|2025|4858733629|3611|2080,42</v>
      </c>
      <c r="B574" s="21" t="str">
        <f t="shared" si="25"/>
        <v>1441|1440011|97|2025|8037</v>
      </c>
      <c r="C574" s="14">
        <v>1441</v>
      </c>
      <c r="D574" s="14">
        <v>1440011</v>
      </c>
      <c r="E574" s="14">
        <v>97</v>
      </c>
      <c r="F574" s="14">
        <v>2025</v>
      </c>
      <c r="G574" s="14">
        <v>4858733629</v>
      </c>
      <c r="H574" s="15" t="s">
        <v>198</v>
      </c>
      <c r="I574" s="14">
        <v>3611</v>
      </c>
      <c r="J574" s="14" t="s">
        <v>513</v>
      </c>
      <c r="K574" s="16">
        <v>46002</v>
      </c>
      <c r="L574" s="14">
        <v>8037</v>
      </c>
      <c r="M574" s="34">
        <f t="shared" si="26"/>
        <v>2080.42</v>
      </c>
      <c r="N574" s="17">
        <v>2080.42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1441|1440011|98|2025|58352910604|3611|6985,94</v>
      </c>
      <c r="B575" s="21" t="str">
        <f t="shared" si="25"/>
        <v>1441|1440011|98|2025|8048</v>
      </c>
      <c r="C575" s="14">
        <v>1441</v>
      </c>
      <c r="D575" s="14">
        <v>1440011</v>
      </c>
      <c r="E575" s="14">
        <v>98</v>
      </c>
      <c r="F575" s="14">
        <v>2025</v>
      </c>
      <c r="G575" s="14">
        <v>58352910604</v>
      </c>
      <c r="H575" s="15" t="s">
        <v>199</v>
      </c>
      <c r="I575" s="14">
        <v>3611</v>
      </c>
      <c r="J575" s="14" t="s">
        <v>513</v>
      </c>
      <c r="K575" s="16">
        <v>46002</v>
      </c>
      <c r="L575" s="14">
        <v>8048</v>
      </c>
      <c r="M575" s="34">
        <f t="shared" si="26"/>
        <v>6985.9400000000005</v>
      </c>
      <c r="N575" s="17">
        <v>6140.52</v>
      </c>
      <c r="O575" s="17">
        <v>845.42</v>
      </c>
      <c r="P575" s="3">
        <v>0</v>
      </c>
    </row>
    <row r="576" spans="1:16" ht="24.95" customHeight="1" x14ac:dyDescent="0.2">
      <c r="A576" s="21" t="str">
        <f t="shared" si="24"/>
        <v>1441|1440011|99|2025|1980768000131|3920|9333,42</v>
      </c>
      <c r="B576" s="21" t="str">
        <f t="shared" si="25"/>
        <v>1441|1440011|99|2025|7944</v>
      </c>
      <c r="C576" s="14">
        <v>1441</v>
      </c>
      <c r="D576" s="14">
        <v>1440011</v>
      </c>
      <c r="E576" s="14">
        <v>99</v>
      </c>
      <c r="F576" s="14">
        <v>2025</v>
      </c>
      <c r="G576" s="14">
        <v>1980768000131</v>
      </c>
      <c r="H576" s="15" t="s">
        <v>200</v>
      </c>
      <c r="I576" s="14">
        <v>3920</v>
      </c>
      <c r="J576" s="14" t="s">
        <v>366</v>
      </c>
      <c r="K576" s="16">
        <v>46001</v>
      </c>
      <c r="L576" s="14">
        <v>7944</v>
      </c>
      <c r="M576" s="34">
        <f t="shared" si="26"/>
        <v>9333.42</v>
      </c>
      <c r="N576" s="17">
        <v>7842.44</v>
      </c>
      <c r="O576" s="17">
        <v>1490.98</v>
      </c>
      <c r="P576" s="3">
        <v>0</v>
      </c>
    </row>
    <row r="577" spans="1:16" ht="24.95" customHeight="1" x14ac:dyDescent="0.2">
      <c r="A577" s="21" t="str">
        <f t="shared" si="24"/>
        <v>1441|1440011|100|2025|96572523691|3611|9223,33</v>
      </c>
      <c r="B577" s="21" t="str">
        <f t="shared" si="25"/>
        <v>1441|1440011|100|2025|8053</v>
      </c>
      <c r="C577" s="14">
        <v>1441</v>
      </c>
      <c r="D577" s="14">
        <v>1440011</v>
      </c>
      <c r="E577" s="14">
        <v>100</v>
      </c>
      <c r="F577" s="14">
        <v>2025</v>
      </c>
      <c r="G577" s="14">
        <v>96572523691</v>
      </c>
      <c r="H577" s="15" t="s">
        <v>201</v>
      </c>
      <c r="I577" s="14">
        <v>3611</v>
      </c>
      <c r="J577" s="14" t="s">
        <v>513</v>
      </c>
      <c r="K577" s="16">
        <v>46002</v>
      </c>
      <c r="L577" s="14">
        <v>8053</v>
      </c>
      <c r="M577" s="34">
        <f t="shared" si="26"/>
        <v>9223.33</v>
      </c>
      <c r="N577" s="17">
        <v>7762.62</v>
      </c>
      <c r="O577" s="17">
        <v>1460.71</v>
      </c>
      <c r="P577" s="3">
        <v>0</v>
      </c>
    </row>
    <row r="578" spans="1:16" ht="24.95" customHeight="1" x14ac:dyDescent="0.2">
      <c r="A578" s="21" t="str">
        <f t="shared" si="24"/>
        <v>1441|1440011|101|2025|16618025672|3611|3698,77</v>
      </c>
      <c r="B578" s="21" t="str">
        <f t="shared" si="25"/>
        <v>1441|1440011|101|2025|7958</v>
      </c>
      <c r="C578" s="14">
        <v>1441</v>
      </c>
      <c r="D578" s="14">
        <v>1440011</v>
      </c>
      <c r="E578" s="14">
        <v>101</v>
      </c>
      <c r="F578" s="14">
        <v>2025</v>
      </c>
      <c r="G578" s="14">
        <v>16618025672</v>
      </c>
      <c r="H578" s="15" t="s">
        <v>202</v>
      </c>
      <c r="I578" s="14">
        <v>3611</v>
      </c>
      <c r="J578" s="14" t="s">
        <v>513</v>
      </c>
      <c r="K578" s="16">
        <v>46001</v>
      </c>
      <c r="L578" s="14">
        <v>7958</v>
      </c>
      <c r="M578" s="34">
        <f t="shared" si="26"/>
        <v>3698.77</v>
      </c>
      <c r="N578" s="17">
        <v>3629.19</v>
      </c>
      <c r="O578" s="17">
        <v>69.58</v>
      </c>
      <c r="P578" s="3">
        <v>0</v>
      </c>
    </row>
    <row r="579" spans="1:16" ht="24.95" customHeight="1" x14ac:dyDescent="0.2">
      <c r="A579" s="21" t="str">
        <f t="shared" si="24"/>
        <v>1441|1440011|102|2025|56445180604|3611|3288,52</v>
      </c>
      <c r="B579" s="21" t="str">
        <f t="shared" si="25"/>
        <v>1441|1440011|102|2025|7989</v>
      </c>
      <c r="C579" s="14">
        <v>1441</v>
      </c>
      <c r="D579" s="14">
        <v>1440011</v>
      </c>
      <c r="E579" s="14">
        <v>102</v>
      </c>
      <c r="F579" s="14">
        <v>2025</v>
      </c>
      <c r="G579" s="14">
        <v>56445180604</v>
      </c>
      <c r="H579" s="15" t="s">
        <v>203</v>
      </c>
      <c r="I579" s="14">
        <v>3611</v>
      </c>
      <c r="J579" s="14" t="s">
        <v>513</v>
      </c>
      <c r="K579" s="16">
        <v>46001</v>
      </c>
      <c r="L579" s="14">
        <v>7989</v>
      </c>
      <c r="M579" s="34">
        <f t="shared" si="26"/>
        <v>3288.52</v>
      </c>
      <c r="N579" s="17">
        <v>3269.58</v>
      </c>
      <c r="O579" s="17">
        <v>18.940000000000001</v>
      </c>
      <c r="P579" s="3">
        <v>0</v>
      </c>
    </row>
    <row r="580" spans="1:16" ht="24.95" customHeight="1" x14ac:dyDescent="0.2">
      <c r="A580" s="21" t="str">
        <f t="shared" si="24"/>
        <v>1441|1440011|103|2025|31355960606|3611|3756,86</v>
      </c>
      <c r="B580" s="21" t="str">
        <f t="shared" si="25"/>
        <v>1441|1440011|103|2025|7902</v>
      </c>
      <c r="C580" s="14">
        <v>1441</v>
      </c>
      <c r="D580" s="14">
        <v>1440011</v>
      </c>
      <c r="E580" s="14">
        <v>103</v>
      </c>
      <c r="F580" s="14">
        <v>2025</v>
      </c>
      <c r="G580" s="14">
        <v>31355960606</v>
      </c>
      <c r="H580" s="15" t="s">
        <v>204</v>
      </c>
      <c r="I580" s="14">
        <v>3611</v>
      </c>
      <c r="J580" s="14" t="s">
        <v>513</v>
      </c>
      <c r="K580" s="16">
        <v>46000</v>
      </c>
      <c r="L580" s="14">
        <v>7902</v>
      </c>
      <c r="M580" s="34">
        <f t="shared" si="26"/>
        <v>3756.86</v>
      </c>
      <c r="N580" s="17">
        <v>3678.57</v>
      </c>
      <c r="O580" s="17">
        <v>78.290000000000006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1441|1440011|104|2025|6355953620|3611|4018,51</v>
      </c>
      <c r="B581" s="21" t="str">
        <f t="shared" ref="B581:B644" si="28">C581&amp;"|"&amp;D581&amp;"|"&amp;E581&amp;"|"&amp;F581&amp;"|"&amp;L581</f>
        <v>1441|1440011|104|2025|7912</v>
      </c>
      <c r="C581" s="14">
        <v>1441</v>
      </c>
      <c r="D581" s="14">
        <v>1440011</v>
      </c>
      <c r="E581" s="14">
        <v>104</v>
      </c>
      <c r="F581" s="14">
        <v>2025</v>
      </c>
      <c r="G581" s="14">
        <v>6355953620</v>
      </c>
      <c r="H581" s="15" t="s">
        <v>205</v>
      </c>
      <c r="I581" s="14">
        <v>3611</v>
      </c>
      <c r="J581" s="14" t="s">
        <v>513</v>
      </c>
      <c r="K581" s="16">
        <v>46001</v>
      </c>
      <c r="L581" s="14">
        <v>7912</v>
      </c>
      <c r="M581" s="34">
        <f t="shared" si="26"/>
        <v>4018.5099999999998</v>
      </c>
      <c r="N581" s="17">
        <v>3900.97</v>
      </c>
      <c r="O581" s="17">
        <v>117.54</v>
      </c>
      <c r="P581" s="3">
        <v>0</v>
      </c>
    </row>
    <row r="582" spans="1:16" ht="24.95" customHeight="1" x14ac:dyDescent="0.2">
      <c r="A582" s="21" t="str">
        <f t="shared" si="27"/>
        <v>1441|1440011|105|2025|91352053691|3611|5048,81</v>
      </c>
      <c r="B582" s="21" t="str">
        <f t="shared" si="28"/>
        <v>1441|1440011|105|2025|7896</v>
      </c>
      <c r="C582" s="14">
        <v>1441</v>
      </c>
      <c r="D582" s="14">
        <v>1440011</v>
      </c>
      <c r="E582" s="14">
        <v>105</v>
      </c>
      <c r="F582" s="14">
        <v>2025</v>
      </c>
      <c r="G582" s="14">
        <v>91352053691</v>
      </c>
      <c r="H582" s="15" t="s">
        <v>206</v>
      </c>
      <c r="I582" s="14">
        <v>3611</v>
      </c>
      <c r="J582" s="14" t="s">
        <v>513</v>
      </c>
      <c r="K582" s="16">
        <v>46000</v>
      </c>
      <c r="L582" s="14">
        <v>7896</v>
      </c>
      <c r="M582" s="34">
        <f t="shared" ref="M582:M645" si="29">N582+O582</f>
        <v>5048.8099999999995</v>
      </c>
      <c r="N582" s="17">
        <v>4724.9399999999996</v>
      </c>
      <c r="O582" s="17">
        <v>323.87</v>
      </c>
      <c r="P582" s="3">
        <v>0</v>
      </c>
    </row>
    <row r="583" spans="1:16" ht="24.95" customHeight="1" x14ac:dyDescent="0.2">
      <c r="A583" s="21" t="str">
        <f t="shared" si="27"/>
        <v>1441|1440011|106|2025|69750416104|3611|1366,08</v>
      </c>
      <c r="B583" s="21" t="str">
        <f t="shared" si="28"/>
        <v>1441|1440011|106|2025|7893</v>
      </c>
      <c r="C583" s="14">
        <v>1441</v>
      </c>
      <c r="D583" s="14">
        <v>1440011</v>
      </c>
      <c r="E583" s="14">
        <v>106</v>
      </c>
      <c r="F583" s="14">
        <v>2025</v>
      </c>
      <c r="G583" s="14">
        <v>69750416104</v>
      </c>
      <c r="H583" s="15" t="s">
        <v>207</v>
      </c>
      <c r="I583" s="14">
        <v>3611</v>
      </c>
      <c r="J583" s="14" t="s">
        <v>513</v>
      </c>
      <c r="K583" s="16">
        <v>46000</v>
      </c>
      <c r="L583" s="14">
        <v>7893</v>
      </c>
      <c r="M583" s="34">
        <f t="shared" si="29"/>
        <v>1366.08</v>
      </c>
      <c r="N583" s="17">
        <v>1366.08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1441|1440011|107|2025|5985417646|3611|2596,12</v>
      </c>
      <c r="B584" s="21" t="str">
        <f t="shared" si="28"/>
        <v>1441|1440011|107|2025|8033</v>
      </c>
      <c r="C584" s="14">
        <v>1441</v>
      </c>
      <c r="D584" s="14">
        <v>1440011</v>
      </c>
      <c r="E584" s="14">
        <v>107</v>
      </c>
      <c r="F584" s="14">
        <v>2025</v>
      </c>
      <c r="G584" s="14">
        <v>5985417646</v>
      </c>
      <c r="H584" s="15" t="s">
        <v>208</v>
      </c>
      <c r="I584" s="14">
        <v>3611</v>
      </c>
      <c r="J584" s="14" t="s">
        <v>513</v>
      </c>
      <c r="K584" s="16">
        <v>46002</v>
      </c>
      <c r="L584" s="14">
        <v>8033</v>
      </c>
      <c r="M584" s="34">
        <f t="shared" si="29"/>
        <v>2596.12</v>
      </c>
      <c r="N584" s="17">
        <v>2596.12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1441|1440011|108|2025|20660570610|3611|13721,82</v>
      </c>
      <c r="B585" s="21" t="str">
        <f t="shared" si="28"/>
        <v>1441|1440011|108|2025|8022</v>
      </c>
      <c r="C585" s="14">
        <v>1441</v>
      </c>
      <c r="D585" s="14">
        <v>1440011</v>
      </c>
      <c r="E585" s="14">
        <v>108</v>
      </c>
      <c r="F585" s="14">
        <v>2025</v>
      </c>
      <c r="G585" s="14">
        <v>20660570610</v>
      </c>
      <c r="H585" s="15" t="s">
        <v>209</v>
      </c>
      <c r="I585" s="14">
        <v>3611</v>
      </c>
      <c r="J585" s="14" t="s">
        <v>513</v>
      </c>
      <c r="K585" s="16">
        <v>46002</v>
      </c>
      <c r="L585" s="14">
        <v>8022</v>
      </c>
      <c r="M585" s="34">
        <f t="shared" si="29"/>
        <v>13721.82</v>
      </c>
      <c r="N585" s="17">
        <v>11024.03</v>
      </c>
      <c r="O585" s="17">
        <v>2697.79</v>
      </c>
      <c r="P585" s="3">
        <v>0</v>
      </c>
    </row>
    <row r="586" spans="1:16" ht="24.95" customHeight="1" x14ac:dyDescent="0.2">
      <c r="A586" s="21" t="str">
        <f t="shared" si="27"/>
        <v>1441|1440011|109|2025|73060178615|3611|3756,64</v>
      </c>
      <c r="B586" s="21" t="str">
        <f t="shared" si="28"/>
        <v>1441|1440011|109|2025|7945</v>
      </c>
      <c r="C586" s="14">
        <v>1441</v>
      </c>
      <c r="D586" s="14">
        <v>1440011</v>
      </c>
      <c r="E586" s="14">
        <v>109</v>
      </c>
      <c r="F586" s="14">
        <v>2025</v>
      </c>
      <c r="G586" s="14">
        <v>73060178615</v>
      </c>
      <c r="H586" s="15" t="s">
        <v>210</v>
      </c>
      <c r="I586" s="14">
        <v>3611</v>
      </c>
      <c r="J586" s="14" t="s">
        <v>513</v>
      </c>
      <c r="K586" s="16">
        <v>46001</v>
      </c>
      <c r="L586" s="14">
        <v>7945</v>
      </c>
      <c r="M586" s="34">
        <f t="shared" si="29"/>
        <v>3756.6400000000003</v>
      </c>
      <c r="N586" s="17">
        <v>3678.38</v>
      </c>
      <c r="O586" s="17">
        <v>78.260000000000005</v>
      </c>
      <c r="P586" s="3">
        <v>0</v>
      </c>
    </row>
    <row r="587" spans="1:16" ht="24.95" customHeight="1" x14ac:dyDescent="0.2">
      <c r="A587" s="21" t="str">
        <f t="shared" si="27"/>
        <v>1441|1440011|110|2025|37578588672|3611|1780,23</v>
      </c>
      <c r="B587" s="21" t="str">
        <f t="shared" si="28"/>
        <v>1441|1440011|110|2025|7937</v>
      </c>
      <c r="C587" s="14">
        <v>1441</v>
      </c>
      <c r="D587" s="14">
        <v>1440011</v>
      </c>
      <c r="E587" s="14">
        <v>110</v>
      </c>
      <c r="F587" s="14">
        <v>2025</v>
      </c>
      <c r="G587" s="14">
        <v>37578588672</v>
      </c>
      <c r="H587" s="15" t="s">
        <v>211</v>
      </c>
      <c r="I587" s="14">
        <v>3611</v>
      </c>
      <c r="J587" s="14" t="s">
        <v>513</v>
      </c>
      <c r="K587" s="16">
        <v>46001</v>
      </c>
      <c r="L587" s="14">
        <v>7937</v>
      </c>
      <c r="M587" s="34">
        <f t="shared" si="29"/>
        <v>1780.23</v>
      </c>
      <c r="N587" s="17">
        <v>1780.23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1441|1440011|111|2025|83228365620|3611|3834,92</v>
      </c>
      <c r="B588" s="21" t="str">
        <f t="shared" si="28"/>
        <v>1441|1440011|111|2025|8014</v>
      </c>
      <c r="C588" s="14">
        <v>1441</v>
      </c>
      <c r="D588" s="14">
        <v>1440011</v>
      </c>
      <c r="E588" s="14">
        <v>111</v>
      </c>
      <c r="F588" s="14">
        <v>2025</v>
      </c>
      <c r="G588" s="14">
        <v>83228365620</v>
      </c>
      <c r="H588" s="15" t="s">
        <v>212</v>
      </c>
      <c r="I588" s="14">
        <v>3611</v>
      </c>
      <c r="J588" s="14" t="s">
        <v>513</v>
      </c>
      <c r="K588" s="16">
        <v>46002</v>
      </c>
      <c r="L588" s="14">
        <v>8014</v>
      </c>
      <c r="M588" s="34">
        <f t="shared" si="29"/>
        <v>3834.92</v>
      </c>
      <c r="N588" s="17">
        <v>3744.92</v>
      </c>
      <c r="O588" s="17">
        <v>90</v>
      </c>
      <c r="P588" s="3">
        <v>0</v>
      </c>
    </row>
    <row r="589" spans="1:16" ht="24.95" customHeight="1" x14ac:dyDescent="0.2">
      <c r="A589" s="21" t="str">
        <f t="shared" si="27"/>
        <v>1441|1440011|112|2025|83507191687|3611|3834,92</v>
      </c>
      <c r="B589" s="21" t="str">
        <f t="shared" si="28"/>
        <v>1441|1440011|112|2025|8027</v>
      </c>
      <c r="C589" s="14">
        <v>1441</v>
      </c>
      <c r="D589" s="14">
        <v>1440011</v>
      </c>
      <c r="E589" s="14">
        <v>112</v>
      </c>
      <c r="F589" s="14">
        <v>2025</v>
      </c>
      <c r="G589" s="14">
        <v>83507191687</v>
      </c>
      <c r="H589" s="15" t="s">
        <v>213</v>
      </c>
      <c r="I589" s="14">
        <v>3611</v>
      </c>
      <c r="J589" s="14" t="s">
        <v>513</v>
      </c>
      <c r="K589" s="16">
        <v>46002</v>
      </c>
      <c r="L589" s="14">
        <v>8027</v>
      </c>
      <c r="M589" s="34">
        <f t="shared" si="29"/>
        <v>3834.92</v>
      </c>
      <c r="N589" s="17">
        <v>3744.92</v>
      </c>
      <c r="O589" s="17">
        <v>90</v>
      </c>
      <c r="P589" s="3">
        <v>0</v>
      </c>
    </row>
    <row r="590" spans="1:16" ht="24.95" customHeight="1" x14ac:dyDescent="0.2">
      <c r="A590" s="21" t="str">
        <f t="shared" si="27"/>
        <v>1441|1440011|113|2025|11713521660|3611|2867,89</v>
      </c>
      <c r="B590" s="21" t="str">
        <f t="shared" si="28"/>
        <v>1441|1440011|113|2025|8034</v>
      </c>
      <c r="C590" s="14">
        <v>1441</v>
      </c>
      <c r="D590" s="14">
        <v>1440011</v>
      </c>
      <c r="E590" s="14">
        <v>113</v>
      </c>
      <c r="F590" s="14">
        <v>2025</v>
      </c>
      <c r="G590" s="14">
        <v>11713521660</v>
      </c>
      <c r="H590" s="15" t="s">
        <v>214</v>
      </c>
      <c r="I590" s="14">
        <v>3611</v>
      </c>
      <c r="J590" s="14" t="s">
        <v>513</v>
      </c>
      <c r="K590" s="16">
        <v>46002</v>
      </c>
      <c r="L590" s="14">
        <v>8034</v>
      </c>
      <c r="M590" s="34">
        <f t="shared" si="29"/>
        <v>2867.89</v>
      </c>
      <c r="N590" s="17">
        <v>2867.89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1441|1440011|114|2025|84939974634|3611|5273,86</v>
      </c>
      <c r="B591" s="21" t="str">
        <f t="shared" si="28"/>
        <v>1441|1440011|114|2025|8025</v>
      </c>
      <c r="C591" s="14">
        <v>1441</v>
      </c>
      <c r="D591" s="14">
        <v>1440011</v>
      </c>
      <c r="E591" s="14">
        <v>114</v>
      </c>
      <c r="F591" s="14">
        <v>2025</v>
      </c>
      <c r="G591" s="14">
        <v>84939974634</v>
      </c>
      <c r="H591" s="15" t="s">
        <v>215</v>
      </c>
      <c r="I591" s="14">
        <v>3611</v>
      </c>
      <c r="J591" s="14" t="s">
        <v>513</v>
      </c>
      <c r="K591" s="16">
        <v>46002</v>
      </c>
      <c r="L591" s="14">
        <v>8025</v>
      </c>
      <c r="M591" s="34">
        <f t="shared" si="29"/>
        <v>5273.8600000000006</v>
      </c>
      <c r="N591" s="17">
        <v>4899.26</v>
      </c>
      <c r="O591" s="17">
        <v>374.6</v>
      </c>
      <c r="P591" s="3">
        <v>0</v>
      </c>
    </row>
    <row r="592" spans="1:16" ht="24.95" customHeight="1" x14ac:dyDescent="0.2">
      <c r="A592" s="21" t="str">
        <f t="shared" si="27"/>
        <v>1441|1440011|115|2025|24891606649|3611|5273,86</v>
      </c>
      <c r="B592" s="21" t="str">
        <f t="shared" si="28"/>
        <v>1441|1440011|115|2025|8024</v>
      </c>
      <c r="C592" s="14">
        <v>1441</v>
      </c>
      <c r="D592" s="14">
        <v>1440011</v>
      </c>
      <c r="E592" s="14">
        <v>115</v>
      </c>
      <c r="F592" s="14">
        <v>2025</v>
      </c>
      <c r="G592" s="14">
        <v>24891606649</v>
      </c>
      <c r="H592" s="15" t="s">
        <v>216</v>
      </c>
      <c r="I592" s="14">
        <v>3611</v>
      </c>
      <c r="J592" s="14" t="s">
        <v>513</v>
      </c>
      <c r="K592" s="16">
        <v>46002</v>
      </c>
      <c r="L592" s="14">
        <v>8024</v>
      </c>
      <c r="M592" s="34">
        <f t="shared" si="29"/>
        <v>5273.8600000000006</v>
      </c>
      <c r="N592" s="17">
        <v>4899.26</v>
      </c>
      <c r="O592" s="17">
        <v>374.6</v>
      </c>
      <c r="P592" s="3">
        <v>0</v>
      </c>
    </row>
    <row r="593" spans="1:16" ht="24.95" customHeight="1" x14ac:dyDescent="0.2">
      <c r="A593" s="21" t="str">
        <f t="shared" si="27"/>
        <v>1441|1440011|116|2025|21374872687|3611|8151,05</v>
      </c>
      <c r="B593" s="21" t="str">
        <f t="shared" si="28"/>
        <v>1441|1440011|116|2025|7935</v>
      </c>
      <c r="C593" s="14">
        <v>1441</v>
      </c>
      <c r="D593" s="14">
        <v>1440011</v>
      </c>
      <c r="E593" s="14">
        <v>116</v>
      </c>
      <c r="F593" s="14">
        <v>2025</v>
      </c>
      <c r="G593" s="14">
        <v>21374872687</v>
      </c>
      <c r="H593" s="15" t="s">
        <v>217</v>
      </c>
      <c r="I593" s="14">
        <v>3611</v>
      </c>
      <c r="J593" s="14" t="s">
        <v>513</v>
      </c>
      <c r="K593" s="16">
        <v>46001</v>
      </c>
      <c r="L593" s="14">
        <v>7935</v>
      </c>
      <c r="M593" s="34">
        <f t="shared" si="29"/>
        <v>8151.05</v>
      </c>
      <c r="N593" s="17">
        <v>6985.22</v>
      </c>
      <c r="O593" s="17">
        <v>1165.83</v>
      </c>
      <c r="P593" s="3">
        <v>0</v>
      </c>
    </row>
    <row r="594" spans="1:16" ht="24.95" customHeight="1" x14ac:dyDescent="0.2">
      <c r="A594" s="21" t="str">
        <f t="shared" si="27"/>
        <v>1441|1440011|118|2025|82839425653|3611|12642,14</v>
      </c>
      <c r="B594" s="21" t="str">
        <f t="shared" si="28"/>
        <v>1441|1440011|118|2025|8019</v>
      </c>
      <c r="C594" s="14">
        <v>1441</v>
      </c>
      <c r="D594" s="14">
        <v>1440011</v>
      </c>
      <c r="E594" s="14">
        <v>118</v>
      </c>
      <c r="F594" s="14">
        <v>2025</v>
      </c>
      <c r="G594" s="14">
        <v>82839425653</v>
      </c>
      <c r="H594" s="15" t="s">
        <v>218</v>
      </c>
      <c r="I594" s="14">
        <v>3611</v>
      </c>
      <c r="J594" s="14" t="s">
        <v>513</v>
      </c>
      <c r="K594" s="16">
        <v>46002</v>
      </c>
      <c r="L594" s="14">
        <v>8019</v>
      </c>
      <c r="M594" s="34">
        <f t="shared" si="29"/>
        <v>12642.14</v>
      </c>
      <c r="N594" s="17">
        <v>10241.26</v>
      </c>
      <c r="O594" s="17">
        <v>2400.88</v>
      </c>
      <c r="P594" s="3">
        <v>0</v>
      </c>
    </row>
    <row r="595" spans="1:16" ht="24.95" customHeight="1" x14ac:dyDescent="0.2">
      <c r="A595" s="21" t="str">
        <f t="shared" si="27"/>
        <v>1441|1440011|119|2025|4928579895|3611|7673,24</v>
      </c>
      <c r="B595" s="21" t="str">
        <f t="shared" si="28"/>
        <v>1441|1440011|119|2025|8013</v>
      </c>
      <c r="C595" s="14">
        <v>1441</v>
      </c>
      <c r="D595" s="14">
        <v>1440011</v>
      </c>
      <c r="E595" s="14">
        <v>119</v>
      </c>
      <c r="F595" s="14">
        <v>2025</v>
      </c>
      <c r="G595" s="14">
        <v>4928579895</v>
      </c>
      <c r="H595" s="15" t="s">
        <v>219</v>
      </c>
      <c r="I595" s="14">
        <v>3611</v>
      </c>
      <c r="J595" s="14" t="s">
        <v>513</v>
      </c>
      <c r="K595" s="16">
        <v>46002</v>
      </c>
      <c r="L595" s="14">
        <v>8013</v>
      </c>
      <c r="M595" s="34">
        <f t="shared" si="29"/>
        <v>7673.2400000000007</v>
      </c>
      <c r="N595" s="17">
        <v>6638.81</v>
      </c>
      <c r="O595" s="17">
        <v>1034.43</v>
      </c>
      <c r="P595" s="3">
        <v>0</v>
      </c>
    </row>
    <row r="596" spans="1:16" ht="24.95" customHeight="1" x14ac:dyDescent="0.2">
      <c r="A596" s="21" t="str">
        <f t="shared" si="27"/>
        <v>1441|1440011|121|2025|22884260000100|3921|11247,29</v>
      </c>
      <c r="B596" s="21" t="str">
        <f t="shared" si="28"/>
        <v>1441|1440011|121|2025|8105</v>
      </c>
      <c r="C596" s="14">
        <v>1441</v>
      </c>
      <c r="D596" s="14">
        <v>1440011</v>
      </c>
      <c r="E596" s="14">
        <v>121</v>
      </c>
      <c r="F596" s="14">
        <v>2025</v>
      </c>
      <c r="G596" s="14">
        <v>22884260000100</v>
      </c>
      <c r="H596" s="15" t="s">
        <v>221</v>
      </c>
      <c r="I596" s="14">
        <v>3921</v>
      </c>
      <c r="J596" s="14" t="s">
        <v>366</v>
      </c>
      <c r="K596" s="16">
        <v>46003</v>
      </c>
      <c r="L596" s="14">
        <v>8105</v>
      </c>
      <c r="M596" s="34">
        <f t="shared" si="29"/>
        <v>11247.29</v>
      </c>
      <c r="N596" s="17">
        <v>11247.29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1441|1440011|121|2025|22884260000100|3921|4435,55</v>
      </c>
      <c r="B597" s="21" t="str">
        <f t="shared" si="28"/>
        <v>1441|1440011|121|2025|8343</v>
      </c>
      <c r="C597" s="14">
        <v>1441</v>
      </c>
      <c r="D597" s="14">
        <v>1440011</v>
      </c>
      <c r="E597" s="14">
        <v>121</v>
      </c>
      <c r="F597" s="14">
        <v>2025</v>
      </c>
      <c r="G597" s="14">
        <v>22884260000100</v>
      </c>
      <c r="H597" s="15" t="s">
        <v>221</v>
      </c>
      <c r="I597" s="14">
        <v>3921</v>
      </c>
      <c r="J597" s="14" t="s">
        <v>366</v>
      </c>
      <c r="K597" s="16">
        <v>46017</v>
      </c>
      <c r="L597" s="14">
        <v>8343</v>
      </c>
      <c r="M597" s="34">
        <f t="shared" si="29"/>
        <v>4435.55</v>
      </c>
      <c r="N597" s="17">
        <v>4435.55</v>
      </c>
      <c r="O597" s="17">
        <v>0</v>
      </c>
      <c r="P597" s="3">
        <v>0</v>
      </c>
    </row>
    <row r="598" spans="1:16" ht="24.95" customHeight="1" x14ac:dyDescent="0.2">
      <c r="A598" s="21" t="str">
        <f t="shared" si="27"/>
        <v>1441|1440011|122|2025|86784552687|3611|5403,59</v>
      </c>
      <c r="B598" s="21" t="str">
        <f t="shared" si="28"/>
        <v>1441|1440011|122|2025|8068</v>
      </c>
      <c r="C598" s="14">
        <v>1441</v>
      </c>
      <c r="D598" s="14">
        <v>1440011</v>
      </c>
      <c r="E598" s="14">
        <v>122</v>
      </c>
      <c r="F598" s="14">
        <v>2025</v>
      </c>
      <c r="G598" s="14">
        <v>86784552687</v>
      </c>
      <c r="H598" s="15" t="s">
        <v>222</v>
      </c>
      <c r="I598" s="14">
        <v>3611</v>
      </c>
      <c r="J598" s="14" t="s">
        <v>513</v>
      </c>
      <c r="K598" s="16">
        <v>46002</v>
      </c>
      <c r="L598" s="14">
        <v>8068</v>
      </c>
      <c r="M598" s="34">
        <f t="shared" si="29"/>
        <v>5403.59</v>
      </c>
      <c r="N598" s="17">
        <v>4993.3100000000004</v>
      </c>
      <c r="O598" s="17">
        <v>410.28</v>
      </c>
      <c r="P598" s="3">
        <v>0</v>
      </c>
    </row>
    <row r="599" spans="1:16" ht="24.95" customHeight="1" x14ac:dyDescent="0.2">
      <c r="A599" s="21" t="str">
        <f t="shared" si="27"/>
        <v>1441|1440011|123|2025|22884260000100|3921|27386,16</v>
      </c>
      <c r="B599" s="21" t="str">
        <f t="shared" si="28"/>
        <v>1441|1440011|123|2025|8092</v>
      </c>
      <c r="C599" s="14">
        <v>1441</v>
      </c>
      <c r="D599" s="14">
        <v>1440011</v>
      </c>
      <c r="E599" s="14">
        <v>123</v>
      </c>
      <c r="F599" s="14">
        <v>2025</v>
      </c>
      <c r="G599" s="14">
        <v>22884260000100</v>
      </c>
      <c r="H599" s="15" t="s">
        <v>221</v>
      </c>
      <c r="I599" s="14">
        <v>3921</v>
      </c>
      <c r="J599" s="14" t="s">
        <v>366</v>
      </c>
      <c r="K599" s="16">
        <v>46003</v>
      </c>
      <c r="L599" s="14">
        <v>8092</v>
      </c>
      <c r="M599" s="34">
        <f t="shared" si="29"/>
        <v>27386.16</v>
      </c>
      <c r="N599" s="17">
        <v>27386.16</v>
      </c>
      <c r="O599" s="17">
        <v>0</v>
      </c>
      <c r="P599" s="3">
        <v>0</v>
      </c>
    </row>
    <row r="600" spans="1:16" ht="24.95" customHeight="1" x14ac:dyDescent="0.2">
      <c r="A600" s="21" t="str">
        <f t="shared" si="27"/>
        <v>1441|1440011|123|2025|22884260000100|3921|20680,97</v>
      </c>
      <c r="B600" s="21" t="str">
        <f t="shared" si="28"/>
        <v>1441|1440011|123|2025|8340</v>
      </c>
      <c r="C600" s="14">
        <v>1441</v>
      </c>
      <c r="D600" s="14">
        <v>1440011</v>
      </c>
      <c r="E600" s="14">
        <v>123</v>
      </c>
      <c r="F600" s="14">
        <v>2025</v>
      </c>
      <c r="G600" s="14">
        <v>22884260000100</v>
      </c>
      <c r="H600" s="15" t="s">
        <v>221</v>
      </c>
      <c r="I600" s="14">
        <v>3921</v>
      </c>
      <c r="J600" s="14" t="s">
        <v>366</v>
      </c>
      <c r="K600" s="16">
        <v>46017</v>
      </c>
      <c r="L600" s="14">
        <v>8340</v>
      </c>
      <c r="M600" s="34">
        <f t="shared" si="29"/>
        <v>20680.97</v>
      </c>
      <c r="N600" s="17">
        <v>20680.97</v>
      </c>
      <c r="O600" s="17">
        <v>0</v>
      </c>
      <c r="P600" s="3">
        <v>0</v>
      </c>
    </row>
    <row r="601" spans="1:16" ht="24.95" customHeight="1" x14ac:dyDescent="0.2">
      <c r="A601" s="21" t="str">
        <f t="shared" si="27"/>
        <v>1441|1440011|124|2025|10212674650|3611|3871,15</v>
      </c>
      <c r="B601" s="21" t="str">
        <f t="shared" si="28"/>
        <v>1441|1440011|124|2025|8075</v>
      </c>
      <c r="C601" s="14">
        <v>1441</v>
      </c>
      <c r="D601" s="14">
        <v>1440011</v>
      </c>
      <c r="E601" s="14">
        <v>124</v>
      </c>
      <c r="F601" s="14">
        <v>2025</v>
      </c>
      <c r="G601" s="14">
        <v>10212674650</v>
      </c>
      <c r="H601" s="15" t="s">
        <v>223</v>
      </c>
      <c r="I601" s="14">
        <v>3611</v>
      </c>
      <c r="J601" s="14" t="s">
        <v>513</v>
      </c>
      <c r="K601" s="16">
        <v>46002</v>
      </c>
      <c r="L601" s="14">
        <v>8075</v>
      </c>
      <c r="M601" s="34">
        <f t="shared" si="29"/>
        <v>3871.1499999999996</v>
      </c>
      <c r="N601" s="17">
        <v>3775.72</v>
      </c>
      <c r="O601" s="17">
        <v>95.43</v>
      </c>
      <c r="P601" s="3">
        <v>0</v>
      </c>
    </row>
    <row r="602" spans="1:16" ht="24.95" customHeight="1" x14ac:dyDescent="0.2">
      <c r="A602" s="21" t="str">
        <f t="shared" si="27"/>
        <v>1441|1440011|125|2025|62297406649|3611|1955,33</v>
      </c>
      <c r="B602" s="21" t="str">
        <f t="shared" si="28"/>
        <v>1441|1440011|125|2025|8054</v>
      </c>
      <c r="C602" s="14">
        <v>1441</v>
      </c>
      <c r="D602" s="14">
        <v>1440011</v>
      </c>
      <c r="E602" s="14">
        <v>125</v>
      </c>
      <c r="F602" s="14">
        <v>2025</v>
      </c>
      <c r="G602" s="14">
        <v>62297406649</v>
      </c>
      <c r="H602" s="15" t="s">
        <v>224</v>
      </c>
      <c r="I602" s="14">
        <v>3611</v>
      </c>
      <c r="J602" s="14" t="s">
        <v>513</v>
      </c>
      <c r="K602" s="16">
        <v>46002</v>
      </c>
      <c r="L602" s="14">
        <v>8054</v>
      </c>
      <c r="M602" s="34">
        <f t="shared" si="29"/>
        <v>1955.33</v>
      </c>
      <c r="N602" s="17">
        <v>1955.33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1441|1440011|126|2025|7346478000117|3921|35951,76</v>
      </c>
      <c r="B603" s="21" t="str">
        <f t="shared" si="28"/>
        <v>1441|1440011|126|2025|8009</v>
      </c>
      <c r="C603" s="14">
        <v>1441</v>
      </c>
      <c r="D603" s="14">
        <v>1440011</v>
      </c>
      <c r="E603" s="14">
        <v>126</v>
      </c>
      <c r="F603" s="14">
        <v>2025</v>
      </c>
      <c r="G603" s="14">
        <v>7346478000117</v>
      </c>
      <c r="H603" s="15" t="s">
        <v>225</v>
      </c>
      <c r="I603" s="14">
        <v>3921</v>
      </c>
      <c r="J603" s="14" t="s">
        <v>366</v>
      </c>
      <c r="K603" s="16">
        <v>46002</v>
      </c>
      <c r="L603" s="14">
        <v>8009</v>
      </c>
      <c r="M603" s="34">
        <f t="shared" si="29"/>
        <v>35951.760000000002</v>
      </c>
      <c r="N603" s="17">
        <v>34226.080000000002</v>
      </c>
      <c r="O603" s="17">
        <v>1725.68</v>
      </c>
      <c r="P603" s="3">
        <v>0</v>
      </c>
    </row>
    <row r="604" spans="1:16" ht="24.95" customHeight="1" x14ac:dyDescent="0.2">
      <c r="A604" s="21" t="str">
        <f t="shared" si="27"/>
        <v>1441|1440011|126|2025|7346478000117|3921|35951,76</v>
      </c>
      <c r="B604" s="21" t="str">
        <f t="shared" si="28"/>
        <v>1441|1440011|126|2025|62</v>
      </c>
      <c r="C604" s="14">
        <v>1441</v>
      </c>
      <c r="D604" s="14">
        <v>1440011</v>
      </c>
      <c r="E604" s="14">
        <v>126</v>
      </c>
      <c r="F604" s="14">
        <v>2025</v>
      </c>
      <c r="G604" s="14">
        <v>7346478000117</v>
      </c>
      <c r="H604" s="15" t="s">
        <v>225</v>
      </c>
      <c r="I604" s="14">
        <v>3921</v>
      </c>
      <c r="J604" s="14" t="s">
        <v>366</v>
      </c>
      <c r="K604" s="16">
        <v>46035</v>
      </c>
      <c r="L604" s="14">
        <v>62</v>
      </c>
      <c r="M604" s="34">
        <f t="shared" si="29"/>
        <v>35951.760000000002</v>
      </c>
      <c r="N604" s="17">
        <v>34226.080000000002</v>
      </c>
      <c r="O604" s="17">
        <v>1725.68</v>
      </c>
      <c r="P604" s="3">
        <v>0</v>
      </c>
    </row>
    <row r="605" spans="1:16" ht="24.95" customHeight="1" x14ac:dyDescent="0.2">
      <c r="A605" s="21" t="str">
        <f t="shared" si="27"/>
        <v>1441|1440011|126|2025|7346478000117|3921|534,58</v>
      </c>
      <c r="B605" s="21" t="str">
        <f t="shared" si="28"/>
        <v>1441|1440011|126|2025|66</v>
      </c>
      <c r="C605" s="14">
        <v>1441</v>
      </c>
      <c r="D605" s="14">
        <v>1440011</v>
      </c>
      <c r="E605" s="14">
        <v>126</v>
      </c>
      <c r="F605" s="14">
        <v>2025</v>
      </c>
      <c r="G605" s="14">
        <v>7346478000117</v>
      </c>
      <c r="H605" s="15" t="s">
        <v>225</v>
      </c>
      <c r="I605" s="14">
        <v>3921</v>
      </c>
      <c r="J605" s="14" t="s">
        <v>366</v>
      </c>
      <c r="K605" s="16">
        <v>46035</v>
      </c>
      <c r="L605" s="14">
        <v>66</v>
      </c>
      <c r="M605" s="34">
        <f t="shared" si="29"/>
        <v>534.58000000000004</v>
      </c>
      <c r="N605" s="17">
        <v>508.92</v>
      </c>
      <c r="O605" s="17">
        <v>25.66</v>
      </c>
      <c r="P605" s="3">
        <v>0</v>
      </c>
    </row>
    <row r="606" spans="1:16" ht="24.95" customHeight="1" x14ac:dyDescent="0.2">
      <c r="A606" s="21" t="str">
        <f t="shared" si="27"/>
        <v>1441|1440011|127|2025|98321560687|3611|3480,75</v>
      </c>
      <c r="B606" s="21" t="str">
        <f t="shared" si="28"/>
        <v>1441|1440011|127|2025|8049</v>
      </c>
      <c r="C606" s="14">
        <v>1441</v>
      </c>
      <c r="D606" s="14">
        <v>1440011</v>
      </c>
      <c r="E606" s="14">
        <v>127</v>
      </c>
      <c r="F606" s="14">
        <v>2025</v>
      </c>
      <c r="G606" s="14">
        <v>98321560687</v>
      </c>
      <c r="H606" s="15" t="s">
        <v>226</v>
      </c>
      <c r="I606" s="14">
        <v>3611</v>
      </c>
      <c r="J606" s="14" t="s">
        <v>513</v>
      </c>
      <c r="K606" s="16">
        <v>46002</v>
      </c>
      <c r="L606" s="14">
        <v>8049</v>
      </c>
      <c r="M606" s="34">
        <f t="shared" si="29"/>
        <v>3480.75</v>
      </c>
      <c r="N606" s="17">
        <v>3443.88</v>
      </c>
      <c r="O606" s="17">
        <v>36.869999999999997</v>
      </c>
      <c r="P606" s="3">
        <v>0</v>
      </c>
    </row>
    <row r="607" spans="1:16" ht="24.95" customHeight="1" x14ac:dyDescent="0.2">
      <c r="A607" s="21" t="str">
        <f t="shared" si="27"/>
        <v>1441|1440011|128|2025|56653212653|3611|2109,82</v>
      </c>
      <c r="B607" s="21" t="str">
        <f t="shared" si="28"/>
        <v>1441|1440011|128|2025|8050</v>
      </c>
      <c r="C607" s="14">
        <v>1441</v>
      </c>
      <c r="D607" s="14">
        <v>1440011</v>
      </c>
      <c r="E607" s="14">
        <v>128</v>
      </c>
      <c r="F607" s="14">
        <v>2025</v>
      </c>
      <c r="G607" s="14">
        <v>56653212653</v>
      </c>
      <c r="H607" s="15" t="s">
        <v>227</v>
      </c>
      <c r="I607" s="14">
        <v>3611</v>
      </c>
      <c r="J607" s="14" t="s">
        <v>513</v>
      </c>
      <c r="K607" s="16">
        <v>46002</v>
      </c>
      <c r="L607" s="14">
        <v>8050</v>
      </c>
      <c r="M607" s="34">
        <f t="shared" si="29"/>
        <v>2109.8200000000002</v>
      </c>
      <c r="N607" s="17">
        <v>2109.8200000000002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1441|1440011|129|2025|9037150000144|3921|17315,03</v>
      </c>
      <c r="B608" s="21" t="str">
        <f t="shared" si="28"/>
        <v>1441|1440011|129|2025|7846</v>
      </c>
      <c r="C608" s="14">
        <v>1441</v>
      </c>
      <c r="D608" s="14">
        <v>1440011</v>
      </c>
      <c r="E608" s="14">
        <v>129</v>
      </c>
      <c r="F608" s="14">
        <v>2025</v>
      </c>
      <c r="G608" s="14">
        <v>9037150000144</v>
      </c>
      <c r="H608" s="15" t="s">
        <v>228</v>
      </c>
      <c r="I608" s="14">
        <v>3921</v>
      </c>
      <c r="J608" s="14" t="s">
        <v>366</v>
      </c>
      <c r="K608" s="16">
        <v>45996</v>
      </c>
      <c r="L608" s="14">
        <v>7846</v>
      </c>
      <c r="M608" s="34">
        <f t="shared" si="29"/>
        <v>17315.03</v>
      </c>
      <c r="N608" s="17">
        <v>17315.03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1441|1440011|129|2025|9037150000144|3921|3551,89</v>
      </c>
      <c r="B609" s="21" t="str">
        <f t="shared" si="28"/>
        <v>1441|1440011|129|2025|8218</v>
      </c>
      <c r="C609" s="14">
        <v>1441</v>
      </c>
      <c r="D609" s="14">
        <v>1440011</v>
      </c>
      <c r="E609" s="14">
        <v>129</v>
      </c>
      <c r="F609" s="14">
        <v>2025</v>
      </c>
      <c r="G609" s="14">
        <v>9037150000144</v>
      </c>
      <c r="H609" s="15" t="s">
        <v>228</v>
      </c>
      <c r="I609" s="14">
        <v>3921</v>
      </c>
      <c r="J609" s="14" t="s">
        <v>366</v>
      </c>
      <c r="K609" s="16">
        <v>46008</v>
      </c>
      <c r="L609" s="14">
        <v>8218</v>
      </c>
      <c r="M609" s="34">
        <f t="shared" si="29"/>
        <v>3551.89</v>
      </c>
      <c r="N609" s="17">
        <v>3551.89</v>
      </c>
      <c r="O609" s="17">
        <v>0</v>
      </c>
      <c r="P609" s="3">
        <v>0</v>
      </c>
    </row>
    <row r="610" spans="1:16" ht="24.95" customHeight="1" x14ac:dyDescent="0.2">
      <c r="A610" s="21" t="str">
        <f t="shared" si="27"/>
        <v>1441|1440011|130|2025|59424451687|3611|3205,95</v>
      </c>
      <c r="B610" s="21" t="str">
        <f t="shared" si="28"/>
        <v>1441|1440011|130|2025|8015</v>
      </c>
      <c r="C610" s="14">
        <v>1441</v>
      </c>
      <c r="D610" s="14">
        <v>1440011</v>
      </c>
      <c r="E610" s="14">
        <v>130</v>
      </c>
      <c r="F610" s="14">
        <v>2025</v>
      </c>
      <c r="G610" s="14">
        <v>59424451687</v>
      </c>
      <c r="H610" s="15" t="s">
        <v>229</v>
      </c>
      <c r="I610" s="14">
        <v>3611</v>
      </c>
      <c r="J610" s="14" t="s">
        <v>513</v>
      </c>
      <c r="K610" s="16">
        <v>46002</v>
      </c>
      <c r="L610" s="14">
        <v>8015</v>
      </c>
      <c r="M610" s="34">
        <f t="shared" si="29"/>
        <v>3205.95</v>
      </c>
      <c r="N610" s="17">
        <v>3193.2</v>
      </c>
      <c r="O610" s="17">
        <v>12.75</v>
      </c>
      <c r="P610" s="3">
        <v>0</v>
      </c>
    </row>
    <row r="611" spans="1:16" ht="24.95" customHeight="1" x14ac:dyDescent="0.2">
      <c r="A611" s="21" t="str">
        <f t="shared" si="27"/>
        <v>1441|1440011|131|2025|10426962000160|3921|10864,51</v>
      </c>
      <c r="B611" s="21" t="str">
        <f t="shared" si="28"/>
        <v>1441|1440011|131|2025|7966</v>
      </c>
      <c r="C611" s="14">
        <v>1441</v>
      </c>
      <c r="D611" s="14">
        <v>1440011</v>
      </c>
      <c r="E611" s="14">
        <v>131</v>
      </c>
      <c r="F611" s="14">
        <v>2025</v>
      </c>
      <c r="G611" s="14">
        <v>10426962000160</v>
      </c>
      <c r="H611" s="15" t="s">
        <v>230</v>
      </c>
      <c r="I611" s="14">
        <v>3921</v>
      </c>
      <c r="J611" s="14" t="s">
        <v>366</v>
      </c>
      <c r="K611" s="16">
        <v>46001</v>
      </c>
      <c r="L611" s="14">
        <v>7966</v>
      </c>
      <c r="M611" s="34">
        <f t="shared" si="29"/>
        <v>10864.51</v>
      </c>
      <c r="N611" s="17">
        <v>10864.51</v>
      </c>
      <c r="O611" s="17">
        <v>0</v>
      </c>
      <c r="P611" s="3">
        <v>0</v>
      </c>
    </row>
    <row r="612" spans="1:16" ht="24.95" customHeight="1" x14ac:dyDescent="0.2">
      <c r="A612" s="21" t="str">
        <f t="shared" si="27"/>
        <v>1441|1440011|131|2025|10426962000160|3921|20951,92</v>
      </c>
      <c r="B612" s="21" t="str">
        <f t="shared" si="28"/>
        <v>1441|1440011|131|2025|8268</v>
      </c>
      <c r="C612" s="14">
        <v>1441</v>
      </c>
      <c r="D612" s="14">
        <v>1440011</v>
      </c>
      <c r="E612" s="14">
        <v>131</v>
      </c>
      <c r="F612" s="14">
        <v>2025</v>
      </c>
      <c r="G612" s="14">
        <v>10426962000160</v>
      </c>
      <c r="H612" s="15" t="s">
        <v>230</v>
      </c>
      <c r="I612" s="14">
        <v>3921</v>
      </c>
      <c r="J612" s="14" t="s">
        <v>366</v>
      </c>
      <c r="K612" s="16">
        <v>46013</v>
      </c>
      <c r="L612" s="14">
        <v>8268</v>
      </c>
      <c r="M612" s="34">
        <f t="shared" si="29"/>
        <v>20951.919999999998</v>
      </c>
      <c r="N612" s="17">
        <v>20951.919999999998</v>
      </c>
      <c r="O612" s="17">
        <v>0</v>
      </c>
      <c r="P612" s="3">
        <v>0</v>
      </c>
    </row>
    <row r="613" spans="1:16" ht="24.95" customHeight="1" x14ac:dyDescent="0.2">
      <c r="A613" s="21" t="str">
        <f t="shared" si="27"/>
        <v>1441|1440011|133|2025|69209960653|3611|2113,32</v>
      </c>
      <c r="B613" s="21" t="str">
        <f t="shared" si="28"/>
        <v>1441|1440011|133|2025|8056</v>
      </c>
      <c r="C613" s="14">
        <v>1441</v>
      </c>
      <c r="D613" s="14">
        <v>1440011</v>
      </c>
      <c r="E613" s="14">
        <v>133</v>
      </c>
      <c r="F613" s="14">
        <v>2025</v>
      </c>
      <c r="G613" s="14">
        <v>69209960653</v>
      </c>
      <c r="H613" s="15" t="s">
        <v>231</v>
      </c>
      <c r="I613" s="14">
        <v>3611</v>
      </c>
      <c r="J613" s="14" t="s">
        <v>513</v>
      </c>
      <c r="K613" s="16">
        <v>46002</v>
      </c>
      <c r="L613" s="14">
        <v>8056</v>
      </c>
      <c r="M613" s="34">
        <f t="shared" si="29"/>
        <v>2113.3200000000002</v>
      </c>
      <c r="N613" s="17">
        <v>2113.3200000000002</v>
      </c>
      <c r="O613" s="17">
        <v>0</v>
      </c>
      <c r="P613" s="3">
        <v>0</v>
      </c>
    </row>
    <row r="614" spans="1:16" ht="24.95" customHeight="1" x14ac:dyDescent="0.2">
      <c r="A614" s="21" t="str">
        <f t="shared" si="27"/>
        <v>1441|1440011|134|2025|10426962000160|3921|21415,53</v>
      </c>
      <c r="B614" s="21" t="str">
        <f t="shared" si="28"/>
        <v>1441|1440011|134|2025|7969</v>
      </c>
      <c r="C614" s="14">
        <v>1441</v>
      </c>
      <c r="D614" s="14">
        <v>1440011</v>
      </c>
      <c r="E614" s="14">
        <v>134</v>
      </c>
      <c r="F614" s="14">
        <v>2025</v>
      </c>
      <c r="G614" s="14">
        <v>10426962000160</v>
      </c>
      <c r="H614" s="15" t="s">
        <v>230</v>
      </c>
      <c r="I614" s="14">
        <v>3921</v>
      </c>
      <c r="J614" s="14" t="s">
        <v>366</v>
      </c>
      <c r="K614" s="16">
        <v>46001</v>
      </c>
      <c r="L614" s="14">
        <v>7969</v>
      </c>
      <c r="M614" s="34">
        <f t="shared" si="29"/>
        <v>21415.53</v>
      </c>
      <c r="N614" s="17">
        <v>21415.53</v>
      </c>
      <c r="O614" s="17">
        <v>0</v>
      </c>
      <c r="P614" s="3">
        <v>0</v>
      </c>
    </row>
    <row r="615" spans="1:16" ht="24.95" customHeight="1" x14ac:dyDescent="0.2">
      <c r="A615" s="21" t="str">
        <f t="shared" si="27"/>
        <v>1441|1440011|134|2025|10426962000160|3921|23542,56</v>
      </c>
      <c r="B615" s="21" t="str">
        <f t="shared" si="28"/>
        <v>1441|1440011|134|2025|8274</v>
      </c>
      <c r="C615" s="14">
        <v>1441</v>
      </c>
      <c r="D615" s="14">
        <v>1440011</v>
      </c>
      <c r="E615" s="14">
        <v>134</v>
      </c>
      <c r="F615" s="14">
        <v>2025</v>
      </c>
      <c r="G615" s="14">
        <v>10426962000160</v>
      </c>
      <c r="H615" s="15" t="s">
        <v>230</v>
      </c>
      <c r="I615" s="14">
        <v>3921</v>
      </c>
      <c r="J615" s="14" t="s">
        <v>366</v>
      </c>
      <c r="K615" s="16">
        <v>46013</v>
      </c>
      <c r="L615" s="14">
        <v>8274</v>
      </c>
      <c r="M615" s="34">
        <f t="shared" si="29"/>
        <v>23542.560000000001</v>
      </c>
      <c r="N615" s="17">
        <v>23542.560000000001</v>
      </c>
      <c r="O615" s="17">
        <v>0</v>
      </c>
      <c r="P615" s="3">
        <v>0</v>
      </c>
    </row>
    <row r="616" spans="1:16" ht="24.95" customHeight="1" x14ac:dyDescent="0.2">
      <c r="A616" s="21" t="str">
        <f t="shared" si="27"/>
        <v>1441|1440011|135|2025|94454981604|3611|3599,29</v>
      </c>
      <c r="B616" s="21" t="str">
        <f t="shared" si="28"/>
        <v>1441|1440011|135|2025|7891</v>
      </c>
      <c r="C616" s="14">
        <v>1441</v>
      </c>
      <c r="D616" s="14">
        <v>1440011</v>
      </c>
      <c r="E616" s="14">
        <v>135</v>
      </c>
      <c r="F616" s="14">
        <v>2025</v>
      </c>
      <c r="G616" s="14">
        <v>94454981604</v>
      </c>
      <c r="H616" s="15" t="s">
        <v>232</v>
      </c>
      <c r="I616" s="14">
        <v>3611</v>
      </c>
      <c r="J616" s="14" t="s">
        <v>513</v>
      </c>
      <c r="K616" s="16">
        <v>46000</v>
      </c>
      <c r="L616" s="14">
        <v>7891</v>
      </c>
      <c r="M616" s="34">
        <f t="shared" si="29"/>
        <v>3599.29</v>
      </c>
      <c r="N616" s="17">
        <v>0</v>
      </c>
      <c r="O616" s="17">
        <v>3599.29</v>
      </c>
      <c r="P616" s="3">
        <v>0</v>
      </c>
    </row>
    <row r="617" spans="1:16" ht="24.95" customHeight="1" x14ac:dyDescent="0.2">
      <c r="A617" s="21" t="str">
        <f t="shared" si="27"/>
        <v>1441|1440011|135|2025|94454981604|3611|17000</v>
      </c>
      <c r="B617" s="21" t="str">
        <f t="shared" si="28"/>
        <v>1441|1440011|135|2025|8212</v>
      </c>
      <c r="C617" s="14">
        <v>1441</v>
      </c>
      <c r="D617" s="14">
        <v>1440011</v>
      </c>
      <c r="E617" s="14">
        <v>135</v>
      </c>
      <c r="F617" s="14">
        <v>2025</v>
      </c>
      <c r="G617" s="14">
        <v>94454981604</v>
      </c>
      <c r="H617" s="15" t="s">
        <v>232</v>
      </c>
      <c r="I617" s="14">
        <v>3611</v>
      </c>
      <c r="J617" s="14" t="s">
        <v>513</v>
      </c>
      <c r="K617" s="16">
        <v>46008</v>
      </c>
      <c r="L617" s="14">
        <v>8212</v>
      </c>
      <c r="M617" s="34">
        <f t="shared" si="29"/>
        <v>17000</v>
      </c>
      <c r="N617" s="17">
        <v>13400.71</v>
      </c>
      <c r="O617" s="17">
        <v>3599.29</v>
      </c>
      <c r="P617" s="3">
        <v>0</v>
      </c>
    </row>
    <row r="618" spans="1:16" ht="24.95" customHeight="1" x14ac:dyDescent="0.2">
      <c r="A618" s="21" t="str">
        <f t="shared" si="27"/>
        <v>1441|1440011|136|2025|10426962000160|3921|9861</v>
      </c>
      <c r="B618" s="21" t="str">
        <f t="shared" si="28"/>
        <v>1441|1440011|136|2025|7963</v>
      </c>
      <c r="C618" s="14">
        <v>1441</v>
      </c>
      <c r="D618" s="14">
        <v>1440011</v>
      </c>
      <c r="E618" s="14">
        <v>136</v>
      </c>
      <c r="F618" s="14">
        <v>2025</v>
      </c>
      <c r="G618" s="14">
        <v>10426962000160</v>
      </c>
      <c r="H618" s="15" t="s">
        <v>230</v>
      </c>
      <c r="I618" s="14">
        <v>3921</v>
      </c>
      <c r="J618" s="14" t="s">
        <v>366</v>
      </c>
      <c r="K618" s="16">
        <v>46001</v>
      </c>
      <c r="L618" s="14">
        <v>7963</v>
      </c>
      <c r="M618" s="34">
        <f t="shared" si="29"/>
        <v>9861</v>
      </c>
      <c r="N618" s="17">
        <v>9861</v>
      </c>
      <c r="O618" s="17">
        <v>0</v>
      </c>
      <c r="P618" s="3">
        <v>0</v>
      </c>
    </row>
    <row r="619" spans="1:16" ht="24.95" customHeight="1" x14ac:dyDescent="0.2">
      <c r="A619" s="21" t="str">
        <f t="shared" si="27"/>
        <v>1441|1440011|137|2025|10426962000160|3921|11685</v>
      </c>
      <c r="B619" s="21" t="str">
        <f t="shared" si="28"/>
        <v>1441|1440011|137|2025|7960</v>
      </c>
      <c r="C619" s="14">
        <v>1441</v>
      </c>
      <c r="D619" s="14">
        <v>1440011</v>
      </c>
      <c r="E619" s="14">
        <v>137</v>
      </c>
      <c r="F619" s="14">
        <v>2025</v>
      </c>
      <c r="G619" s="14">
        <v>10426962000160</v>
      </c>
      <c r="H619" s="15" t="s">
        <v>230</v>
      </c>
      <c r="I619" s="14">
        <v>3921</v>
      </c>
      <c r="J619" s="14" t="s">
        <v>366</v>
      </c>
      <c r="K619" s="16">
        <v>46001</v>
      </c>
      <c r="L619" s="14">
        <v>7960</v>
      </c>
      <c r="M619" s="34">
        <f t="shared" si="29"/>
        <v>11685</v>
      </c>
      <c r="N619" s="17">
        <v>11685</v>
      </c>
      <c r="O619" s="17">
        <v>0</v>
      </c>
      <c r="P619" s="3">
        <v>0</v>
      </c>
    </row>
    <row r="620" spans="1:16" ht="24.95" customHeight="1" x14ac:dyDescent="0.2">
      <c r="A620" s="21" t="str">
        <f t="shared" si="27"/>
        <v>1441|1440011|138|2025|54710693668|3611|9554,1</v>
      </c>
      <c r="B620" s="21" t="str">
        <f t="shared" si="28"/>
        <v>1441|1440011|138|2025|8067</v>
      </c>
      <c r="C620" s="14">
        <v>1441</v>
      </c>
      <c r="D620" s="14">
        <v>1440011</v>
      </c>
      <c r="E620" s="14">
        <v>138</v>
      </c>
      <c r="F620" s="14">
        <v>2025</v>
      </c>
      <c r="G620" s="14">
        <v>54710693668</v>
      </c>
      <c r="H620" s="15" t="s">
        <v>233</v>
      </c>
      <c r="I620" s="14">
        <v>3611</v>
      </c>
      <c r="J620" s="14" t="s">
        <v>513</v>
      </c>
      <c r="K620" s="16">
        <v>46002</v>
      </c>
      <c r="L620" s="14">
        <v>8067</v>
      </c>
      <c r="M620" s="34">
        <f t="shared" si="29"/>
        <v>9554.1</v>
      </c>
      <c r="N620" s="17">
        <v>8002.43</v>
      </c>
      <c r="O620" s="17">
        <v>1551.67</v>
      </c>
      <c r="P620" s="3">
        <v>0</v>
      </c>
    </row>
    <row r="621" spans="1:16" ht="24.95" customHeight="1" x14ac:dyDescent="0.2">
      <c r="A621" s="21" t="str">
        <f t="shared" si="27"/>
        <v>1441|1440011|139|2025|12964038000163|3920|6267,59</v>
      </c>
      <c r="B621" s="21" t="str">
        <f t="shared" si="28"/>
        <v>1441|1440011|139|2025|8066</v>
      </c>
      <c r="C621" s="14">
        <v>1441</v>
      </c>
      <c r="D621" s="14">
        <v>1440011</v>
      </c>
      <c r="E621" s="14">
        <v>139</v>
      </c>
      <c r="F621" s="14">
        <v>2025</v>
      </c>
      <c r="G621" s="14">
        <v>12964038000163</v>
      </c>
      <c r="H621" s="15" t="s">
        <v>234</v>
      </c>
      <c r="I621" s="14">
        <v>3920</v>
      </c>
      <c r="J621" s="14" t="s">
        <v>366</v>
      </c>
      <c r="K621" s="16">
        <v>46002</v>
      </c>
      <c r="L621" s="14">
        <v>8066</v>
      </c>
      <c r="M621" s="34">
        <f t="shared" si="29"/>
        <v>6267.59</v>
      </c>
      <c r="N621" s="17">
        <v>5966.75</v>
      </c>
      <c r="O621" s="17">
        <v>300.83999999999997</v>
      </c>
      <c r="P621" s="3">
        <v>0</v>
      </c>
    </row>
    <row r="622" spans="1:16" ht="24.95" customHeight="1" x14ac:dyDescent="0.2">
      <c r="A622" s="21" t="str">
        <f t="shared" si="27"/>
        <v>1441|1440011|139|2025|12964038000163|3920|6528,6</v>
      </c>
      <c r="B622" s="21" t="str">
        <f t="shared" si="28"/>
        <v>1441|1440011|139|2025|289</v>
      </c>
      <c r="C622" s="14">
        <v>1441</v>
      </c>
      <c r="D622" s="14">
        <v>1440011</v>
      </c>
      <c r="E622" s="14">
        <v>139</v>
      </c>
      <c r="F622" s="14">
        <v>2025</v>
      </c>
      <c r="G622" s="14">
        <v>12964038000163</v>
      </c>
      <c r="H622" s="15" t="s">
        <v>234</v>
      </c>
      <c r="I622" s="14">
        <v>3920</v>
      </c>
      <c r="J622" s="14" t="s">
        <v>366</v>
      </c>
      <c r="K622" s="16">
        <v>46042</v>
      </c>
      <c r="L622" s="14">
        <v>289</v>
      </c>
      <c r="M622" s="34">
        <f t="shared" si="29"/>
        <v>6528.5999999999995</v>
      </c>
      <c r="N622" s="17">
        <v>6215.23</v>
      </c>
      <c r="O622" s="17">
        <v>313.37</v>
      </c>
      <c r="P622" s="3">
        <v>0</v>
      </c>
    </row>
    <row r="623" spans="1:16" ht="24.95" customHeight="1" x14ac:dyDescent="0.2">
      <c r="A623" s="21" t="str">
        <f t="shared" si="27"/>
        <v>1441|1440011|140|2025|15226019000128|3920|8264,61</v>
      </c>
      <c r="B623" s="21" t="str">
        <f t="shared" si="28"/>
        <v>1441|1440011|140|2025|8074</v>
      </c>
      <c r="C623" s="14">
        <v>1441</v>
      </c>
      <c r="D623" s="14">
        <v>1440011</v>
      </c>
      <c r="E623" s="14">
        <v>140</v>
      </c>
      <c r="F623" s="14">
        <v>2025</v>
      </c>
      <c r="G623" s="14">
        <v>15226019000128</v>
      </c>
      <c r="H623" s="15" t="s">
        <v>235</v>
      </c>
      <c r="I623" s="14">
        <v>3920</v>
      </c>
      <c r="J623" s="14" t="s">
        <v>366</v>
      </c>
      <c r="K623" s="16">
        <v>46002</v>
      </c>
      <c r="L623" s="14">
        <v>8074</v>
      </c>
      <c r="M623" s="34">
        <f t="shared" si="29"/>
        <v>8264.61</v>
      </c>
      <c r="N623" s="17">
        <v>7067.55</v>
      </c>
      <c r="O623" s="17">
        <v>1197.06</v>
      </c>
      <c r="P623" s="3">
        <v>0</v>
      </c>
    </row>
    <row r="624" spans="1:16" ht="24.95" customHeight="1" x14ac:dyDescent="0.2">
      <c r="A624" s="21" t="str">
        <f t="shared" si="27"/>
        <v>1441|1440011|141|2025|3801004600|3611|3648,03</v>
      </c>
      <c r="B624" s="21" t="str">
        <f t="shared" si="28"/>
        <v>1441|1440011|141|2025|7892</v>
      </c>
      <c r="C624" s="14">
        <v>1441</v>
      </c>
      <c r="D624" s="14">
        <v>1440011</v>
      </c>
      <c r="E624" s="14">
        <v>141</v>
      </c>
      <c r="F624" s="14">
        <v>2025</v>
      </c>
      <c r="G624" s="14">
        <v>3801004600</v>
      </c>
      <c r="H624" s="15" t="s">
        <v>236</v>
      </c>
      <c r="I624" s="14">
        <v>3611</v>
      </c>
      <c r="J624" s="14" t="s">
        <v>513</v>
      </c>
      <c r="K624" s="16">
        <v>46000</v>
      </c>
      <c r="L624" s="14">
        <v>7892</v>
      </c>
      <c r="M624" s="34">
        <f t="shared" si="29"/>
        <v>3648.03</v>
      </c>
      <c r="N624" s="17">
        <v>3586.07</v>
      </c>
      <c r="O624" s="17">
        <v>61.96</v>
      </c>
      <c r="P624" s="3">
        <v>0</v>
      </c>
    </row>
    <row r="625" spans="1:16" ht="24.95" customHeight="1" x14ac:dyDescent="0.2">
      <c r="A625" s="21" t="str">
        <f t="shared" si="27"/>
        <v>1441|1440011|142|2025|87992400763|3611|8404,11</v>
      </c>
      <c r="B625" s="21" t="str">
        <f t="shared" si="28"/>
        <v>1441|1440011|142|2025|8081</v>
      </c>
      <c r="C625" s="14">
        <v>1441</v>
      </c>
      <c r="D625" s="14">
        <v>1440011</v>
      </c>
      <c r="E625" s="14">
        <v>142</v>
      </c>
      <c r="F625" s="14">
        <v>2025</v>
      </c>
      <c r="G625" s="14">
        <v>87992400763</v>
      </c>
      <c r="H625" s="15" t="s">
        <v>237</v>
      </c>
      <c r="I625" s="14">
        <v>3611</v>
      </c>
      <c r="J625" s="14" t="s">
        <v>513</v>
      </c>
      <c r="K625" s="16">
        <v>46002</v>
      </c>
      <c r="L625" s="14">
        <v>8081</v>
      </c>
      <c r="M625" s="34">
        <f t="shared" si="29"/>
        <v>8404.11</v>
      </c>
      <c r="N625" s="17">
        <v>7168.69</v>
      </c>
      <c r="O625" s="17">
        <v>1235.42</v>
      </c>
      <c r="P625" s="3">
        <v>0</v>
      </c>
    </row>
    <row r="626" spans="1:16" ht="24.95" customHeight="1" x14ac:dyDescent="0.2">
      <c r="A626" s="21" t="str">
        <f t="shared" si="27"/>
        <v>1441|1440011|143|2025|51801027668|3611|5458,84</v>
      </c>
      <c r="B626" s="21" t="str">
        <f t="shared" si="28"/>
        <v>1441|1440011|143|2025|8045</v>
      </c>
      <c r="C626" s="14">
        <v>1441</v>
      </c>
      <c r="D626" s="14">
        <v>1440011</v>
      </c>
      <c r="E626" s="14">
        <v>143</v>
      </c>
      <c r="F626" s="14">
        <v>2025</v>
      </c>
      <c r="G626" s="14">
        <v>51801027668</v>
      </c>
      <c r="H626" s="15" t="s">
        <v>238</v>
      </c>
      <c r="I626" s="14">
        <v>3611</v>
      </c>
      <c r="J626" s="14" t="s">
        <v>513</v>
      </c>
      <c r="K626" s="16">
        <v>46002</v>
      </c>
      <c r="L626" s="14">
        <v>8045</v>
      </c>
      <c r="M626" s="34">
        <f t="shared" si="29"/>
        <v>5458.84</v>
      </c>
      <c r="N626" s="17">
        <v>5033.37</v>
      </c>
      <c r="O626" s="17">
        <v>425.47</v>
      </c>
      <c r="P626" s="3">
        <v>0</v>
      </c>
    </row>
    <row r="627" spans="1:16" ht="24.95" customHeight="1" x14ac:dyDescent="0.2">
      <c r="A627" s="21" t="str">
        <f t="shared" si="27"/>
        <v>1441|1440011|144|2025|2895180679|3611|5278,01</v>
      </c>
      <c r="B627" s="21" t="str">
        <f t="shared" si="28"/>
        <v>1441|1440011|144|2025|8069</v>
      </c>
      <c r="C627" s="14">
        <v>1441</v>
      </c>
      <c r="D627" s="14">
        <v>1440011</v>
      </c>
      <c r="E627" s="14">
        <v>144</v>
      </c>
      <c r="F627" s="14">
        <v>2025</v>
      </c>
      <c r="G627" s="14">
        <v>2895180679</v>
      </c>
      <c r="H627" s="15" t="s">
        <v>239</v>
      </c>
      <c r="I627" s="14">
        <v>3611</v>
      </c>
      <c r="J627" s="14" t="s">
        <v>513</v>
      </c>
      <c r="K627" s="16">
        <v>46002</v>
      </c>
      <c r="L627" s="14">
        <v>8069</v>
      </c>
      <c r="M627" s="34">
        <f t="shared" si="29"/>
        <v>5278.01</v>
      </c>
      <c r="N627" s="17">
        <v>4902.2700000000004</v>
      </c>
      <c r="O627" s="17">
        <v>375.74</v>
      </c>
      <c r="P627" s="3">
        <v>0</v>
      </c>
    </row>
    <row r="628" spans="1:16" ht="24.95" customHeight="1" x14ac:dyDescent="0.2">
      <c r="A628" s="21" t="str">
        <f t="shared" si="27"/>
        <v>1441|1440011|145|2025|95644954668|3611|9985,08</v>
      </c>
      <c r="B628" s="21" t="str">
        <f t="shared" si="28"/>
        <v>1441|1440011|145|2025|8059</v>
      </c>
      <c r="C628" s="14">
        <v>1441</v>
      </c>
      <c r="D628" s="14">
        <v>1440011</v>
      </c>
      <c r="E628" s="14">
        <v>145</v>
      </c>
      <c r="F628" s="14">
        <v>2025</v>
      </c>
      <c r="G628" s="14">
        <v>95644954668</v>
      </c>
      <c r="H628" s="15" t="s">
        <v>240</v>
      </c>
      <c r="I628" s="14">
        <v>3611</v>
      </c>
      <c r="J628" s="14" t="s">
        <v>513</v>
      </c>
      <c r="K628" s="16">
        <v>46002</v>
      </c>
      <c r="L628" s="14">
        <v>8059</v>
      </c>
      <c r="M628" s="34">
        <f t="shared" si="29"/>
        <v>9985.08</v>
      </c>
      <c r="N628" s="17">
        <v>8314.89</v>
      </c>
      <c r="O628" s="17">
        <v>1670.19</v>
      </c>
      <c r="P628" s="3">
        <v>0</v>
      </c>
    </row>
    <row r="629" spans="1:16" ht="24.95" customHeight="1" x14ac:dyDescent="0.2">
      <c r="A629" s="21" t="str">
        <f t="shared" si="27"/>
        <v>1441|1440011|146|2025|34028316001509|3906|211322,53</v>
      </c>
      <c r="B629" s="21" t="str">
        <f t="shared" si="28"/>
        <v>1441|1440011|146|2025|2</v>
      </c>
      <c r="C629" s="14">
        <v>1441</v>
      </c>
      <c r="D629" s="14">
        <v>1440011</v>
      </c>
      <c r="E629" s="14">
        <v>146</v>
      </c>
      <c r="F629" s="14">
        <v>2025</v>
      </c>
      <c r="G629" s="14">
        <v>34028316001509</v>
      </c>
      <c r="H629" s="15" t="s">
        <v>263</v>
      </c>
      <c r="I629" s="14">
        <v>3906</v>
      </c>
      <c r="J629" s="14" t="s">
        <v>366</v>
      </c>
      <c r="K629" s="16">
        <v>46034</v>
      </c>
      <c r="L629" s="14">
        <v>2</v>
      </c>
      <c r="M629" s="34">
        <f t="shared" si="29"/>
        <v>211322.53</v>
      </c>
      <c r="N629" s="17">
        <v>211322.53</v>
      </c>
      <c r="O629" s="17">
        <v>0</v>
      </c>
      <c r="P629" s="3">
        <v>0</v>
      </c>
    </row>
    <row r="630" spans="1:16" ht="24.95" customHeight="1" x14ac:dyDescent="0.2">
      <c r="A630" s="21" t="str">
        <f t="shared" si="27"/>
        <v>1441|1440011|146|2025|34028316001509|3906|214735,71</v>
      </c>
      <c r="B630" s="21" t="str">
        <f t="shared" si="28"/>
        <v>1441|1440011|146|2025|302</v>
      </c>
      <c r="C630" s="14">
        <v>1441</v>
      </c>
      <c r="D630" s="14">
        <v>1440011</v>
      </c>
      <c r="E630" s="14">
        <v>146</v>
      </c>
      <c r="F630" s="14">
        <v>2025</v>
      </c>
      <c r="G630" s="14">
        <v>34028316001509</v>
      </c>
      <c r="H630" s="15" t="s">
        <v>263</v>
      </c>
      <c r="I630" s="14">
        <v>3906</v>
      </c>
      <c r="J630" s="14" t="s">
        <v>366</v>
      </c>
      <c r="K630" s="16">
        <v>46042</v>
      </c>
      <c r="L630" s="14">
        <v>302</v>
      </c>
      <c r="M630" s="34">
        <f t="shared" si="29"/>
        <v>214735.71</v>
      </c>
      <c r="N630" s="17">
        <v>214735.71</v>
      </c>
      <c r="O630" s="17">
        <v>0</v>
      </c>
      <c r="P630" s="3">
        <v>0</v>
      </c>
    </row>
    <row r="631" spans="1:16" ht="24.95" customHeight="1" x14ac:dyDescent="0.2">
      <c r="A631" s="21" t="str">
        <f t="shared" si="27"/>
        <v>1441|1440011|147|2025|41733882000181|3920|8824,38</v>
      </c>
      <c r="B631" s="21" t="str">
        <f t="shared" si="28"/>
        <v>1441|1440011|147|2025|8061</v>
      </c>
      <c r="C631" s="14">
        <v>1441</v>
      </c>
      <c r="D631" s="14">
        <v>1440011</v>
      </c>
      <c r="E631" s="14">
        <v>147</v>
      </c>
      <c r="F631" s="14">
        <v>2025</v>
      </c>
      <c r="G631" s="14">
        <v>41733882000181</v>
      </c>
      <c r="H631" s="15" t="s">
        <v>241</v>
      </c>
      <c r="I631" s="14">
        <v>3920</v>
      </c>
      <c r="J631" s="14" t="s">
        <v>366</v>
      </c>
      <c r="K631" s="16">
        <v>46002</v>
      </c>
      <c r="L631" s="14">
        <v>8061</v>
      </c>
      <c r="M631" s="34">
        <f t="shared" si="29"/>
        <v>8824.3799999999992</v>
      </c>
      <c r="N631" s="17">
        <v>8400.81</v>
      </c>
      <c r="O631" s="17">
        <v>423.57</v>
      </c>
      <c r="P631" s="3">
        <v>0</v>
      </c>
    </row>
    <row r="632" spans="1:16" ht="24.95" customHeight="1" x14ac:dyDescent="0.2">
      <c r="A632" s="21" t="str">
        <f t="shared" si="27"/>
        <v>1441|1440011|147|2025|41733882000181|3920|9053,79</v>
      </c>
      <c r="B632" s="21" t="str">
        <f t="shared" si="28"/>
        <v>1441|1440011|147|2025|297</v>
      </c>
      <c r="C632" s="14">
        <v>1441</v>
      </c>
      <c r="D632" s="14">
        <v>1440011</v>
      </c>
      <c r="E632" s="14">
        <v>147</v>
      </c>
      <c r="F632" s="14">
        <v>2025</v>
      </c>
      <c r="G632" s="14">
        <v>41733882000181</v>
      </c>
      <c r="H632" s="15" t="s">
        <v>241</v>
      </c>
      <c r="I632" s="14">
        <v>3920</v>
      </c>
      <c r="J632" s="14" t="s">
        <v>366</v>
      </c>
      <c r="K632" s="16">
        <v>46042</v>
      </c>
      <c r="L632" s="14">
        <v>297</v>
      </c>
      <c r="M632" s="34">
        <f t="shared" si="29"/>
        <v>9053.7899999999991</v>
      </c>
      <c r="N632" s="17">
        <v>8619.2099999999991</v>
      </c>
      <c r="O632" s="17">
        <v>434.58</v>
      </c>
      <c r="P632" s="3">
        <v>0</v>
      </c>
    </row>
    <row r="633" spans="1:16" ht="24.95" customHeight="1" x14ac:dyDescent="0.2">
      <c r="A633" s="21" t="str">
        <f t="shared" si="27"/>
        <v>1441|1440011|148|2025|23732170000166|3920|16007,38</v>
      </c>
      <c r="B633" s="21" t="str">
        <f t="shared" si="28"/>
        <v>1441|1440011|148|2025|8062</v>
      </c>
      <c r="C633" s="14">
        <v>1441</v>
      </c>
      <c r="D633" s="14">
        <v>1440011</v>
      </c>
      <c r="E633" s="14">
        <v>148</v>
      </c>
      <c r="F633" s="14">
        <v>2025</v>
      </c>
      <c r="G633" s="14">
        <v>23732170000166</v>
      </c>
      <c r="H633" s="15" t="s">
        <v>242</v>
      </c>
      <c r="I633" s="14">
        <v>3920</v>
      </c>
      <c r="J633" s="14" t="s">
        <v>366</v>
      </c>
      <c r="K633" s="16">
        <v>46002</v>
      </c>
      <c r="L633" s="14">
        <v>8062</v>
      </c>
      <c r="M633" s="34">
        <f t="shared" si="29"/>
        <v>16007.380000000001</v>
      </c>
      <c r="N633" s="17">
        <v>15239.03</v>
      </c>
      <c r="O633" s="17">
        <v>768.35</v>
      </c>
      <c r="P633" s="3">
        <v>0</v>
      </c>
    </row>
    <row r="634" spans="1:16" ht="24.95" customHeight="1" x14ac:dyDescent="0.2">
      <c r="A634" s="21" t="str">
        <f t="shared" si="27"/>
        <v>1441|1440011|148|2025|23732170000166|3920|16007,38</v>
      </c>
      <c r="B634" s="21" t="str">
        <f t="shared" si="28"/>
        <v>1441|1440011|148|2025|296</v>
      </c>
      <c r="C634" s="14">
        <v>1441</v>
      </c>
      <c r="D634" s="14">
        <v>1440011</v>
      </c>
      <c r="E634" s="14">
        <v>148</v>
      </c>
      <c r="F634" s="14">
        <v>2025</v>
      </c>
      <c r="G634" s="14">
        <v>23732170000166</v>
      </c>
      <c r="H634" s="15" t="s">
        <v>242</v>
      </c>
      <c r="I634" s="14">
        <v>3920</v>
      </c>
      <c r="J634" s="14" t="s">
        <v>366</v>
      </c>
      <c r="K634" s="16">
        <v>46042</v>
      </c>
      <c r="L634" s="14">
        <v>296</v>
      </c>
      <c r="M634" s="34">
        <f t="shared" si="29"/>
        <v>16007.380000000001</v>
      </c>
      <c r="N634" s="17">
        <v>15239.03</v>
      </c>
      <c r="O634" s="17">
        <v>768.35</v>
      </c>
      <c r="P634" s="3">
        <v>0</v>
      </c>
    </row>
    <row r="635" spans="1:16" ht="24.95" customHeight="1" x14ac:dyDescent="0.2">
      <c r="A635" s="21" t="str">
        <f t="shared" si="27"/>
        <v>1441|1440011|150|2025|22510183000128|3920|14294,6</v>
      </c>
      <c r="B635" s="21" t="str">
        <f t="shared" si="28"/>
        <v>1441|1440011|150|2025|7988</v>
      </c>
      <c r="C635" s="14">
        <v>1441</v>
      </c>
      <c r="D635" s="14">
        <v>1440011</v>
      </c>
      <c r="E635" s="14">
        <v>150</v>
      </c>
      <c r="F635" s="14">
        <v>2025</v>
      </c>
      <c r="G635" s="14">
        <v>22510183000128</v>
      </c>
      <c r="H635" s="15" t="s">
        <v>243</v>
      </c>
      <c r="I635" s="14">
        <v>3920</v>
      </c>
      <c r="J635" s="14" t="s">
        <v>366</v>
      </c>
      <c r="K635" s="16">
        <v>46001</v>
      </c>
      <c r="L635" s="14">
        <v>7988</v>
      </c>
      <c r="M635" s="34">
        <f t="shared" si="29"/>
        <v>14294.599999999999</v>
      </c>
      <c r="N635" s="17">
        <v>13608.46</v>
      </c>
      <c r="O635" s="17">
        <v>686.14</v>
      </c>
      <c r="P635" s="3">
        <v>0</v>
      </c>
    </row>
    <row r="636" spans="1:16" ht="24.95" customHeight="1" x14ac:dyDescent="0.2">
      <c r="A636" s="21" t="str">
        <f t="shared" si="27"/>
        <v>1441|1440011|150|2025|22510183000128|3920|14294,6</v>
      </c>
      <c r="B636" s="21" t="str">
        <f t="shared" si="28"/>
        <v>1441|1440011|150|2025|293</v>
      </c>
      <c r="C636" s="14">
        <v>1441</v>
      </c>
      <c r="D636" s="14">
        <v>1440011</v>
      </c>
      <c r="E636" s="14">
        <v>150</v>
      </c>
      <c r="F636" s="14">
        <v>2025</v>
      </c>
      <c r="G636" s="14">
        <v>22510183000128</v>
      </c>
      <c r="H636" s="15" t="s">
        <v>243</v>
      </c>
      <c r="I636" s="14">
        <v>3920</v>
      </c>
      <c r="J636" s="14" t="s">
        <v>366</v>
      </c>
      <c r="K636" s="16">
        <v>46042</v>
      </c>
      <c r="L636" s="14">
        <v>293</v>
      </c>
      <c r="M636" s="34">
        <f t="shared" si="29"/>
        <v>14294.599999999999</v>
      </c>
      <c r="N636" s="17">
        <v>13608.46</v>
      </c>
      <c r="O636" s="17">
        <v>686.14</v>
      </c>
      <c r="P636" s="3">
        <v>0</v>
      </c>
    </row>
    <row r="637" spans="1:16" ht="24.95" customHeight="1" x14ac:dyDescent="0.2">
      <c r="A637" s="21" t="str">
        <f t="shared" si="27"/>
        <v>1441|1440011|151|2025|38437345000180|3920|10978,47</v>
      </c>
      <c r="B637" s="21" t="str">
        <f t="shared" si="28"/>
        <v>1441|1440011|151|2025|8051</v>
      </c>
      <c r="C637" s="14">
        <v>1441</v>
      </c>
      <c r="D637" s="14">
        <v>1440011</v>
      </c>
      <c r="E637" s="14">
        <v>151</v>
      </c>
      <c r="F637" s="14">
        <v>2025</v>
      </c>
      <c r="G637" s="14">
        <v>38437345000180</v>
      </c>
      <c r="H637" s="15" t="s">
        <v>244</v>
      </c>
      <c r="I637" s="14">
        <v>3920</v>
      </c>
      <c r="J637" s="14" t="s">
        <v>366</v>
      </c>
      <c r="K637" s="16">
        <v>46002</v>
      </c>
      <c r="L637" s="14">
        <v>8051</v>
      </c>
      <c r="M637" s="34">
        <f t="shared" si="29"/>
        <v>10978.47</v>
      </c>
      <c r="N637" s="17">
        <v>10451.5</v>
      </c>
      <c r="O637" s="17">
        <v>526.97</v>
      </c>
      <c r="P637" s="3">
        <v>0</v>
      </c>
    </row>
    <row r="638" spans="1:16" ht="24.95" customHeight="1" x14ac:dyDescent="0.2">
      <c r="A638" s="21" t="str">
        <f t="shared" si="27"/>
        <v>1441|1440011|151|2025|38437345000180|3920|11174,4</v>
      </c>
      <c r="B638" s="21" t="str">
        <f t="shared" si="28"/>
        <v>1441|1440011|151|2025|301</v>
      </c>
      <c r="C638" s="14">
        <v>1441</v>
      </c>
      <c r="D638" s="14">
        <v>1440011</v>
      </c>
      <c r="E638" s="14">
        <v>151</v>
      </c>
      <c r="F638" s="14">
        <v>2025</v>
      </c>
      <c r="G638" s="14">
        <v>38437345000180</v>
      </c>
      <c r="H638" s="15" t="s">
        <v>244</v>
      </c>
      <c r="I638" s="14">
        <v>3920</v>
      </c>
      <c r="J638" s="14" t="s">
        <v>366</v>
      </c>
      <c r="K638" s="16">
        <v>46042</v>
      </c>
      <c r="L638" s="14">
        <v>301</v>
      </c>
      <c r="M638" s="34">
        <f t="shared" si="29"/>
        <v>11174.400000000001</v>
      </c>
      <c r="N638" s="17">
        <v>10638.03</v>
      </c>
      <c r="O638" s="17">
        <v>536.37</v>
      </c>
      <c r="P638" s="3">
        <v>0</v>
      </c>
    </row>
    <row r="639" spans="1:16" ht="24.95" customHeight="1" x14ac:dyDescent="0.2">
      <c r="A639" s="21" t="str">
        <f t="shared" si="27"/>
        <v>1441|1440011|152|2025|14165537000116|3920|8404,1</v>
      </c>
      <c r="B639" s="21" t="str">
        <f t="shared" si="28"/>
        <v>1441|1440011|152|2025|8082</v>
      </c>
      <c r="C639" s="14">
        <v>1441</v>
      </c>
      <c r="D639" s="14">
        <v>1440011</v>
      </c>
      <c r="E639" s="14">
        <v>152</v>
      </c>
      <c r="F639" s="14">
        <v>2025</v>
      </c>
      <c r="G639" s="14">
        <v>14165537000116</v>
      </c>
      <c r="H639" s="15" t="s">
        <v>245</v>
      </c>
      <c r="I639" s="14">
        <v>3920</v>
      </c>
      <c r="J639" s="14" t="s">
        <v>366</v>
      </c>
      <c r="K639" s="16">
        <v>46002</v>
      </c>
      <c r="L639" s="14">
        <v>8082</v>
      </c>
      <c r="M639" s="34">
        <f t="shared" si="29"/>
        <v>8404.1</v>
      </c>
      <c r="N639" s="17">
        <v>8000.7</v>
      </c>
      <c r="O639" s="17">
        <v>403.4</v>
      </c>
      <c r="P639" s="3">
        <v>0</v>
      </c>
    </row>
    <row r="640" spans="1:16" ht="24.95" customHeight="1" x14ac:dyDescent="0.2">
      <c r="A640" s="21" t="str">
        <f t="shared" si="27"/>
        <v>1441|1440011|153|2025|11027551000165|3920|8076,06</v>
      </c>
      <c r="B640" s="21" t="str">
        <f t="shared" si="28"/>
        <v>1441|1440011|153|2025|8039</v>
      </c>
      <c r="C640" s="14">
        <v>1441</v>
      </c>
      <c r="D640" s="14">
        <v>1440011</v>
      </c>
      <c r="E640" s="14">
        <v>153</v>
      </c>
      <c r="F640" s="14">
        <v>2025</v>
      </c>
      <c r="G640" s="14">
        <v>11027551000165</v>
      </c>
      <c r="H640" s="15" t="s">
        <v>246</v>
      </c>
      <c r="I640" s="14">
        <v>3920</v>
      </c>
      <c r="J640" s="14" t="s">
        <v>366</v>
      </c>
      <c r="K640" s="16">
        <v>46002</v>
      </c>
      <c r="L640" s="14">
        <v>8039</v>
      </c>
      <c r="M640" s="34">
        <f t="shared" si="29"/>
        <v>8076.0599999999995</v>
      </c>
      <c r="N640" s="17">
        <v>7688.41</v>
      </c>
      <c r="O640" s="17">
        <v>387.65</v>
      </c>
      <c r="P640" s="3">
        <v>0</v>
      </c>
    </row>
    <row r="641" spans="1:16" ht="24.95" customHeight="1" x14ac:dyDescent="0.2">
      <c r="A641" s="21" t="str">
        <f t="shared" si="27"/>
        <v>1441|1440011|153|2025|11027551000165|3920|8161,21</v>
      </c>
      <c r="B641" s="21" t="str">
        <f t="shared" si="28"/>
        <v>1441|1440011|153|2025|298</v>
      </c>
      <c r="C641" s="14">
        <v>1441</v>
      </c>
      <c r="D641" s="14">
        <v>1440011</v>
      </c>
      <c r="E641" s="14">
        <v>153</v>
      </c>
      <c r="F641" s="14">
        <v>2025</v>
      </c>
      <c r="G641" s="14">
        <v>11027551000165</v>
      </c>
      <c r="H641" s="15" t="s">
        <v>246</v>
      </c>
      <c r="I641" s="14">
        <v>3920</v>
      </c>
      <c r="J641" s="14" t="s">
        <v>366</v>
      </c>
      <c r="K641" s="16">
        <v>46042</v>
      </c>
      <c r="L641" s="14">
        <v>298</v>
      </c>
      <c r="M641" s="34">
        <f t="shared" si="29"/>
        <v>8161.21</v>
      </c>
      <c r="N641" s="17">
        <v>7769.47</v>
      </c>
      <c r="O641" s="17">
        <v>391.74</v>
      </c>
      <c r="P641" s="3">
        <v>0</v>
      </c>
    </row>
    <row r="642" spans="1:16" ht="24.95" customHeight="1" x14ac:dyDescent="0.2">
      <c r="A642" s="21" t="str">
        <f t="shared" si="27"/>
        <v>1441|1440011|154|2025|38236252000197|3920|26220,15</v>
      </c>
      <c r="B642" s="21" t="str">
        <f t="shared" si="28"/>
        <v>1441|1440011|154|2025|8058</v>
      </c>
      <c r="C642" s="14">
        <v>1441</v>
      </c>
      <c r="D642" s="14">
        <v>1440011</v>
      </c>
      <c r="E642" s="14">
        <v>154</v>
      </c>
      <c r="F642" s="14">
        <v>2025</v>
      </c>
      <c r="G642" s="14">
        <v>38236252000197</v>
      </c>
      <c r="H642" s="15" t="s">
        <v>247</v>
      </c>
      <c r="I642" s="14">
        <v>3920</v>
      </c>
      <c r="J642" s="14" t="s">
        <v>366</v>
      </c>
      <c r="K642" s="16">
        <v>46002</v>
      </c>
      <c r="L642" s="14">
        <v>8058</v>
      </c>
      <c r="M642" s="34">
        <f t="shared" si="29"/>
        <v>26220.15</v>
      </c>
      <c r="N642" s="17">
        <v>24961.58</v>
      </c>
      <c r="O642" s="17">
        <v>1258.57</v>
      </c>
      <c r="P642" s="3">
        <v>0</v>
      </c>
    </row>
    <row r="643" spans="1:16" ht="24.95" customHeight="1" x14ac:dyDescent="0.2">
      <c r="A643" s="21" t="str">
        <f t="shared" si="27"/>
        <v>1441|1440011|154|2025|38236252000197|3920|26220,15</v>
      </c>
      <c r="B643" s="21" t="str">
        <f t="shared" si="28"/>
        <v>1441|1440011|154|2025|299</v>
      </c>
      <c r="C643" s="14">
        <v>1441</v>
      </c>
      <c r="D643" s="14">
        <v>1440011</v>
      </c>
      <c r="E643" s="14">
        <v>154</v>
      </c>
      <c r="F643" s="14">
        <v>2025</v>
      </c>
      <c r="G643" s="14">
        <v>38236252000197</v>
      </c>
      <c r="H643" s="15" t="s">
        <v>247</v>
      </c>
      <c r="I643" s="14">
        <v>3920</v>
      </c>
      <c r="J643" s="14" t="s">
        <v>366</v>
      </c>
      <c r="K643" s="16">
        <v>46042</v>
      </c>
      <c r="L643" s="14">
        <v>299</v>
      </c>
      <c r="M643" s="34">
        <f t="shared" si="29"/>
        <v>26220.15</v>
      </c>
      <c r="N643" s="17">
        <v>24961.58</v>
      </c>
      <c r="O643" s="17">
        <v>1258.57</v>
      </c>
      <c r="P643" s="3">
        <v>0</v>
      </c>
    </row>
    <row r="644" spans="1:16" ht="24.95" customHeight="1" x14ac:dyDescent="0.2">
      <c r="A644" s="21" t="str">
        <f t="shared" si="27"/>
        <v>1441|1440011|155|2025|34975444000164|3920|42953,91</v>
      </c>
      <c r="B644" s="21" t="str">
        <f t="shared" si="28"/>
        <v>1441|1440011|155|2025|8021</v>
      </c>
      <c r="C644" s="14">
        <v>1441</v>
      </c>
      <c r="D644" s="14">
        <v>1440011</v>
      </c>
      <c r="E644" s="14">
        <v>155</v>
      </c>
      <c r="F644" s="14">
        <v>2025</v>
      </c>
      <c r="G644" s="14">
        <v>34975444000164</v>
      </c>
      <c r="H644" s="15" t="s">
        <v>248</v>
      </c>
      <c r="I644" s="14">
        <v>3920</v>
      </c>
      <c r="J644" s="14" t="s">
        <v>366</v>
      </c>
      <c r="K644" s="16">
        <v>46002</v>
      </c>
      <c r="L644" s="14">
        <v>8021</v>
      </c>
      <c r="M644" s="34">
        <f t="shared" si="29"/>
        <v>42953.91</v>
      </c>
      <c r="N644" s="17">
        <v>40892.120000000003</v>
      </c>
      <c r="O644" s="17">
        <v>2061.79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1441|1440011|155|2025|34975444000164|3920|42953,91</v>
      </c>
      <c r="B645" s="21" t="str">
        <f t="shared" ref="B645:B708" si="31">C645&amp;"|"&amp;D645&amp;"|"&amp;E645&amp;"|"&amp;F645&amp;"|"&amp;L645</f>
        <v>1441|1440011|155|2025|300</v>
      </c>
      <c r="C645" s="14">
        <v>1441</v>
      </c>
      <c r="D645" s="14">
        <v>1440011</v>
      </c>
      <c r="E645" s="14">
        <v>155</v>
      </c>
      <c r="F645" s="14">
        <v>2025</v>
      </c>
      <c r="G645" s="14">
        <v>34975444000164</v>
      </c>
      <c r="H645" s="15" t="s">
        <v>248</v>
      </c>
      <c r="I645" s="14">
        <v>3920</v>
      </c>
      <c r="J645" s="14" t="s">
        <v>366</v>
      </c>
      <c r="K645" s="16">
        <v>46042</v>
      </c>
      <c r="L645" s="14">
        <v>300</v>
      </c>
      <c r="M645" s="34">
        <f t="shared" si="29"/>
        <v>42953.91</v>
      </c>
      <c r="N645" s="17">
        <v>40892.120000000003</v>
      </c>
      <c r="O645" s="17">
        <v>2061.79</v>
      </c>
      <c r="P645" s="3">
        <v>0</v>
      </c>
    </row>
    <row r="646" spans="1:16" ht="24.95" customHeight="1" x14ac:dyDescent="0.2">
      <c r="A646" s="21" t="str">
        <f t="shared" si="30"/>
        <v>1441|1440011|156|2025|99999957803|3601|3027623,08</v>
      </c>
      <c r="B646" s="21" t="str">
        <f t="shared" si="31"/>
        <v>1441|1440011|156|2025|405</v>
      </c>
      <c r="C646" s="14">
        <v>1441</v>
      </c>
      <c r="D646" s="14">
        <v>1440011</v>
      </c>
      <c r="E646" s="14">
        <v>156</v>
      </c>
      <c r="F646" s="14">
        <v>2025</v>
      </c>
      <c r="G646" s="14">
        <v>99999957803</v>
      </c>
      <c r="H646" s="15" t="s">
        <v>249</v>
      </c>
      <c r="I646" s="14">
        <v>3601</v>
      </c>
      <c r="J646" s="14" t="s">
        <v>513</v>
      </c>
      <c r="K646" s="16">
        <v>46006</v>
      </c>
      <c r="L646" s="14">
        <v>405</v>
      </c>
      <c r="M646" s="34">
        <f t="shared" ref="M646:M709" si="32">N646+O646</f>
        <v>3027623.08</v>
      </c>
      <c r="N646" s="17">
        <v>3027623.08</v>
      </c>
      <c r="O646" s="17">
        <v>0</v>
      </c>
      <c r="P646" s="3">
        <v>0</v>
      </c>
    </row>
    <row r="647" spans="1:16" ht="24.95" customHeight="1" x14ac:dyDescent="0.2">
      <c r="A647" s="21" t="str">
        <f t="shared" si="30"/>
        <v>1441|1440011|156|2025|99999957803|3601|2905057,65</v>
      </c>
      <c r="B647" s="21" t="str">
        <f t="shared" si="31"/>
        <v>1441|1440011|156|2025|3</v>
      </c>
      <c r="C647" s="14">
        <v>1441</v>
      </c>
      <c r="D647" s="14">
        <v>1440011</v>
      </c>
      <c r="E647" s="14">
        <v>156</v>
      </c>
      <c r="F647" s="14">
        <v>2025</v>
      </c>
      <c r="G647" s="14">
        <v>99999957803</v>
      </c>
      <c r="H647" s="15" t="s">
        <v>249</v>
      </c>
      <c r="I647" s="14">
        <v>3601</v>
      </c>
      <c r="J647" s="14" t="s">
        <v>513</v>
      </c>
      <c r="K647" s="16">
        <v>46035</v>
      </c>
      <c r="L647" s="14">
        <v>3</v>
      </c>
      <c r="M647" s="34">
        <f t="shared" si="32"/>
        <v>2905057.65</v>
      </c>
      <c r="N647" s="17">
        <v>2905057.65</v>
      </c>
      <c r="O647" s="17">
        <v>0</v>
      </c>
      <c r="P647" s="3">
        <v>0</v>
      </c>
    </row>
    <row r="648" spans="1:16" ht="24.95" customHeight="1" x14ac:dyDescent="0.2">
      <c r="A648" s="21" t="str">
        <f t="shared" si="30"/>
        <v>1441|1440011|157|2025|33224254000142|3704|3665191,66</v>
      </c>
      <c r="B648" s="21" t="str">
        <f t="shared" si="31"/>
        <v>1441|1440011|157|2025|8184</v>
      </c>
      <c r="C648" s="14">
        <v>1441</v>
      </c>
      <c r="D648" s="14">
        <v>1440011</v>
      </c>
      <c r="E648" s="14">
        <v>157</v>
      </c>
      <c r="F648" s="14">
        <v>2025</v>
      </c>
      <c r="G648" s="14">
        <v>33224254000142</v>
      </c>
      <c r="H648" s="15" t="s">
        <v>516</v>
      </c>
      <c r="I648" s="14">
        <v>3704</v>
      </c>
      <c r="J648" s="14" t="s">
        <v>517</v>
      </c>
      <c r="K648" s="16">
        <v>46006</v>
      </c>
      <c r="L648" s="14">
        <v>8184</v>
      </c>
      <c r="M648" s="34">
        <f t="shared" si="32"/>
        <v>3665191.66</v>
      </c>
      <c r="N648" s="17">
        <v>3466639.02</v>
      </c>
      <c r="O648" s="17">
        <v>198552.64</v>
      </c>
      <c r="P648" s="3">
        <v>0</v>
      </c>
    </row>
    <row r="649" spans="1:16" ht="24.95" customHeight="1" x14ac:dyDescent="0.2">
      <c r="A649" s="21" t="str">
        <f t="shared" si="30"/>
        <v>1441|1440011|157|2025|33224254000142|3704|1876565,82</v>
      </c>
      <c r="B649" s="21" t="str">
        <f t="shared" si="31"/>
        <v>1441|1440011|157|2025|218</v>
      </c>
      <c r="C649" s="14">
        <v>1441</v>
      </c>
      <c r="D649" s="14">
        <v>1440011</v>
      </c>
      <c r="E649" s="14">
        <v>157</v>
      </c>
      <c r="F649" s="14">
        <v>2025</v>
      </c>
      <c r="G649" s="14">
        <v>33224254000142</v>
      </c>
      <c r="H649" s="15" t="s">
        <v>516</v>
      </c>
      <c r="I649" s="14">
        <v>3704</v>
      </c>
      <c r="J649" s="14" t="s">
        <v>517</v>
      </c>
      <c r="K649" s="16">
        <v>46038</v>
      </c>
      <c r="L649" s="14">
        <v>218</v>
      </c>
      <c r="M649" s="34">
        <f t="shared" si="32"/>
        <v>1876565.82</v>
      </c>
      <c r="N649" s="17">
        <v>1775282.27</v>
      </c>
      <c r="O649" s="17">
        <v>101283.55</v>
      </c>
      <c r="P649" s="3">
        <v>0</v>
      </c>
    </row>
    <row r="650" spans="1:16" ht="24.95" customHeight="1" x14ac:dyDescent="0.2">
      <c r="A650" s="21" t="str">
        <f t="shared" si="30"/>
        <v>1441|1440011|158|2025|33224254000142|3703|527040,46</v>
      </c>
      <c r="B650" s="21" t="str">
        <f t="shared" si="31"/>
        <v>1441|1440011|158|2025|8186</v>
      </c>
      <c r="C650" s="14">
        <v>1441</v>
      </c>
      <c r="D650" s="14">
        <v>1440011</v>
      </c>
      <c r="E650" s="14">
        <v>158</v>
      </c>
      <c r="F650" s="14">
        <v>2025</v>
      </c>
      <c r="G650" s="14">
        <v>33224254000142</v>
      </c>
      <c r="H650" s="15" t="s">
        <v>516</v>
      </c>
      <c r="I650" s="14">
        <v>3703</v>
      </c>
      <c r="J650" s="14" t="s">
        <v>517</v>
      </c>
      <c r="K650" s="16">
        <v>46006</v>
      </c>
      <c r="L650" s="14">
        <v>8186</v>
      </c>
      <c r="M650" s="34">
        <f t="shared" si="32"/>
        <v>527040.46</v>
      </c>
      <c r="N650" s="17">
        <v>498188.46</v>
      </c>
      <c r="O650" s="17">
        <v>28852</v>
      </c>
      <c r="P650" s="3">
        <v>0</v>
      </c>
    </row>
    <row r="651" spans="1:16" ht="24.95" customHeight="1" x14ac:dyDescent="0.2">
      <c r="A651" s="21" t="str">
        <f t="shared" si="30"/>
        <v>1441|1440011|158|2025|33224254000142|3703|214993,78</v>
      </c>
      <c r="B651" s="21" t="str">
        <f t="shared" si="31"/>
        <v>1441|1440011|158|2025|220</v>
      </c>
      <c r="C651" s="14">
        <v>1441</v>
      </c>
      <c r="D651" s="14">
        <v>1440011</v>
      </c>
      <c r="E651" s="14">
        <v>158</v>
      </c>
      <c r="F651" s="14">
        <v>2025</v>
      </c>
      <c r="G651" s="14">
        <v>33224254000142</v>
      </c>
      <c r="H651" s="15" t="s">
        <v>516</v>
      </c>
      <c r="I651" s="14">
        <v>3703</v>
      </c>
      <c r="J651" s="14" t="s">
        <v>517</v>
      </c>
      <c r="K651" s="16">
        <v>46038</v>
      </c>
      <c r="L651" s="14">
        <v>220</v>
      </c>
      <c r="M651" s="34">
        <f t="shared" si="32"/>
        <v>214993.78</v>
      </c>
      <c r="N651" s="17">
        <v>203410.21</v>
      </c>
      <c r="O651" s="17">
        <v>11583.57</v>
      </c>
      <c r="P651" s="3">
        <v>0</v>
      </c>
    </row>
    <row r="652" spans="1:16" ht="24.95" customHeight="1" x14ac:dyDescent="0.2">
      <c r="A652" s="21" t="str">
        <f t="shared" si="30"/>
        <v>1441|1440011|162|2025|45347438000189|3920|15829,46</v>
      </c>
      <c r="B652" s="21" t="str">
        <f t="shared" si="31"/>
        <v>1441|1440011|162|2025|8016</v>
      </c>
      <c r="C652" s="14">
        <v>1441</v>
      </c>
      <c r="D652" s="14">
        <v>1440011</v>
      </c>
      <c r="E652" s="14">
        <v>162</v>
      </c>
      <c r="F652" s="14">
        <v>2025</v>
      </c>
      <c r="G652" s="14">
        <v>45347438000189</v>
      </c>
      <c r="H652" s="15" t="s">
        <v>251</v>
      </c>
      <c r="I652" s="14">
        <v>3920</v>
      </c>
      <c r="J652" s="14" t="s">
        <v>366</v>
      </c>
      <c r="K652" s="16">
        <v>46002</v>
      </c>
      <c r="L652" s="14">
        <v>8016</v>
      </c>
      <c r="M652" s="34">
        <f t="shared" si="32"/>
        <v>15829.46</v>
      </c>
      <c r="N652" s="17">
        <v>15069.65</v>
      </c>
      <c r="O652" s="17">
        <v>759.81</v>
      </c>
      <c r="P652" s="3">
        <v>0</v>
      </c>
    </row>
    <row r="653" spans="1:16" ht="24.95" customHeight="1" x14ac:dyDescent="0.2">
      <c r="A653" s="21" t="str">
        <f t="shared" si="30"/>
        <v>1441|1440011|162|2025|45347438000189|3920|15829,46</v>
      </c>
      <c r="B653" s="21" t="str">
        <f t="shared" si="31"/>
        <v>1441|1440011|162|2025|274</v>
      </c>
      <c r="C653" s="14">
        <v>1441</v>
      </c>
      <c r="D653" s="14">
        <v>1440011</v>
      </c>
      <c r="E653" s="14">
        <v>162</v>
      </c>
      <c r="F653" s="14">
        <v>2025</v>
      </c>
      <c r="G653" s="14">
        <v>45347438000189</v>
      </c>
      <c r="H653" s="15" t="s">
        <v>251</v>
      </c>
      <c r="I653" s="14">
        <v>3920</v>
      </c>
      <c r="J653" s="14" t="s">
        <v>366</v>
      </c>
      <c r="K653" s="16">
        <v>46041</v>
      </c>
      <c r="L653" s="14">
        <v>274</v>
      </c>
      <c r="M653" s="34">
        <f t="shared" si="32"/>
        <v>15829.46</v>
      </c>
      <c r="N653" s="17">
        <v>15069.65</v>
      </c>
      <c r="O653" s="17">
        <v>759.81</v>
      </c>
      <c r="P653" s="3">
        <v>0</v>
      </c>
    </row>
    <row r="654" spans="1:16" ht="24.95" customHeight="1" x14ac:dyDescent="0.2">
      <c r="A654" s="21" t="str">
        <f t="shared" si="30"/>
        <v>1441|1440011|164|2025|7887283000184|3920|6189,18</v>
      </c>
      <c r="B654" s="21" t="str">
        <f t="shared" si="31"/>
        <v>1441|1440011|164|2025|8032</v>
      </c>
      <c r="C654" s="14">
        <v>1441</v>
      </c>
      <c r="D654" s="14">
        <v>1440011</v>
      </c>
      <c r="E654" s="14">
        <v>164</v>
      </c>
      <c r="F654" s="14">
        <v>2025</v>
      </c>
      <c r="G654" s="14">
        <v>7887283000184</v>
      </c>
      <c r="H654" s="15" t="s">
        <v>252</v>
      </c>
      <c r="I654" s="14">
        <v>3920</v>
      </c>
      <c r="J654" s="14" t="s">
        <v>366</v>
      </c>
      <c r="K654" s="16">
        <v>46002</v>
      </c>
      <c r="L654" s="14">
        <v>8032</v>
      </c>
      <c r="M654" s="34">
        <f t="shared" si="32"/>
        <v>6189.18</v>
      </c>
      <c r="N654" s="17">
        <v>5892.1</v>
      </c>
      <c r="O654" s="17">
        <v>297.08</v>
      </c>
      <c r="P654" s="3">
        <v>0</v>
      </c>
    </row>
    <row r="655" spans="1:16" ht="24.95" customHeight="1" x14ac:dyDescent="0.2">
      <c r="A655" s="21" t="str">
        <f t="shared" si="30"/>
        <v>1441|1440011|164|2025|7887283000184|3920|6350,08</v>
      </c>
      <c r="B655" s="21" t="str">
        <f t="shared" si="31"/>
        <v>1441|1440011|164|2025|276</v>
      </c>
      <c r="C655" s="14">
        <v>1441</v>
      </c>
      <c r="D655" s="14">
        <v>1440011</v>
      </c>
      <c r="E655" s="14">
        <v>164</v>
      </c>
      <c r="F655" s="14">
        <v>2025</v>
      </c>
      <c r="G655" s="14">
        <v>7887283000184</v>
      </c>
      <c r="H655" s="15" t="s">
        <v>252</v>
      </c>
      <c r="I655" s="14">
        <v>3920</v>
      </c>
      <c r="J655" s="14" t="s">
        <v>366</v>
      </c>
      <c r="K655" s="16">
        <v>46041</v>
      </c>
      <c r="L655" s="14">
        <v>276</v>
      </c>
      <c r="M655" s="34">
        <f t="shared" si="32"/>
        <v>6350.08</v>
      </c>
      <c r="N655" s="17">
        <v>6045.28</v>
      </c>
      <c r="O655" s="17">
        <v>304.8</v>
      </c>
      <c r="P655" s="3">
        <v>0</v>
      </c>
    </row>
    <row r="656" spans="1:16" ht="24.95" customHeight="1" x14ac:dyDescent="0.2">
      <c r="A656" s="21" t="str">
        <f t="shared" si="30"/>
        <v>1441|1440011|165|2025|9069772000154|3920|17332,26</v>
      </c>
      <c r="B656" s="21" t="str">
        <f t="shared" si="31"/>
        <v>1441|1440011|165|2025|7948</v>
      </c>
      <c r="C656" s="14">
        <v>1441</v>
      </c>
      <c r="D656" s="14">
        <v>1440011</v>
      </c>
      <c r="E656" s="14">
        <v>165</v>
      </c>
      <c r="F656" s="14">
        <v>2025</v>
      </c>
      <c r="G656" s="14">
        <v>9069772000154</v>
      </c>
      <c r="H656" s="15" t="s">
        <v>253</v>
      </c>
      <c r="I656" s="14">
        <v>3920</v>
      </c>
      <c r="J656" s="14" t="s">
        <v>366</v>
      </c>
      <c r="K656" s="16">
        <v>46001</v>
      </c>
      <c r="L656" s="14">
        <v>7948</v>
      </c>
      <c r="M656" s="34">
        <f t="shared" si="32"/>
        <v>17332.260000000002</v>
      </c>
      <c r="N656" s="17">
        <v>16500.310000000001</v>
      </c>
      <c r="O656" s="17">
        <v>831.95</v>
      </c>
      <c r="P656" s="3">
        <v>0</v>
      </c>
    </row>
    <row r="657" spans="1:16" ht="24.95" customHeight="1" x14ac:dyDescent="0.2">
      <c r="A657" s="21" t="str">
        <f t="shared" si="30"/>
        <v>1441|1440011|165|2025|9069772000154|3920|17332,26</v>
      </c>
      <c r="B657" s="21" t="str">
        <f t="shared" si="31"/>
        <v>1441|1440011|165|2025|277</v>
      </c>
      <c r="C657" s="14">
        <v>1441</v>
      </c>
      <c r="D657" s="14">
        <v>1440011</v>
      </c>
      <c r="E657" s="14">
        <v>165</v>
      </c>
      <c r="F657" s="14">
        <v>2025</v>
      </c>
      <c r="G657" s="14">
        <v>9069772000154</v>
      </c>
      <c r="H657" s="15" t="s">
        <v>253</v>
      </c>
      <c r="I657" s="14">
        <v>3920</v>
      </c>
      <c r="J657" s="14" t="s">
        <v>366</v>
      </c>
      <c r="K657" s="16">
        <v>46041</v>
      </c>
      <c r="L657" s="14">
        <v>277</v>
      </c>
      <c r="M657" s="34">
        <f t="shared" si="32"/>
        <v>17332.260000000002</v>
      </c>
      <c r="N657" s="17">
        <v>16500.310000000001</v>
      </c>
      <c r="O657" s="17">
        <v>831.95</v>
      </c>
      <c r="P657" s="3">
        <v>0</v>
      </c>
    </row>
    <row r="658" spans="1:16" ht="24.95" customHeight="1" x14ac:dyDescent="0.2">
      <c r="A658" s="21" t="str">
        <f t="shared" si="30"/>
        <v>1441|1440011|166|2025|15210046000102|3920|4610,81</v>
      </c>
      <c r="B658" s="21" t="str">
        <f t="shared" si="31"/>
        <v>1441|1440011|166|2025|8079</v>
      </c>
      <c r="C658" s="14">
        <v>1441</v>
      </c>
      <c r="D658" s="14">
        <v>1440011</v>
      </c>
      <c r="E658" s="14">
        <v>166</v>
      </c>
      <c r="F658" s="14">
        <v>2025</v>
      </c>
      <c r="G658" s="14">
        <v>15210046000102</v>
      </c>
      <c r="H658" s="15" t="s">
        <v>254</v>
      </c>
      <c r="I658" s="14">
        <v>3920</v>
      </c>
      <c r="J658" s="14" t="s">
        <v>366</v>
      </c>
      <c r="K658" s="16">
        <v>46002</v>
      </c>
      <c r="L658" s="14">
        <v>8079</v>
      </c>
      <c r="M658" s="34">
        <f t="shared" si="32"/>
        <v>4610.8099999999995</v>
      </c>
      <c r="N658" s="17">
        <v>4389.49</v>
      </c>
      <c r="O658" s="17">
        <v>221.32</v>
      </c>
      <c r="P658" s="3">
        <v>0</v>
      </c>
    </row>
    <row r="659" spans="1:16" ht="24.95" customHeight="1" x14ac:dyDescent="0.2">
      <c r="A659" s="21" t="str">
        <f t="shared" si="30"/>
        <v>1441|1440011|166|2025|15210046000102|3920|4610,81</v>
      </c>
      <c r="B659" s="21" t="str">
        <f t="shared" si="31"/>
        <v>1441|1440011|166|2025|294</v>
      </c>
      <c r="C659" s="14">
        <v>1441</v>
      </c>
      <c r="D659" s="14">
        <v>1440011</v>
      </c>
      <c r="E659" s="14">
        <v>166</v>
      </c>
      <c r="F659" s="14">
        <v>2025</v>
      </c>
      <c r="G659" s="14">
        <v>15210046000102</v>
      </c>
      <c r="H659" s="15" t="s">
        <v>254</v>
      </c>
      <c r="I659" s="14">
        <v>3920</v>
      </c>
      <c r="J659" s="14" t="s">
        <v>366</v>
      </c>
      <c r="K659" s="16">
        <v>46042</v>
      </c>
      <c r="L659" s="14">
        <v>294</v>
      </c>
      <c r="M659" s="34">
        <f t="shared" si="32"/>
        <v>4610.8099999999995</v>
      </c>
      <c r="N659" s="17">
        <v>4389.49</v>
      </c>
      <c r="O659" s="17">
        <v>221.32</v>
      </c>
      <c r="P659" s="3">
        <v>0</v>
      </c>
    </row>
    <row r="660" spans="1:16" ht="24.95" customHeight="1" x14ac:dyDescent="0.2">
      <c r="A660" s="21" t="str">
        <f t="shared" si="30"/>
        <v>1441|1440011|167|2025|5457677000410|3962|127637,53</v>
      </c>
      <c r="B660" s="21" t="str">
        <f t="shared" si="31"/>
        <v>1441|1440011|167|2025|7951</v>
      </c>
      <c r="C660" s="14">
        <v>1441</v>
      </c>
      <c r="D660" s="14">
        <v>1440011</v>
      </c>
      <c r="E660" s="14">
        <v>167</v>
      </c>
      <c r="F660" s="14">
        <v>2025</v>
      </c>
      <c r="G660" s="14">
        <v>5457677000410</v>
      </c>
      <c r="H660" s="15" t="s">
        <v>518</v>
      </c>
      <c r="I660" s="14">
        <v>3962</v>
      </c>
      <c r="J660" s="14" t="s">
        <v>366</v>
      </c>
      <c r="K660" s="16">
        <v>46001</v>
      </c>
      <c r="L660" s="14">
        <v>7951</v>
      </c>
      <c r="M660" s="34">
        <f t="shared" si="32"/>
        <v>127637.53</v>
      </c>
      <c r="N660" s="17">
        <v>120459.58</v>
      </c>
      <c r="O660" s="17">
        <v>7177.95</v>
      </c>
      <c r="P660" s="3">
        <v>0</v>
      </c>
    </row>
    <row r="661" spans="1:16" ht="24.95" customHeight="1" x14ac:dyDescent="0.2">
      <c r="A661" s="21" t="str">
        <f t="shared" si="30"/>
        <v>1441|1440011|167|2025|5457677000410|3962|18179,93</v>
      </c>
      <c r="B661" s="21" t="str">
        <f t="shared" si="31"/>
        <v>1441|1440011|167|2025|39</v>
      </c>
      <c r="C661" s="14">
        <v>1441</v>
      </c>
      <c r="D661" s="14">
        <v>1440011</v>
      </c>
      <c r="E661" s="14">
        <v>167</v>
      </c>
      <c r="F661" s="14">
        <v>2025</v>
      </c>
      <c r="G661" s="14">
        <v>5457677000410</v>
      </c>
      <c r="H661" s="15" t="s">
        <v>518</v>
      </c>
      <c r="I661" s="14">
        <v>3962</v>
      </c>
      <c r="J661" s="14" t="s">
        <v>366</v>
      </c>
      <c r="K661" s="16">
        <v>46035</v>
      </c>
      <c r="L661" s="14">
        <v>39</v>
      </c>
      <c r="M661" s="34">
        <f t="shared" si="32"/>
        <v>18179.93</v>
      </c>
      <c r="N661" s="17">
        <v>17141.080000000002</v>
      </c>
      <c r="O661" s="17">
        <v>1038.8499999999999</v>
      </c>
      <c r="P661" s="3">
        <v>0</v>
      </c>
    </row>
    <row r="662" spans="1:16" ht="24.95" customHeight="1" x14ac:dyDescent="0.2">
      <c r="A662" s="21" t="str">
        <f t="shared" si="30"/>
        <v>1441|1440011|167|2025|5457677000410|3962|8958,21</v>
      </c>
      <c r="B662" s="21" t="str">
        <f t="shared" si="31"/>
        <v>1441|1440011|167|2025|41</v>
      </c>
      <c r="C662" s="14">
        <v>1441</v>
      </c>
      <c r="D662" s="14">
        <v>1440011</v>
      </c>
      <c r="E662" s="14">
        <v>167</v>
      </c>
      <c r="F662" s="14">
        <v>2025</v>
      </c>
      <c r="G662" s="14">
        <v>5457677000410</v>
      </c>
      <c r="H662" s="15" t="s">
        <v>518</v>
      </c>
      <c r="I662" s="14">
        <v>3962</v>
      </c>
      <c r="J662" s="14" t="s">
        <v>366</v>
      </c>
      <c r="K662" s="16">
        <v>46035</v>
      </c>
      <c r="L662" s="14">
        <v>41</v>
      </c>
      <c r="M662" s="34">
        <f t="shared" si="32"/>
        <v>8958.2099999999991</v>
      </c>
      <c r="N662" s="17">
        <v>8446.32</v>
      </c>
      <c r="O662" s="17">
        <v>511.89</v>
      </c>
      <c r="P662" s="3">
        <v>0</v>
      </c>
    </row>
    <row r="663" spans="1:16" ht="24.95" customHeight="1" x14ac:dyDescent="0.2">
      <c r="A663" s="21" t="str">
        <f t="shared" si="30"/>
        <v>1441|1440011|167|2025|5457677000410|3962|198041,87</v>
      </c>
      <c r="B663" s="21" t="str">
        <f t="shared" si="31"/>
        <v>1441|1440011|167|2025|110</v>
      </c>
      <c r="C663" s="14">
        <v>1441</v>
      </c>
      <c r="D663" s="14">
        <v>1440011</v>
      </c>
      <c r="E663" s="14">
        <v>167</v>
      </c>
      <c r="F663" s="14">
        <v>2025</v>
      </c>
      <c r="G663" s="14">
        <v>5457677000410</v>
      </c>
      <c r="H663" s="15" t="s">
        <v>518</v>
      </c>
      <c r="I663" s="14">
        <v>3962</v>
      </c>
      <c r="J663" s="14" t="s">
        <v>366</v>
      </c>
      <c r="K663" s="16">
        <v>46036</v>
      </c>
      <c r="L663" s="14">
        <v>110</v>
      </c>
      <c r="M663" s="34">
        <f t="shared" si="32"/>
        <v>198041.87000000002</v>
      </c>
      <c r="N663" s="17">
        <v>186929.39</v>
      </c>
      <c r="O663" s="17">
        <v>11112.48</v>
      </c>
      <c r="P663" s="3">
        <v>0</v>
      </c>
    </row>
    <row r="664" spans="1:16" ht="24.95" customHeight="1" x14ac:dyDescent="0.2">
      <c r="A664" s="21" t="str">
        <f t="shared" si="30"/>
        <v>1441|1440011|169|2025|18229133000108|3920|4950,22</v>
      </c>
      <c r="B664" s="21" t="str">
        <f t="shared" si="31"/>
        <v>1441|1440011|169|2025|7914</v>
      </c>
      <c r="C664" s="14">
        <v>1441</v>
      </c>
      <c r="D664" s="14">
        <v>1440011</v>
      </c>
      <c r="E664" s="14">
        <v>169</v>
      </c>
      <c r="F664" s="14">
        <v>2025</v>
      </c>
      <c r="G664" s="14">
        <v>18229133000108</v>
      </c>
      <c r="H664" s="15" t="s">
        <v>255</v>
      </c>
      <c r="I664" s="14">
        <v>3920</v>
      </c>
      <c r="J664" s="14" t="s">
        <v>366</v>
      </c>
      <c r="K664" s="16">
        <v>46001</v>
      </c>
      <c r="L664" s="14">
        <v>7914</v>
      </c>
      <c r="M664" s="34">
        <f t="shared" si="32"/>
        <v>4950.2199999999993</v>
      </c>
      <c r="N664" s="17">
        <v>4712.6099999999997</v>
      </c>
      <c r="O664" s="17">
        <v>237.61</v>
      </c>
      <c r="P664" s="3">
        <v>0</v>
      </c>
    </row>
    <row r="665" spans="1:16" ht="24.95" customHeight="1" x14ac:dyDescent="0.2">
      <c r="A665" s="21" t="str">
        <f t="shared" si="30"/>
        <v>1441|1440011|169|2025|18229133000108|3920|4950,22</v>
      </c>
      <c r="B665" s="21" t="str">
        <f t="shared" si="31"/>
        <v>1441|1440011|169|2025|262</v>
      </c>
      <c r="C665" s="14">
        <v>1441</v>
      </c>
      <c r="D665" s="14">
        <v>1440011</v>
      </c>
      <c r="E665" s="14">
        <v>169</v>
      </c>
      <c r="F665" s="14">
        <v>2025</v>
      </c>
      <c r="G665" s="14">
        <v>18229133000108</v>
      </c>
      <c r="H665" s="15" t="s">
        <v>255</v>
      </c>
      <c r="I665" s="14">
        <v>3920</v>
      </c>
      <c r="J665" s="14" t="s">
        <v>366</v>
      </c>
      <c r="K665" s="16">
        <v>46041</v>
      </c>
      <c r="L665" s="14">
        <v>262</v>
      </c>
      <c r="M665" s="34">
        <f t="shared" si="32"/>
        <v>4950.2199999999993</v>
      </c>
      <c r="N665" s="17">
        <v>4712.6099999999997</v>
      </c>
      <c r="O665" s="17">
        <v>237.61</v>
      </c>
      <c r="P665" s="3">
        <v>0</v>
      </c>
    </row>
    <row r="666" spans="1:16" ht="24.95" customHeight="1" x14ac:dyDescent="0.2">
      <c r="A666" s="21" t="str">
        <f t="shared" si="30"/>
        <v>1441|1440011|170|2025|37454422000147|3920|6934,9</v>
      </c>
      <c r="B666" s="21" t="str">
        <f t="shared" si="31"/>
        <v>1441|1440011|170|2025|8076</v>
      </c>
      <c r="C666" s="14">
        <v>1441</v>
      </c>
      <c r="D666" s="14">
        <v>1440011</v>
      </c>
      <c r="E666" s="14">
        <v>170</v>
      </c>
      <c r="F666" s="14">
        <v>2025</v>
      </c>
      <c r="G666" s="14">
        <v>37454422000147</v>
      </c>
      <c r="H666" s="15" t="s">
        <v>256</v>
      </c>
      <c r="I666" s="14">
        <v>3920</v>
      </c>
      <c r="J666" s="14" t="s">
        <v>366</v>
      </c>
      <c r="K666" s="16">
        <v>46002</v>
      </c>
      <c r="L666" s="14">
        <v>8076</v>
      </c>
      <c r="M666" s="34">
        <f t="shared" si="32"/>
        <v>6934.9000000000005</v>
      </c>
      <c r="N666" s="17">
        <v>6103.51</v>
      </c>
      <c r="O666" s="17">
        <v>831.39</v>
      </c>
      <c r="P666" s="3">
        <v>0</v>
      </c>
    </row>
    <row r="667" spans="1:16" ht="24.95" customHeight="1" x14ac:dyDescent="0.2">
      <c r="A667" s="21" t="str">
        <f t="shared" si="30"/>
        <v>1441|1440011|171|2025|87883807000106|3910|332,6</v>
      </c>
      <c r="B667" s="21" t="str">
        <f t="shared" si="31"/>
        <v>1441|1440011|171|2025|8283</v>
      </c>
      <c r="C667" s="14">
        <v>1441</v>
      </c>
      <c r="D667" s="14">
        <v>1440011</v>
      </c>
      <c r="E667" s="14">
        <v>171</v>
      </c>
      <c r="F667" s="14">
        <v>2025</v>
      </c>
      <c r="G667" s="14">
        <v>87883807000106</v>
      </c>
      <c r="H667" s="15" t="s">
        <v>257</v>
      </c>
      <c r="I667" s="14">
        <v>3910</v>
      </c>
      <c r="J667" s="14" t="s">
        <v>366</v>
      </c>
      <c r="K667" s="16">
        <v>46013</v>
      </c>
      <c r="L667" s="14">
        <v>8283</v>
      </c>
      <c r="M667" s="34">
        <f t="shared" si="32"/>
        <v>332.6</v>
      </c>
      <c r="N667" s="17">
        <v>324.62</v>
      </c>
      <c r="O667" s="17">
        <v>7.98</v>
      </c>
      <c r="P667" s="3">
        <v>0</v>
      </c>
    </row>
    <row r="668" spans="1:16" ht="24.95" customHeight="1" x14ac:dyDescent="0.2">
      <c r="A668" s="21" t="str">
        <f t="shared" si="30"/>
        <v>1441|1440011|171|2025|87883807000106|3910|326,4</v>
      </c>
      <c r="B668" s="21" t="str">
        <f t="shared" si="31"/>
        <v>1441|1440011|171|2025|312</v>
      </c>
      <c r="C668" s="14">
        <v>1441</v>
      </c>
      <c r="D668" s="14">
        <v>1440011</v>
      </c>
      <c r="E668" s="14">
        <v>171</v>
      </c>
      <c r="F668" s="14">
        <v>2025</v>
      </c>
      <c r="G668" s="14">
        <v>87883807000106</v>
      </c>
      <c r="H668" s="15" t="s">
        <v>257</v>
      </c>
      <c r="I668" s="14">
        <v>3910</v>
      </c>
      <c r="J668" s="14" t="s">
        <v>366</v>
      </c>
      <c r="K668" s="16">
        <v>46042</v>
      </c>
      <c r="L668" s="14">
        <v>312</v>
      </c>
      <c r="M668" s="34">
        <f t="shared" si="32"/>
        <v>326.39999999999998</v>
      </c>
      <c r="N668" s="17">
        <v>318.58</v>
      </c>
      <c r="O668" s="17">
        <v>7.82</v>
      </c>
      <c r="P668" s="3">
        <v>0</v>
      </c>
    </row>
    <row r="669" spans="1:16" ht="24.95" customHeight="1" x14ac:dyDescent="0.2">
      <c r="A669" s="21" t="str">
        <f t="shared" si="30"/>
        <v>1441|1440011|172|2025|18124040000100|3920|10455,78</v>
      </c>
      <c r="B669" s="21" t="str">
        <f t="shared" si="31"/>
        <v>1441|1440011|172|2025|8023</v>
      </c>
      <c r="C669" s="14">
        <v>1441</v>
      </c>
      <c r="D669" s="14">
        <v>1440011</v>
      </c>
      <c r="E669" s="14">
        <v>172</v>
      </c>
      <c r="F669" s="14">
        <v>2025</v>
      </c>
      <c r="G669" s="14">
        <v>18124040000100</v>
      </c>
      <c r="H669" s="15" t="s">
        <v>259</v>
      </c>
      <c r="I669" s="14">
        <v>3920</v>
      </c>
      <c r="J669" s="14" t="s">
        <v>366</v>
      </c>
      <c r="K669" s="16">
        <v>46002</v>
      </c>
      <c r="L669" s="14">
        <v>8023</v>
      </c>
      <c r="M669" s="34">
        <f t="shared" si="32"/>
        <v>10455.779999999999</v>
      </c>
      <c r="N669" s="17">
        <v>9953.9</v>
      </c>
      <c r="O669" s="17">
        <v>501.88</v>
      </c>
      <c r="P669" s="3">
        <v>0</v>
      </c>
    </row>
    <row r="670" spans="1:16" ht="24.95" customHeight="1" x14ac:dyDescent="0.2">
      <c r="A670" s="21" t="str">
        <f t="shared" si="30"/>
        <v>1441|1440011|172|2025|18124040000100|3920|10455,78</v>
      </c>
      <c r="B670" s="21" t="str">
        <f t="shared" si="31"/>
        <v>1441|1440011|172|2025|291</v>
      </c>
      <c r="C670" s="14">
        <v>1441</v>
      </c>
      <c r="D670" s="14">
        <v>1440011</v>
      </c>
      <c r="E670" s="14">
        <v>172</v>
      </c>
      <c r="F670" s="14">
        <v>2025</v>
      </c>
      <c r="G670" s="14">
        <v>18124040000100</v>
      </c>
      <c r="H670" s="15" t="s">
        <v>259</v>
      </c>
      <c r="I670" s="14">
        <v>3920</v>
      </c>
      <c r="J670" s="14" t="s">
        <v>366</v>
      </c>
      <c r="K670" s="16">
        <v>46042</v>
      </c>
      <c r="L670" s="14">
        <v>291</v>
      </c>
      <c r="M670" s="34">
        <f t="shared" si="32"/>
        <v>10455.779999999999</v>
      </c>
      <c r="N670" s="17">
        <v>9953.9</v>
      </c>
      <c r="O670" s="17">
        <v>501.88</v>
      </c>
      <c r="P670" s="3">
        <v>0</v>
      </c>
    </row>
    <row r="671" spans="1:16" ht="24.95" customHeight="1" x14ac:dyDescent="0.2">
      <c r="A671" s="21" t="str">
        <f t="shared" si="30"/>
        <v>1441|1440011|175|2025|7353227000160|3920|400553,49</v>
      </c>
      <c r="B671" s="21" t="str">
        <f t="shared" si="31"/>
        <v>1441|1440011|175|2025|7905</v>
      </c>
      <c r="C671" s="14">
        <v>1441</v>
      </c>
      <c r="D671" s="14">
        <v>1440011</v>
      </c>
      <c r="E671" s="14">
        <v>175</v>
      </c>
      <c r="F671" s="14">
        <v>2025</v>
      </c>
      <c r="G671" s="14">
        <v>7353227000160</v>
      </c>
      <c r="H671" s="15" t="s">
        <v>260</v>
      </c>
      <c r="I671" s="14">
        <v>3920</v>
      </c>
      <c r="J671" s="14" t="s">
        <v>366</v>
      </c>
      <c r="K671" s="16">
        <v>46000</v>
      </c>
      <c r="L671" s="14">
        <v>7905</v>
      </c>
      <c r="M671" s="34">
        <f t="shared" si="32"/>
        <v>400553.49</v>
      </c>
      <c r="N671" s="17">
        <v>381326.92</v>
      </c>
      <c r="O671" s="17">
        <v>19226.57</v>
      </c>
      <c r="P671" s="3">
        <v>0</v>
      </c>
    </row>
    <row r="672" spans="1:16" ht="24.95" customHeight="1" x14ac:dyDescent="0.2">
      <c r="A672" s="21" t="str">
        <f t="shared" si="30"/>
        <v>1441|1440011|175|2025|7353227000160|3920|400553,49</v>
      </c>
      <c r="B672" s="21" t="str">
        <f t="shared" si="31"/>
        <v>1441|1440011|175|2025|265</v>
      </c>
      <c r="C672" s="14">
        <v>1441</v>
      </c>
      <c r="D672" s="14">
        <v>1440011</v>
      </c>
      <c r="E672" s="14">
        <v>175</v>
      </c>
      <c r="F672" s="14">
        <v>2025</v>
      </c>
      <c r="G672" s="14">
        <v>7353227000160</v>
      </c>
      <c r="H672" s="15" t="s">
        <v>260</v>
      </c>
      <c r="I672" s="14">
        <v>3920</v>
      </c>
      <c r="J672" s="14" t="s">
        <v>366</v>
      </c>
      <c r="K672" s="16">
        <v>46041</v>
      </c>
      <c r="L672" s="14">
        <v>265</v>
      </c>
      <c r="M672" s="34">
        <f t="shared" si="32"/>
        <v>400553.49</v>
      </c>
      <c r="N672" s="17">
        <v>381326.92</v>
      </c>
      <c r="O672" s="17">
        <v>19226.57</v>
      </c>
      <c r="P672" s="3">
        <v>0</v>
      </c>
    </row>
    <row r="673" spans="1:16" ht="24.95" customHeight="1" x14ac:dyDescent="0.2">
      <c r="A673" s="21" t="str">
        <f t="shared" si="30"/>
        <v>1441|1440011|176|2025|8229035000109|3920|180009,2</v>
      </c>
      <c r="B673" s="21" t="str">
        <f t="shared" si="31"/>
        <v>1441|1440011|176|2025|7916</v>
      </c>
      <c r="C673" s="14">
        <v>1441</v>
      </c>
      <c r="D673" s="14">
        <v>1440011</v>
      </c>
      <c r="E673" s="14">
        <v>176</v>
      </c>
      <c r="F673" s="14">
        <v>2025</v>
      </c>
      <c r="G673" s="14">
        <v>8229035000109</v>
      </c>
      <c r="H673" s="15" t="s">
        <v>261</v>
      </c>
      <c r="I673" s="14">
        <v>3920</v>
      </c>
      <c r="J673" s="14" t="s">
        <v>366</v>
      </c>
      <c r="K673" s="16">
        <v>46001</v>
      </c>
      <c r="L673" s="14">
        <v>7916</v>
      </c>
      <c r="M673" s="34">
        <f t="shared" si="32"/>
        <v>180009.2</v>
      </c>
      <c r="N673" s="17">
        <v>171368.76</v>
      </c>
      <c r="O673" s="17">
        <v>8640.44</v>
      </c>
      <c r="P673" s="3">
        <v>0</v>
      </c>
    </row>
    <row r="674" spans="1:16" ht="24.95" customHeight="1" x14ac:dyDescent="0.2">
      <c r="A674" s="21" t="str">
        <f t="shared" si="30"/>
        <v>1441|1440011|176|2025|8229035000109|3920|185825,65</v>
      </c>
      <c r="B674" s="21" t="str">
        <f t="shared" si="31"/>
        <v>1441|1440011|176|2025|266</v>
      </c>
      <c r="C674" s="14">
        <v>1441</v>
      </c>
      <c r="D674" s="14">
        <v>1440011</v>
      </c>
      <c r="E674" s="14">
        <v>176</v>
      </c>
      <c r="F674" s="14">
        <v>2025</v>
      </c>
      <c r="G674" s="14">
        <v>8229035000109</v>
      </c>
      <c r="H674" s="15" t="s">
        <v>261</v>
      </c>
      <c r="I674" s="14">
        <v>3920</v>
      </c>
      <c r="J674" s="14" t="s">
        <v>366</v>
      </c>
      <c r="K674" s="16">
        <v>46041</v>
      </c>
      <c r="L674" s="14">
        <v>266</v>
      </c>
      <c r="M674" s="34">
        <f t="shared" si="32"/>
        <v>185825.65</v>
      </c>
      <c r="N674" s="17">
        <v>176906.02</v>
      </c>
      <c r="O674" s="17">
        <v>8919.6299999999992</v>
      </c>
      <c r="P674" s="3">
        <v>0</v>
      </c>
    </row>
    <row r="675" spans="1:16" ht="24.95" customHeight="1" x14ac:dyDescent="0.2">
      <c r="A675" s="21" t="str">
        <f t="shared" si="30"/>
        <v>1441|1440011|177|2025|7329219000188|3920|21000</v>
      </c>
      <c r="B675" s="21" t="str">
        <f t="shared" si="31"/>
        <v>1441|1440011|177|2025|8057</v>
      </c>
      <c r="C675" s="14">
        <v>1441</v>
      </c>
      <c r="D675" s="14">
        <v>1440011</v>
      </c>
      <c r="E675" s="14">
        <v>177</v>
      </c>
      <c r="F675" s="14">
        <v>2025</v>
      </c>
      <c r="G675" s="14">
        <v>7329219000188</v>
      </c>
      <c r="H675" s="15" t="s">
        <v>262</v>
      </c>
      <c r="I675" s="14">
        <v>3920</v>
      </c>
      <c r="J675" s="14" t="s">
        <v>366</v>
      </c>
      <c r="K675" s="16">
        <v>46002</v>
      </c>
      <c r="L675" s="14">
        <v>8057</v>
      </c>
      <c r="M675" s="34">
        <f t="shared" si="32"/>
        <v>21000</v>
      </c>
      <c r="N675" s="17">
        <v>19992</v>
      </c>
      <c r="O675" s="17">
        <v>1008</v>
      </c>
      <c r="P675" s="3">
        <v>0</v>
      </c>
    </row>
    <row r="676" spans="1:16" ht="24.95" customHeight="1" x14ac:dyDescent="0.2">
      <c r="A676" s="21" t="str">
        <f t="shared" si="30"/>
        <v>1441|1440011|177|2025|7329219000188|3920|21000</v>
      </c>
      <c r="B676" s="21" t="str">
        <f t="shared" si="31"/>
        <v>1441|1440011|177|2025|281</v>
      </c>
      <c r="C676" s="14">
        <v>1441</v>
      </c>
      <c r="D676" s="14">
        <v>1440011</v>
      </c>
      <c r="E676" s="14">
        <v>177</v>
      </c>
      <c r="F676" s="14">
        <v>2025</v>
      </c>
      <c r="G676" s="14">
        <v>7329219000188</v>
      </c>
      <c r="H676" s="15" t="s">
        <v>262</v>
      </c>
      <c r="I676" s="14">
        <v>3920</v>
      </c>
      <c r="J676" s="14" t="s">
        <v>366</v>
      </c>
      <c r="K676" s="16">
        <v>46041</v>
      </c>
      <c r="L676" s="14">
        <v>281</v>
      </c>
      <c r="M676" s="34">
        <f t="shared" si="32"/>
        <v>21000</v>
      </c>
      <c r="N676" s="17">
        <v>19992</v>
      </c>
      <c r="O676" s="17">
        <v>1008</v>
      </c>
      <c r="P676" s="3">
        <v>0</v>
      </c>
    </row>
    <row r="677" spans="1:16" ht="24.95" customHeight="1" x14ac:dyDescent="0.2">
      <c r="A677" s="21" t="str">
        <f t="shared" si="30"/>
        <v>1441|1440011|178|2025|34028316001509|3915|48381,07</v>
      </c>
      <c r="B677" s="21" t="str">
        <f t="shared" si="31"/>
        <v>1441|1440011|178|2025|390</v>
      </c>
      <c r="C677" s="14">
        <v>1441</v>
      </c>
      <c r="D677" s="14">
        <v>1440011</v>
      </c>
      <c r="E677" s="14">
        <v>178</v>
      </c>
      <c r="F677" s="14">
        <v>2025</v>
      </c>
      <c r="G677" s="14">
        <v>34028316001509</v>
      </c>
      <c r="H677" s="15" t="s">
        <v>263</v>
      </c>
      <c r="I677" s="14">
        <v>3915</v>
      </c>
      <c r="J677" s="14" t="s">
        <v>366</v>
      </c>
      <c r="K677" s="16">
        <v>46001</v>
      </c>
      <c r="L677" s="14">
        <v>390</v>
      </c>
      <c r="M677" s="34">
        <f t="shared" si="32"/>
        <v>48381.07</v>
      </c>
      <c r="N677" s="17">
        <v>48381.07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1441|1440011|178|2025|34028316001509|3915|35030,83</v>
      </c>
      <c r="B678" s="21" t="str">
        <f t="shared" si="31"/>
        <v>1441|1440011|178|2025|8217</v>
      </c>
      <c r="C678" s="14">
        <v>1441</v>
      </c>
      <c r="D678" s="14">
        <v>1440011</v>
      </c>
      <c r="E678" s="14">
        <v>178</v>
      </c>
      <c r="F678" s="14">
        <v>2025</v>
      </c>
      <c r="G678" s="14">
        <v>34028316001509</v>
      </c>
      <c r="H678" s="15" t="s">
        <v>263</v>
      </c>
      <c r="I678" s="14">
        <v>3915</v>
      </c>
      <c r="J678" s="14" t="s">
        <v>366</v>
      </c>
      <c r="K678" s="16">
        <v>46008</v>
      </c>
      <c r="L678" s="14">
        <v>8217</v>
      </c>
      <c r="M678" s="34">
        <f t="shared" si="32"/>
        <v>35030.83</v>
      </c>
      <c r="N678" s="17">
        <v>35030.83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1441|1440011|179|2025|5340639000130|3987|22862,4</v>
      </c>
      <c r="B679" s="21" t="str">
        <f t="shared" si="31"/>
        <v>1441|1440011|179|2025|8211</v>
      </c>
      <c r="C679" s="14">
        <v>1441</v>
      </c>
      <c r="D679" s="14">
        <v>1440011</v>
      </c>
      <c r="E679" s="14">
        <v>179</v>
      </c>
      <c r="F679" s="14">
        <v>2025</v>
      </c>
      <c r="G679" s="14">
        <v>5340639000130</v>
      </c>
      <c r="H679" s="15" t="s">
        <v>265</v>
      </c>
      <c r="I679" s="14">
        <v>3987</v>
      </c>
      <c r="J679" s="14" t="s">
        <v>366</v>
      </c>
      <c r="K679" s="16">
        <v>46007</v>
      </c>
      <c r="L679" s="14">
        <v>8211</v>
      </c>
      <c r="M679" s="34">
        <f t="shared" si="32"/>
        <v>22862.400000000001</v>
      </c>
      <c r="N679" s="17">
        <v>22806.91</v>
      </c>
      <c r="O679" s="17">
        <v>55.49</v>
      </c>
      <c r="P679" s="3">
        <v>0</v>
      </c>
    </row>
    <row r="680" spans="1:16" ht="24.95" customHeight="1" x14ac:dyDescent="0.2">
      <c r="A680" s="21" t="str">
        <f t="shared" si="30"/>
        <v>1441|1440011|180|2025|29412494000101|3920|6315,59</v>
      </c>
      <c r="B680" s="21" t="str">
        <f t="shared" si="31"/>
        <v>1441|1440011|180|2025|7899</v>
      </c>
      <c r="C680" s="14">
        <v>1441</v>
      </c>
      <c r="D680" s="14">
        <v>1440011</v>
      </c>
      <c r="E680" s="14">
        <v>180</v>
      </c>
      <c r="F680" s="14">
        <v>2025</v>
      </c>
      <c r="G680" s="14">
        <v>29412494000101</v>
      </c>
      <c r="H680" s="15" t="s">
        <v>267</v>
      </c>
      <c r="I680" s="14">
        <v>3920</v>
      </c>
      <c r="J680" s="14" t="s">
        <v>366</v>
      </c>
      <c r="K680" s="16">
        <v>46000</v>
      </c>
      <c r="L680" s="14">
        <v>7899</v>
      </c>
      <c r="M680" s="34">
        <f t="shared" si="32"/>
        <v>6315.5899999999992</v>
      </c>
      <c r="N680" s="17">
        <v>6012.44</v>
      </c>
      <c r="O680" s="17">
        <v>303.14999999999998</v>
      </c>
      <c r="P680" s="3">
        <v>0</v>
      </c>
    </row>
    <row r="681" spans="1:16" ht="24.95" customHeight="1" x14ac:dyDescent="0.2">
      <c r="A681" s="21" t="str">
        <f t="shared" si="30"/>
        <v>1441|1440011|180|2025|29412494000101|3920|6315,59</v>
      </c>
      <c r="B681" s="21" t="str">
        <f t="shared" si="31"/>
        <v>1441|1440011|180|2025|263</v>
      </c>
      <c r="C681" s="14">
        <v>1441</v>
      </c>
      <c r="D681" s="14">
        <v>1440011</v>
      </c>
      <c r="E681" s="14">
        <v>180</v>
      </c>
      <c r="F681" s="14">
        <v>2025</v>
      </c>
      <c r="G681" s="14">
        <v>29412494000101</v>
      </c>
      <c r="H681" s="15" t="s">
        <v>267</v>
      </c>
      <c r="I681" s="14">
        <v>3920</v>
      </c>
      <c r="J681" s="14" t="s">
        <v>366</v>
      </c>
      <c r="K681" s="16">
        <v>46041</v>
      </c>
      <c r="L681" s="14">
        <v>263</v>
      </c>
      <c r="M681" s="34">
        <f t="shared" si="32"/>
        <v>6315.5899999999992</v>
      </c>
      <c r="N681" s="17">
        <v>6012.44</v>
      </c>
      <c r="O681" s="17">
        <v>303.14999999999998</v>
      </c>
      <c r="P681" s="3">
        <v>0</v>
      </c>
    </row>
    <row r="682" spans="1:16" ht="24.95" customHeight="1" x14ac:dyDescent="0.2">
      <c r="A682" s="21" t="str">
        <f t="shared" si="30"/>
        <v>1441|1440011|185|2025|405867000127|3999|7396,89</v>
      </c>
      <c r="B682" s="21" t="str">
        <f t="shared" si="31"/>
        <v>1441|1440011|185|2025|8348</v>
      </c>
      <c r="C682" s="14">
        <v>1441</v>
      </c>
      <c r="D682" s="14">
        <v>1440011</v>
      </c>
      <c r="E682" s="14">
        <v>185</v>
      </c>
      <c r="F682" s="14">
        <v>2025</v>
      </c>
      <c r="G682" s="14">
        <v>405867000127</v>
      </c>
      <c r="H682" s="15" t="s">
        <v>268</v>
      </c>
      <c r="I682" s="14">
        <v>3999</v>
      </c>
      <c r="J682" s="14" t="s">
        <v>366</v>
      </c>
      <c r="K682" s="16">
        <v>46020</v>
      </c>
      <c r="L682" s="14">
        <v>8348</v>
      </c>
      <c r="M682" s="34">
        <f t="shared" si="32"/>
        <v>7396.8899999999994</v>
      </c>
      <c r="N682" s="17">
        <v>7023.15</v>
      </c>
      <c r="O682" s="17">
        <v>373.74</v>
      </c>
      <c r="P682" s="3">
        <v>0</v>
      </c>
    </row>
    <row r="683" spans="1:16" ht="24.95" customHeight="1" x14ac:dyDescent="0.2">
      <c r="A683" s="21" t="str">
        <f t="shared" si="30"/>
        <v>1441|1440011|186|2025|38133478000162|3920|11434,85</v>
      </c>
      <c r="B683" s="21" t="str">
        <f t="shared" si="31"/>
        <v>1441|1440011|186|2025|7900</v>
      </c>
      <c r="C683" s="14">
        <v>1441</v>
      </c>
      <c r="D683" s="14">
        <v>1440011</v>
      </c>
      <c r="E683" s="14">
        <v>186</v>
      </c>
      <c r="F683" s="14">
        <v>2025</v>
      </c>
      <c r="G683" s="14">
        <v>38133478000162</v>
      </c>
      <c r="H683" s="15" t="s">
        <v>270</v>
      </c>
      <c r="I683" s="14">
        <v>3920</v>
      </c>
      <c r="J683" s="14" t="s">
        <v>366</v>
      </c>
      <c r="K683" s="16">
        <v>46000</v>
      </c>
      <c r="L683" s="14">
        <v>7900</v>
      </c>
      <c r="M683" s="34">
        <f t="shared" si="32"/>
        <v>11434.85</v>
      </c>
      <c r="N683" s="17">
        <v>10885.98</v>
      </c>
      <c r="O683" s="17">
        <v>548.87</v>
      </c>
      <c r="P683" s="3">
        <v>0</v>
      </c>
    </row>
    <row r="684" spans="1:16" ht="24.95" customHeight="1" x14ac:dyDescent="0.2">
      <c r="A684" s="21" t="str">
        <f t="shared" si="30"/>
        <v>1441|1440011|186|2025|38133478000162|3920|11434,85</v>
      </c>
      <c r="B684" s="21" t="str">
        <f t="shared" si="31"/>
        <v>1441|1440011|186|2025|264</v>
      </c>
      <c r="C684" s="14">
        <v>1441</v>
      </c>
      <c r="D684" s="14">
        <v>1440011</v>
      </c>
      <c r="E684" s="14">
        <v>186</v>
      </c>
      <c r="F684" s="14">
        <v>2025</v>
      </c>
      <c r="G684" s="14">
        <v>38133478000162</v>
      </c>
      <c r="H684" s="15" t="s">
        <v>270</v>
      </c>
      <c r="I684" s="14">
        <v>3920</v>
      </c>
      <c r="J684" s="14" t="s">
        <v>366</v>
      </c>
      <c r="K684" s="16">
        <v>46041</v>
      </c>
      <c r="L684" s="14">
        <v>264</v>
      </c>
      <c r="M684" s="34">
        <f t="shared" si="32"/>
        <v>11434.85</v>
      </c>
      <c r="N684" s="17">
        <v>10885.98</v>
      </c>
      <c r="O684" s="17">
        <v>548.87</v>
      </c>
      <c r="P684" s="3">
        <v>0</v>
      </c>
    </row>
    <row r="685" spans="1:16" ht="24.95" customHeight="1" x14ac:dyDescent="0.2">
      <c r="A685" s="21" t="str">
        <f t="shared" si="30"/>
        <v>1441|1440011|189|2025|16636540000104|4003|2473,85</v>
      </c>
      <c r="B685" s="21" t="str">
        <f t="shared" si="31"/>
        <v>1441|1440011|189|2025|151</v>
      </c>
      <c r="C685" s="14">
        <v>1441</v>
      </c>
      <c r="D685" s="14">
        <v>1440011</v>
      </c>
      <c r="E685" s="14">
        <v>189</v>
      </c>
      <c r="F685" s="14">
        <v>2025</v>
      </c>
      <c r="G685" s="14">
        <v>16636540000104</v>
      </c>
      <c r="H685" s="15" t="s">
        <v>281</v>
      </c>
      <c r="I685" s="14">
        <v>4003</v>
      </c>
      <c r="J685" s="14" t="s">
        <v>359</v>
      </c>
      <c r="K685" s="16">
        <v>46036</v>
      </c>
      <c r="L685" s="14">
        <v>151</v>
      </c>
      <c r="M685" s="34">
        <f t="shared" si="32"/>
        <v>2473.85</v>
      </c>
      <c r="N685" s="17">
        <v>2473.85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1441|1440011|190|2025|33683111000107|4002|61640,69</v>
      </c>
      <c r="B686" s="21" t="str">
        <f t="shared" si="31"/>
        <v>1441|1440011|190|2025|8281</v>
      </c>
      <c r="C686" s="14">
        <v>1441</v>
      </c>
      <c r="D686" s="14">
        <v>1440011</v>
      </c>
      <c r="E686" s="14">
        <v>190</v>
      </c>
      <c r="F686" s="14">
        <v>2025</v>
      </c>
      <c r="G686" s="14">
        <v>33683111000107</v>
      </c>
      <c r="H686" s="15" t="s">
        <v>271</v>
      </c>
      <c r="I686" s="14">
        <v>4002</v>
      </c>
      <c r="J686" s="14" t="s">
        <v>359</v>
      </c>
      <c r="K686" s="16">
        <v>46013</v>
      </c>
      <c r="L686" s="14">
        <v>8281</v>
      </c>
      <c r="M686" s="34">
        <f t="shared" si="32"/>
        <v>61640.69</v>
      </c>
      <c r="N686" s="17">
        <v>58681.94</v>
      </c>
      <c r="O686" s="17">
        <v>2958.75</v>
      </c>
      <c r="P686" s="3">
        <v>0</v>
      </c>
    </row>
    <row r="687" spans="1:16" ht="24.95" customHeight="1" x14ac:dyDescent="0.2">
      <c r="A687" s="21" t="str">
        <f t="shared" si="30"/>
        <v>1441|1440011|190|2025|33683111000107|4002|38298,49</v>
      </c>
      <c r="B687" s="21" t="str">
        <f t="shared" si="31"/>
        <v>1441|1440011|190|2025|61</v>
      </c>
      <c r="C687" s="14">
        <v>1441</v>
      </c>
      <c r="D687" s="14">
        <v>1440011</v>
      </c>
      <c r="E687" s="14">
        <v>190</v>
      </c>
      <c r="F687" s="14">
        <v>2025</v>
      </c>
      <c r="G687" s="14">
        <v>33683111000107</v>
      </c>
      <c r="H687" s="15" t="s">
        <v>271</v>
      </c>
      <c r="I687" s="14">
        <v>4002</v>
      </c>
      <c r="J687" s="14" t="s">
        <v>359</v>
      </c>
      <c r="K687" s="16">
        <v>46035</v>
      </c>
      <c r="L687" s="14">
        <v>61</v>
      </c>
      <c r="M687" s="34">
        <f t="shared" si="32"/>
        <v>38298.490000000005</v>
      </c>
      <c r="N687" s="17">
        <v>36460.160000000003</v>
      </c>
      <c r="O687" s="17">
        <v>1838.33</v>
      </c>
      <c r="P687" s="3">
        <v>0</v>
      </c>
    </row>
    <row r="688" spans="1:16" ht="24.95" customHeight="1" x14ac:dyDescent="0.2">
      <c r="A688" s="21" t="str">
        <f t="shared" si="30"/>
        <v>1441|1440011|193|2025|26385765000180|3920|36685,4</v>
      </c>
      <c r="B688" s="21" t="str">
        <f t="shared" si="31"/>
        <v>1441|1440011|193|2025|7919</v>
      </c>
      <c r="C688" s="14">
        <v>1441</v>
      </c>
      <c r="D688" s="14">
        <v>1440011</v>
      </c>
      <c r="E688" s="14">
        <v>193</v>
      </c>
      <c r="F688" s="14">
        <v>2025</v>
      </c>
      <c r="G688" s="14">
        <v>26385765000180</v>
      </c>
      <c r="H688" s="15" t="s">
        <v>272</v>
      </c>
      <c r="I688" s="14">
        <v>3920</v>
      </c>
      <c r="J688" s="14" t="s">
        <v>366</v>
      </c>
      <c r="K688" s="16">
        <v>46001</v>
      </c>
      <c r="L688" s="14">
        <v>7919</v>
      </c>
      <c r="M688" s="34">
        <f t="shared" si="32"/>
        <v>36685.4</v>
      </c>
      <c r="N688" s="17">
        <v>34924.5</v>
      </c>
      <c r="O688" s="17">
        <v>1760.9</v>
      </c>
      <c r="P688" s="3">
        <v>0</v>
      </c>
    </row>
    <row r="689" spans="1:16" ht="24.95" customHeight="1" x14ac:dyDescent="0.2">
      <c r="A689" s="21" t="str">
        <f t="shared" si="30"/>
        <v>1441|1440011|193|2025|26385765000180|3920|37870,77</v>
      </c>
      <c r="B689" s="21" t="str">
        <f t="shared" si="31"/>
        <v>1441|1440011|193|2025|267</v>
      </c>
      <c r="C689" s="14">
        <v>1441</v>
      </c>
      <c r="D689" s="14">
        <v>1440011</v>
      </c>
      <c r="E689" s="14">
        <v>193</v>
      </c>
      <c r="F689" s="14">
        <v>2025</v>
      </c>
      <c r="G689" s="14">
        <v>26385765000180</v>
      </c>
      <c r="H689" s="15" t="s">
        <v>272</v>
      </c>
      <c r="I689" s="14">
        <v>3920</v>
      </c>
      <c r="J689" s="14" t="s">
        <v>366</v>
      </c>
      <c r="K689" s="16">
        <v>46041</v>
      </c>
      <c r="L689" s="14">
        <v>267</v>
      </c>
      <c r="M689" s="34">
        <f t="shared" si="32"/>
        <v>37870.770000000004</v>
      </c>
      <c r="N689" s="17">
        <v>36052.97</v>
      </c>
      <c r="O689" s="17">
        <v>1817.8</v>
      </c>
      <c r="P689" s="3">
        <v>0</v>
      </c>
    </row>
    <row r="690" spans="1:16" ht="24.95" customHeight="1" x14ac:dyDescent="0.2">
      <c r="A690" s="21" t="str">
        <f t="shared" si="30"/>
        <v>1441|1440011|194|2025|46019498000135|4002|7157,5</v>
      </c>
      <c r="B690" s="21" t="str">
        <f t="shared" si="31"/>
        <v>1441|1440011|194|2025|8133</v>
      </c>
      <c r="C690" s="14">
        <v>1441</v>
      </c>
      <c r="D690" s="14">
        <v>1440011</v>
      </c>
      <c r="E690" s="14">
        <v>194</v>
      </c>
      <c r="F690" s="14">
        <v>2025</v>
      </c>
      <c r="G690" s="14">
        <v>46019498000135</v>
      </c>
      <c r="H690" s="15" t="s">
        <v>273</v>
      </c>
      <c r="I690" s="14">
        <v>4002</v>
      </c>
      <c r="J690" s="14" t="s">
        <v>359</v>
      </c>
      <c r="K690" s="16">
        <v>46003</v>
      </c>
      <c r="L690" s="14">
        <v>8133</v>
      </c>
      <c r="M690" s="34">
        <f t="shared" si="32"/>
        <v>7157.5</v>
      </c>
      <c r="N690" s="17">
        <v>6813.94</v>
      </c>
      <c r="O690" s="17">
        <v>343.56</v>
      </c>
      <c r="P690" s="3">
        <v>0</v>
      </c>
    </row>
    <row r="691" spans="1:16" ht="24.95" customHeight="1" x14ac:dyDescent="0.2">
      <c r="A691" s="21" t="str">
        <f t="shared" si="30"/>
        <v>1441|1440011|194|2025|46019498000135|4002|3451,22</v>
      </c>
      <c r="B691" s="21" t="str">
        <f t="shared" si="31"/>
        <v>1441|1440011|194|2025|212</v>
      </c>
      <c r="C691" s="14">
        <v>1441</v>
      </c>
      <c r="D691" s="14">
        <v>1440011</v>
      </c>
      <c r="E691" s="14">
        <v>194</v>
      </c>
      <c r="F691" s="14">
        <v>2025</v>
      </c>
      <c r="G691" s="14">
        <v>46019498000135</v>
      </c>
      <c r="H691" s="15" t="s">
        <v>273</v>
      </c>
      <c r="I691" s="14">
        <v>4002</v>
      </c>
      <c r="J691" s="14" t="s">
        <v>359</v>
      </c>
      <c r="K691" s="16">
        <v>46038</v>
      </c>
      <c r="L691" s="14">
        <v>212</v>
      </c>
      <c r="M691" s="34">
        <f t="shared" si="32"/>
        <v>3451.22</v>
      </c>
      <c r="N691" s="17">
        <v>3285.56</v>
      </c>
      <c r="O691" s="17">
        <v>165.66</v>
      </c>
      <c r="P691" s="3">
        <v>0</v>
      </c>
    </row>
    <row r="692" spans="1:16" ht="24.95" customHeight="1" x14ac:dyDescent="0.2">
      <c r="A692" s="21" t="str">
        <f t="shared" si="30"/>
        <v>1441|1440011|195|2025|9264396000159|3920|4094,61</v>
      </c>
      <c r="B692" s="21" t="str">
        <f t="shared" si="31"/>
        <v>1441|1440011|195|2025|7928</v>
      </c>
      <c r="C692" s="14">
        <v>1441</v>
      </c>
      <c r="D692" s="14">
        <v>1440011</v>
      </c>
      <c r="E692" s="14">
        <v>195</v>
      </c>
      <c r="F692" s="14">
        <v>2025</v>
      </c>
      <c r="G692" s="14">
        <v>9264396000159</v>
      </c>
      <c r="H692" s="15" t="s">
        <v>274</v>
      </c>
      <c r="I692" s="14">
        <v>3920</v>
      </c>
      <c r="J692" s="14" t="s">
        <v>366</v>
      </c>
      <c r="K692" s="16">
        <v>46001</v>
      </c>
      <c r="L692" s="14">
        <v>7928</v>
      </c>
      <c r="M692" s="34">
        <f t="shared" si="32"/>
        <v>4094.61</v>
      </c>
      <c r="N692" s="17">
        <v>3898.07</v>
      </c>
      <c r="O692" s="17">
        <v>196.54</v>
      </c>
      <c r="P692" s="3">
        <v>0</v>
      </c>
    </row>
    <row r="693" spans="1:16" ht="24.95" customHeight="1" x14ac:dyDescent="0.2">
      <c r="A693" s="21" t="str">
        <f t="shared" si="30"/>
        <v>1441|1440011|195|2025|9264396000159|3920|4094,61</v>
      </c>
      <c r="B693" s="21" t="str">
        <f t="shared" si="31"/>
        <v>1441|1440011|195|2025|271</v>
      </c>
      <c r="C693" s="14">
        <v>1441</v>
      </c>
      <c r="D693" s="14">
        <v>1440011</v>
      </c>
      <c r="E693" s="14">
        <v>195</v>
      </c>
      <c r="F693" s="14">
        <v>2025</v>
      </c>
      <c r="G693" s="14">
        <v>9264396000159</v>
      </c>
      <c r="H693" s="15" t="s">
        <v>274</v>
      </c>
      <c r="I693" s="14">
        <v>3920</v>
      </c>
      <c r="J693" s="14" t="s">
        <v>366</v>
      </c>
      <c r="K693" s="16">
        <v>46041</v>
      </c>
      <c r="L693" s="14">
        <v>271</v>
      </c>
      <c r="M693" s="34">
        <f t="shared" si="32"/>
        <v>4094.61</v>
      </c>
      <c r="N693" s="17">
        <v>3898.07</v>
      </c>
      <c r="O693" s="17">
        <v>196.54</v>
      </c>
      <c r="P693" s="3">
        <v>0</v>
      </c>
    </row>
    <row r="694" spans="1:16" ht="24.95" customHeight="1" x14ac:dyDescent="0.2">
      <c r="A694" s="21" t="str">
        <f t="shared" si="30"/>
        <v>1441|1440011|196|2025|28771161000106|3920|5316,76</v>
      </c>
      <c r="B694" s="21" t="str">
        <f t="shared" si="31"/>
        <v>1441|1440011|196|2025|7895</v>
      </c>
      <c r="C694" s="14">
        <v>1441</v>
      </c>
      <c r="D694" s="14">
        <v>1440011</v>
      </c>
      <c r="E694" s="14">
        <v>196</v>
      </c>
      <c r="F694" s="14">
        <v>2025</v>
      </c>
      <c r="G694" s="14">
        <v>28771161000106</v>
      </c>
      <c r="H694" s="15" t="s">
        <v>275</v>
      </c>
      <c r="I694" s="14">
        <v>3920</v>
      </c>
      <c r="J694" s="14" t="s">
        <v>366</v>
      </c>
      <c r="K694" s="16">
        <v>46000</v>
      </c>
      <c r="L694" s="14">
        <v>7895</v>
      </c>
      <c r="M694" s="34">
        <f t="shared" si="32"/>
        <v>5316.76</v>
      </c>
      <c r="N694" s="17">
        <v>5061.5600000000004</v>
      </c>
      <c r="O694" s="17">
        <v>255.2</v>
      </c>
      <c r="P694" s="3">
        <v>0</v>
      </c>
    </row>
    <row r="695" spans="1:16" ht="24.95" customHeight="1" x14ac:dyDescent="0.2">
      <c r="A695" s="21" t="str">
        <f t="shared" si="30"/>
        <v>1441|1440011|196|2025|28771161000106|3920|5316,76</v>
      </c>
      <c r="B695" s="21" t="str">
        <f t="shared" si="31"/>
        <v>1441|1440011|196|2025|273</v>
      </c>
      <c r="C695" s="14">
        <v>1441</v>
      </c>
      <c r="D695" s="14">
        <v>1440011</v>
      </c>
      <c r="E695" s="14">
        <v>196</v>
      </c>
      <c r="F695" s="14">
        <v>2025</v>
      </c>
      <c r="G695" s="14">
        <v>28771161000106</v>
      </c>
      <c r="H695" s="15" t="s">
        <v>275</v>
      </c>
      <c r="I695" s="14">
        <v>3920</v>
      </c>
      <c r="J695" s="14" t="s">
        <v>366</v>
      </c>
      <c r="K695" s="16">
        <v>46041</v>
      </c>
      <c r="L695" s="14">
        <v>273</v>
      </c>
      <c r="M695" s="34">
        <f t="shared" si="32"/>
        <v>5316.76</v>
      </c>
      <c r="N695" s="17">
        <v>5061.5600000000004</v>
      </c>
      <c r="O695" s="17">
        <v>255.2</v>
      </c>
      <c r="P695" s="3">
        <v>0</v>
      </c>
    </row>
    <row r="696" spans="1:16" ht="24.95" customHeight="1" x14ac:dyDescent="0.2">
      <c r="A696" s="21" t="str">
        <f t="shared" si="30"/>
        <v>1441|1440011|197|2025|5845088000166|3920|30603,62</v>
      </c>
      <c r="B696" s="21" t="str">
        <f t="shared" si="31"/>
        <v>1441|1440011|197|2025|8036</v>
      </c>
      <c r="C696" s="14">
        <v>1441</v>
      </c>
      <c r="D696" s="14">
        <v>1440011</v>
      </c>
      <c r="E696" s="14">
        <v>197</v>
      </c>
      <c r="F696" s="14">
        <v>2025</v>
      </c>
      <c r="G696" s="14">
        <v>5845088000166</v>
      </c>
      <c r="H696" s="15" t="s">
        <v>276</v>
      </c>
      <c r="I696" s="14">
        <v>3920</v>
      </c>
      <c r="J696" s="14" t="s">
        <v>366</v>
      </c>
      <c r="K696" s="16">
        <v>46002</v>
      </c>
      <c r="L696" s="14">
        <v>8036</v>
      </c>
      <c r="M696" s="34">
        <f t="shared" si="32"/>
        <v>30603.62</v>
      </c>
      <c r="N696" s="17">
        <v>29514.89</v>
      </c>
      <c r="O696" s="17">
        <v>1088.73</v>
      </c>
      <c r="P696" s="3">
        <v>0</v>
      </c>
    </row>
    <row r="697" spans="1:16" ht="24.95" customHeight="1" x14ac:dyDescent="0.2">
      <c r="A697" s="21" t="str">
        <f t="shared" si="30"/>
        <v>1441|1440011|198|2025|7403266000124|4002|407044,61</v>
      </c>
      <c r="B697" s="21" t="str">
        <f t="shared" si="31"/>
        <v>1441|1440011|198|2025|7799</v>
      </c>
      <c r="C697" s="14">
        <v>1441</v>
      </c>
      <c r="D697" s="14">
        <v>1440011</v>
      </c>
      <c r="E697" s="14">
        <v>198</v>
      </c>
      <c r="F697" s="14">
        <v>2025</v>
      </c>
      <c r="G697" s="14">
        <v>7403266000124</v>
      </c>
      <c r="H697" s="15" t="s">
        <v>277</v>
      </c>
      <c r="I697" s="14">
        <v>4002</v>
      </c>
      <c r="J697" s="14" t="s">
        <v>359</v>
      </c>
      <c r="K697" s="16">
        <v>45995</v>
      </c>
      <c r="L697" s="14">
        <v>7799</v>
      </c>
      <c r="M697" s="34">
        <f t="shared" si="32"/>
        <v>407044.61</v>
      </c>
      <c r="N697" s="17">
        <v>387506.47</v>
      </c>
      <c r="O697" s="17">
        <v>19538.14</v>
      </c>
      <c r="P697" s="3">
        <v>0</v>
      </c>
    </row>
    <row r="698" spans="1:16" ht="24.95" customHeight="1" x14ac:dyDescent="0.2">
      <c r="A698" s="21" t="str">
        <f t="shared" si="30"/>
        <v>1441|1440011|198|2025|7403266000124|4002|419195,16</v>
      </c>
      <c r="B698" s="21" t="str">
        <f t="shared" si="31"/>
        <v>1441|1440011|198|2025|8355</v>
      </c>
      <c r="C698" s="14">
        <v>1441</v>
      </c>
      <c r="D698" s="14">
        <v>1440011</v>
      </c>
      <c r="E698" s="14">
        <v>198</v>
      </c>
      <c r="F698" s="14">
        <v>2025</v>
      </c>
      <c r="G698" s="14">
        <v>7403266000124</v>
      </c>
      <c r="H698" s="15" t="s">
        <v>277</v>
      </c>
      <c r="I698" s="14">
        <v>4002</v>
      </c>
      <c r="J698" s="14" t="s">
        <v>359</v>
      </c>
      <c r="K698" s="16">
        <v>46020</v>
      </c>
      <c r="L698" s="14">
        <v>8355</v>
      </c>
      <c r="M698" s="34">
        <f t="shared" si="32"/>
        <v>419195.16</v>
      </c>
      <c r="N698" s="17">
        <v>399073.8</v>
      </c>
      <c r="O698" s="17">
        <v>20121.36</v>
      </c>
      <c r="P698" s="3">
        <v>0</v>
      </c>
    </row>
    <row r="699" spans="1:16" ht="24.95" customHeight="1" x14ac:dyDescent="0.2">
      <c r="A699" s="21" t="str">
        <f t="shared" si="30"/>
        <v>1441|1440011|199|2025|3354844000129|4002|153608,96</v>
      </c>
      <c r="B699" s="21" t="str">
        <f t="shared" si="31"/>
        <v>1441|1440011|199|2025|8167</v>
      </c>
      <c r="C699" s="14">
        <v>1441</v>
      </c>
      <c r="D699" s="14">
        <v>1440011</v>
      </c>
      <c r="E699" s="14">
        <v>199</v>
      </c>
      <c r="F699" s="14">
        <v>2025</v>
      </c>
      <c r="G699" s="14">
        <v>3354844000129</v>
      </c>
      <c r="H699" s="15" t="s">
        <v>278</v>
      </c>
      <c r="I699" s="14">
        <v>4002</v>
      </c>
      <c r="J699" s="14" t="s">
        <v>359</v>
      </c>
      <c r="K699" s="16">
        <v>46006</v>
      </c>
      <c r="L699" s="14">
        <v>8167</v>
      </c>
      <c r="M699" s="34">
        <f t="shared" si="32"/>
        <v>153608.96000000002</v>
      </c>
      <c r="N699" s="17">
        <v>146235.73000000001</v>
      </c>
      <c r="O699" s="17">
        <v>7373.23</v>
      </c>
      <c r="P699" s="3">
        <v>0</v>
      </c>
    </row>
    <row r="700" spans="1:16" ht="24.95" customHeight="1" x14ac:dyDescent="0.2">
      <c r="A700" s="21" t="str">
        <f t="shared" si="30"/>
        <v>1441|1440011|199|2025|3354844000129|4002|153608,96</v>
      </c>
      <c r="B700" s="21" t="str">
        <f t="shared" si="31"/>
        <v>1441|1440011|199|2025|245</v>
      </c>
      <c r="C700" s="14">
        <v>1441</v>
      </c>
      <c r="D700" s="14">
        <v>1440011</v>
      </c>
      <c r="E700" s="14">
        <v>199</v>
      </c>
      <c r="F700" s="14">
        <v>2025</v>
      </c>
      <c r="G700" s="14">
        <v>3354844000129</v>
      </c>
      <c r="H700" s="15" t="s">
        <v>278</v>
      </c>
      <c r="I700" s="14">
        <v>4002</v>
      </c>
      <c r="J700" s="14" t="s">
        <v>359</v>
      </c>
      <c r="K700" s="16">
        <v>46038</v>
      </c>
      <c r="L700" s="14">
        <v>245</v>
      </c>
      <c r="M700" s="34">
        <f t="shared" si="32"/>
        <v>153608.96000000002</v>
      </c>
      <c r="N700" s="17">
        <v>146235.73000000001</v>
      </c>
      <c r="O700" s="17">
        <v>7373.23</v>
      </c>
      <c r="P700" s="3">
        <v>0</v>
      </c>
    </row>
    <row r="701" spans="1:16" ht="24.95" customHeight="1" x14ac:dyDescent="0.2">
      <c r="A701" s="21" t="str">
        <f t="shared" si="30"/>
        <v>1441|1440011|200|2025|35502073000166|3920|10083,68</v>
      </c>
      <c r="B701" s="21" t="str">
        <f t="shared" si="31"/>
        <v>1441|1440011|200|2025|7930</v>
      </c>
      <c r="C701" s="14">
        <v>1441</v>
      </c>
      <c r="D701" s="14">
        <v>1440011</v>
      </c>
      <c r="E701" s="14">
        <v>200</v>
      </c>
      <c r="F701" s="14">
        <v>2025</v>
      </c>
      <c r="G701" s="14">
        <v>35502073000166</v>
      </c>
      <c r="H701" s="15" t="s">
        <v>279</v>
      </c>
      <c r="I701" s="14">
        <v>3920</v>
      </c>
      <c r="J701" s="14" t="s">
        <v>366</v>
      </c>
      <c r="K701" s="16">
        <v>46001</v>
      </c>
      <c r="L701" s="14">
        <v>7930</v>
      </c>
      <c r="M701" s="34">
        <f t="shared" si="32"/>
        <v>10083.68</v>
      </c>
      <c r="N701" s="17">
        <v>9599.66</v>
      </c>
      <c r="O701" s="17">
        <v>484.02</v>
      </c>
      <c r="P701" s="3">
        <v>0</v>
      </c>
    </row>
    <row r="702" spans="1:16" ht="24.95" customHeight="1" x14ac:dyDescent="0.2">
      <c r="A702" s="21" t="str">
        <f t="shared" si="30"/>
        <v>1441|1440011|200|2025|35502073000166|3920|10267,32</v>
      </c>
      <c r="B702" s="21" t="str">
        <f t="shared" si="31"/>
        <v>1441|1440011|200|2025|287</v>
      </c>
      <c r="C702" s="14">
        <v>1441</v>
      </c>
      <c r="D702" s="14">
        <v>1440011</v>
      </c>
      <c r="E702" s="14">
        <v>200</v>
      </c>
      <c r="F702" s="14">
        <v>2025</v>
      </c>
      <c r="G702" s="14">
        <v>35502073000166</v>
      </c>
      <c r="H702" s="15" t="s">
        <v>279</v>
      </c>
      <c r="I702" s="14">
        <v>3920</v>
      </c>
      <c r="J702" s="14" t="s">
        <v>366</v>
      </c>
      <c r="K702" s="16">
        <v>46042</v>
      </c>
      <c r="L702" s="14">
        <v>287</v>
      </c>
      <c r="M702" s="34">
        <f t="shared" si="32"/>
        <v>10267.32</v>
      </c>
      <c r="N702" s="17">
        <v>9774.49</v>
      </c>
      <c r="O702" s="17">
        <v>492.83</v>
      </c>
      <c r="P702" s="3">
        <v>0</v>
      </c>
    </row>
    <row r="703" spans="1:16" ht="24.95" customHeight="1" x14ac:dyDescent="0.2">
      <c r="A703" s="21" t="str">
        <f t="shared" si="30"/>
        <v>1441|1440011|201|2025|7346326000114|4002|258784,96</v>
      </c>
      <c r="B703" s="21" t="str">
        <f t="shared" si="31"/>
        <v>1441|1440011|201|2025|7652</v>
      </c>
      <c r="C703" s="14">
        <v>1441</v>
      </c>
      <c r="D703" s="14">
        <v>1440011</v>
      </c>
      <c r="E703" s="14">
        <v>201</v>
      </c>
      <c r="F703" s="14">
        <v>2025</v>
      </c>
      <c r="G703" s="14">
        <v>7346326000114</v>
      </c>
      <c r="H703" s="15" t="s">
        <v>280</v>
      </c>
      <c r="I703" s="14">
        <v>4002</v>
      </c>
      <c r="J703" s="14" t="s">
        <v>359</v>
      </c>
      <c r="K703" s="16">
        <v>45992</v>
      </c>
      <c r="L703" s="14">
        <v>7652</v>
      </c>
      <c r="M703" s="34">
        <f t="shared" si="32"/>
        <v>258784.96</v>
      </c>
      <c r="N703" s="17">
        <v>246363.28</v>
      </c>
      <c r="O703" s="17">
        <v>12421.68</v>
      </c>
      <c r="P703" s="3">
        <v>0</v>
      </c>
    </row>
    <row r="704" spans="1:16" ht="24.95" customHeight="1" x14ac:dyDescent="0.2">
      <c r="A704" s="21" t="str">
        <f t="shared" si="30"/>
        <v>1441|1440011|201|2025|7346326000114|4002|268672,5</v>
      </c>
      <c r="B704" s="21" t="str">
        <f t="shared" si="31"/>
        <v>1441|1440011|201|2025|8321</v>
      </c>
      <c r="C704" s="14">
        <v>1441</v>
      </c>
      <c r="D704" s="14">
        <v>1440011</v>
      </c>
      <c r="E704" s="14">
        <v>201</v>
      </c>
      <c r="F704" s="14">
        <v>2025</v>
      </c>
      <c r="G704" s="14">
        <v>7346326000114</v>
      </c>
      <c r="H704" s="15" t="s">
        <v>280</v>
      </c>
      <c r="I704" s="14">
        <v>4002</v>
      </c>
      <c r="J704" s="14" t="s">
        <v>359</v>
      </c>
      <c r="K704" s="16">
        <v>46017</v>
      </c>
      <c r="L704" s="14">
        <v>8321</v>
      </c>
      <c r="M704" s="34">
        <f t="shared" si="32"/>
        <v>268672.5</v>
      </c>
      <c r="N704" s="17">
        <v>255776.22</v>
      </c>
      <c r="O704" s="17">
        <v>12896.28</v>
      </c>
      <c r="P704" s="3">
        <v>0</v>
      </c>
    </row>
    <row r="705" spans="1:16" ht="24.95" customHeight="1" x14ac:dyDescent="0.2">
      <c r="A705" s="21" t="str">
        <f t="shared" si="30"/>
        <v>1441|1440011|201|2025|7346326000114|4002|8585,87</v>
      </c>
      <c r="B705" s="21" t="str">
        <f t="shared" si="31"/>
        <v>1441|1440011|201|2025|8357</v>
      </c>
      <c r="C705" s="14">
        <v>1441</v>
      </c>
      <c r="D705" s="14">
        <v>1440011</v>
      </c>
      <c r="E705" s="14">
        <v>201</v>
      </c>
      <c r="F705" s="14">
        <v>2025</v>
      </c>
      <c r="G705" s="14">
        <v>7346326000114</v>
      </c>
      <c r="H705" s="15" t="s">
        <v>280</v>
      </c>
      <c r="I705" s="14">
        <v>4002</v>
      </c>
      <c r="J705" s="14" t="s">
        <v>359</v>
      </c>
      <c r="K705" s="16">
        <v>46020</v>
      </c>
      <c r="L705" s="14">
        <v>8357</v>
      </c>
      <c r="M705" s="34">
        <f t="shared" si="32"/>
        <v>8585.8700000000008</v>
      </c>
      <c r="N705" s="17">
        <v>8173.75</v>
      </c>
      <c r="O705" s="17">
        <v>412.12</v>
      </c>
      <c r="P705" s="3">
        <v>0</v>
      </c>
    </row>
    <row r="706" spans="1:16" ht="24.95" customHeight="1" x14ac:dyDescent="0.2">
      <c r="A706" s="21" t="str">
        <f t="shared" si="30"/>
        <v>1441|1440011|203|2025|16636540000104|4003|7847,97</v>
      </c>
      <c r="B706" s="21" t="str">
        <f t="shared" si="31"/>
        <v>1441|1440011|203|2025|8003</v>
      </c>
      <c r="C706" s="14">
        <v>1441</v>
      </c>
      <c r="D706" s="14">
        <v>1440011</v>
      </c>
      <c r="E706" s="14">
        <v>203</v>
      </c>
      <c r="F706" s="14">
        <v>2025</v>
      </c>
      <c r="G706" s="14">
        <v>16636540000104</v>
      </c>
      <c r="H706" s="15" t="s">
        <v>281</v>
      </c>
      <c r="I706" s="14">
        <v>4003</v>
      </c>
      <c r="J706" s="14" t="s">
        <v>359</v>
      </c>
      <c r="K706" s="16">
        <v>46001</v>
      </c>
      <c r="L706" s="14">
        <v>8003</v>
      </c>
      <c r="M706" s="34">
        <f t="shared" si="32"/>
        <v>7847.97</v>
      </c>
      <c r="N706" s="17">
        <v>7847.97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1441|1440011|203|2025|16636540000104|4003|8051</v>
      </c>
      <c r="B707" s="21" t="str">
        <f t="shared" si="31"/>
        <v>1441|1440011|203|2025|178</v>
      </c>
      <c r="C707" s="14">
        <v>1441</v>
      </c>
      <c r="D707" s="14">
        <v>1440011</v>
      </c>
      <c r="E707" s="14">
        <v>203</v>
      </c>
      <c r="F707" s="14">
        <v>2025</v>
      </c>
      <c r="G707" s="14">
        <v>16636540000104</v>
      </c>
      <c r="H707" s="15" t="s">
        <v>281</v>
      </c>
      <c r="I707" s="14">
        <v>4003</v>
      </c>
      <c r="J707" s="14" t="s">
        <v>359</v>
      </c>
      <c r="K707" s="16">
        <v>46037</v>
      </c>
      <c r="L707" s="14">
        <v>178</v>
      </c>
      <c r="M707" s="34">
        <f t="shared" si="32"/>
        <v>8051</v>
      </c>
      <c r="N707" s="17">
        <v>8051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1441|1440011|204|2025|16636540000104|4003|37178</v>
      </c>
      <c r="B708" s="21" t="str">
        <f t="shared" si="31"/>
        <v>1441|1440011|204|2025|152</v>
      </c>
      <c r="C708" s="14">
        <v>1441</v>
      </c>
      <c r="D708" s="14">
        <v>1440011</v>
      </c>
      <c r="E708" s="14">
        <v>204</v>
      </c>
      <c r="F708" s="14">
        <v>2025</v>
      </c>
      <c r="G708" s="14">
        <v>16636540000104</v>
      </c>
      <c r="H708" s="15" t="s">
        <v>281</v>
      </c>
      <c r="I708" s="14">
        <v>4003</v>
      </c>
      <c r="J708" s="14" t="s">
        <v>359</v>
      </c>
      <c r="K708" s="16">
        <v>46036</v>
      </c>
      <c r="L708" s="14">
        <v>152</v>
      </c>
      <c r="M708" s="34">
        <f t="shared" si="32"/>
        <v>37178</v>
      </c>
      <c r="N708" s="17">
        <v>37178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1441|1440011|205|2025|12723002000198|3920|4212,79</v>
      </c>
      <c r="B709" s="21" t="str">
        <f t="shared" ref="B709:B772" si="34">C709&amp;"|"&amp;D709&amp;"|"&amp;E709&amp;"|"&amp;F709&amp;"|"&amp;L709</f>
        <v>1441|1440011|205|2025|8064</v>
      </c>
      <c r="C709" s="14">
        <v>1441</v>
      </c>
      <c r="D709" s="14">
        <v>1440011</v>
      </c>
      <c r="E709" s="14">
        <v>205</v>
      </c>
      <c r="F709" s="14">
        <v>2025</v>
      </c>
      <c r="G709" s="14">
        <v>12723002000198</v>
      </c>
      <c r="H709" s="15" t="s">
        <v>283</v>
      </c>
      <c r="I709" s="14">
        <v>3920</v>
      </c>
      <c r="J709" s="14" t="s">
        <v>366</v>
      </c>
      <c r="K709" s="16">
        <v>46002</v>
      </c>
      <c r="L709" s="14">
        <v>8064</v>
      </c>
      <c r="M709" s="34">
        <f t="shared" si="32"/>
        <v>4212.79</v>
      </c>
      <c r="N709" s="17">
        <v>4010.58</v>
      </c>
      <c r="O709" s="17">
        <v>202.21</v>
      </c>
      <c r="P709" s="3">
        <v>0</v>
      </c>
    </row>
    <row r="710" spans="1:16" ht="24.95" customHeight="1" x14ac:dyDescent="0.2">
      <c r="A710" s="21" t="str">
        <f t="shared" si="33"/>
        <v>1441|1440011|205|2025|12723002000198|3920|4212,79</v>
      </c>
      <c r="B710" s="21" t="str">
        <f t="shared" si="34"/>
        <v>1441|1440011|205|2025|282</v>
      </c>
      <c r="C710" s="14">
        <v>1441</v>
      </c>
      <c r="D710" s="14">
        <v>1440011</v>
      </c>
      <c r="E710" s="14">
        <v>205</v>
      </c>
      <c r="F710" s="14">
        <v>2025</v>
      </c>
      <c r="G710" s="14">
        <v>12723002000198</v>
      </c>
      <c r="H710" s="15" t="s">
        <v>283</v>
      </c>
      <c r="I710" s="14">
        <v>3920</v>
      </c>
      <c r="J710" s="14" t="s">
        <v>366</v>
      </c>
      <c r="K710" s="16">
        <v>46041</v>
      </c>
      <c r="L710" s="14">
        <v>282</v>
      </c>
      <c r="M710" s="34">
        <f t="shared" ref="M710:M773" si="35">N710+O710</f>
        <v>4212.79</v>
      </c>
      <c r="N710" s="17">
        <v>4010.58</v>
      </c>
      <c r="O710" s="17">
        <v>202.21</v>
      </c>
      <c r="P710" s="3">
        <v>0</v>
      </c>
    </row>
    <row r="711" spans="1:16" ht="24.95" customHeight="1" x14ac:dyDescent="0.2">
      <c r="A711" s="21" t="str">
        <f t="shared" si="33"/>
        <v>1441|1440011|206|2025|81243735000148|4002|30842,77</v>
      </c>
      <c r="B711" s="21" t="str">
        <f t="shared" si="34"/>
        <v>1441|1440011|206|2025|7736</v>
      </c>
      <c r="C711" s="14">
        <v>1441</v>
      </c>
      <c r="D711" s="14">
        <v>1440011</v>
      </c>
      <c r="E711" s="14">
        <v>206</v>
      </c>
      <c r="F711" s="14">
        <v>2025</v>
      </c>
      <c r="G711" s="14">
        <v>81243735000148</v>
      </c>
      <c r="H711" s="15" t="s">
        <v>284</v>
      </c>
      <c r="I711" s="14">
        <v>4002</v>
      </c>
      <c r="J711" s="14" t="s">
        <v>359</v>
      </c>
      <c r="K711" s="16">
        <v>45994</v>
      </c>
      <c r="L711" s="14">
        <v>7736</v>
      </c>
      <c r="M711" s="34">
        <f t="shared" si="35"/>
        <v>30842.77</v>
      </c>
      <c r="N711" s="17">
        <v>29362.32</v>
      </c>
      <c r="O711" s="17">
        <v>1480.45</v>
      </c>
      <c r="P711" s="3">
        <v>0</v>
      </c>
    </row>
    <row r="712" spans="1:16" ht="24.95" customHeight="1" x14ac:dyDescent="0.2">
      <c r="A712" s="21" t="str">
        <f t="shared" si="33"/>
        <v>1441|1440011|206|2025|81243735000148|4002|29217,22</v>
      </c>
      <c r="B712" s="21" t="str">
        <f t="shared" si="34"/>
        <v>1441|1440011|206|2025|8351</v>
      </c>
      <c r="C712" s="14">
        <v>1441</v>
      </c>
      <c r="D712" s="14">
        <v>1440011</v>
      </c>
      <c r="E712" s="14">
        <v>206</v>
      </c>
      <c r="F712" s="14">
        <v>2025</v>
      </c>
      <c r="G712" s="14">
        <v>81243735000148</v>
      </c>
      <c r="H712" s="15" t="s">
        <v>284</v>
      </c>
      <c r="I712" s="14">
        <v>4002</v>
      </c>
      <c r="J712" s="14" t="s">
        <v>359</v>
      </c>
      <c r="K712" s="16">
        <v>46020</v>
      </c>
      <c r="L712" s="14">
        <v>8351</v>
      </c>
      <c r="M712" s="34">
        <f t="shared" si="35"/>
        <v>29217.22</v>
      </c>
      <c r="N712" s="17">
        <v>27814.79</v>
      </c>
      <c r="O712" s="17">
        <v>1402.43</v>
      </c>
      <c r="P712" s="3">
        <v>0</v>
      </c>
    </row>
    <row r="713" spans="1:16" ht="24.95" customHeight="1" x14ac:dyDescent="0.2">
      <c r="A713" s="21" t="str">
        <f t="shared" si="33"/>
        <v>1441|1440011|207|2025|5381960000162|3921|16024,95</v>
      </c>
      <c r="B713" s="21" t="str">
        <f t="shared" si="34"/>
        <v>1441|1440011|207|2025|7731</v>
      </c>
      <c r="C713" s="14">
        <v>1441</v>
      </c>
      <c r="D713" s="14">
        <v>1440011</v>
      </c>
      <c r="E713" s="14">
        <v>207</v>
      </c>
      <c r="F713" s="14">
        <v>2025</v>
      </c>
      <c r="G713" s="14">
        <v>5381960000162</v>
      </c>
      <c r="H713" s="15" t="s">
        <v>285</v>
      </c>
      <c r="I713" s="14">
        <v>3921</v>
      </c>
      <c r="J713" s="14" t="s">
        <v>366</v>
      </c>
      <c r="K713" s="16">
        <v>45994</v>
      </c>
      <c r="L713" s="14">
        <v>7731</v>
      </c>
      <c r="M713" s="34">
        <f t="shared" si="35"/>
        <v>16024.95</v>
      </c>
      <c r="N713" s="17">
        <v>16024.95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1441|1440011|207|2025|5381960000162|3921|11563,03</v>
      </c>
      <c r="B714" s="21" t="str">
        <f t="shared" si="34"/>
        <v>1441|1440011|207|2025|167</v>
      </c>
      <c r="C714" s="14">
        <v>1441</v>
      </c>
      <c r="D714" s="14">
        <v>1440011</v>
      </c>
      <c r="E714" s="14">
        <v>207</v>
      </c>
      <c r="F714" s="14">
        <v>2025</v>
      </c>
      <c r="G714" s="14">
        <v>5381960000162</v>
      </c>
      <c r="H714" s="15" t="s">
        <v>285</v>
      </c>
      <c r="I714" s="14">
        <v>3921</v>
      </c>
      <c r="J714" s="14" t="s">
        <v>366</v>
      </c>
      <c r="K714" s="16">
        <v>46037</v>
      </c>
      <c r="L714" s="14">
        <v>167</v>
      </c>
      <c r="M714" s="34">
        <f t="shared" si="35"/>
        <v>11563.03</v>
      </c>
      <c r="N714" s="17">
        <v>11563.03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1441|1440011|209|2025|18745455000100|3999|260,48</v>
      </c>
      <c r="B715" s="21" t="str">
        <f t="shared" si="34"/>
        <v>1441|1440011|209|2025|8007</v>
      </c>
      <c r="C715" s="14">
        <v>1441</v>
      </c>
      <c r="D715" s="14">
        <v>1440011</v>
      </c>
      <c r="E715" s="14">
        <v>209</v>
      </c>
      <c r="F715" s="14">
        <v>2025</v>
      </c>
      <c r="G715" s="14">
        <v>18745455000100</v>
      </c>
      <c r="H715" s="15" t="s">
        <v>286</v>
      </c>
      <c r="I715" s="14">
        <v>3999</v>
      </c>
      <c r="J715" s="14" t="s">
        <v>366</v>
      </c>
      <c r="K715" s="16">
        <v>46002</v>
      </c>
      <c r="L715" s="14">
        <v>8007</v>
      </c>
      <c r="M715" s="34">
        <f t="shared" si="35"/>
        <v>260.48</v>
      </c>
      <c r="N715" s="17">
        <v>260.48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1441|1440011|209|2025|18745455000100|3999|13,59</v>
      </c>
      <c r="B716" s="21" t="str">
        <f t="shared" si="34"/>
        <v>1441|1440011|209|2025|8341</v>
      </c>
      <c r="C716" s="14">
        <v>1441</v>
      </c>
      <c r="D716" s="14">
        <v>1440011</v>
      </c>
      <c r="E716" s="14">
        <v>209</v>
      </c>
      <c r="F716" s="14">
        <v>2025</v>
      </c>
      <c r="G716" s="14">
        <v>18745455000100</v>
      </c>
      <c r="H716" s="15" t="s">
        <v>286</v>
      </c>
      <c r="I716" s="14">
        <v>3999</v>
      </c>
      <c r="J716" s="14" t="s">
        <v>366</v>
      </c>
      <c r="K716" s="16">
        <v>46017</v>
      </c>
      <c r="L716" s="14">
        <v>8341</v>
      </c>
      <c r="M716" s="34">
        <f t="shared" si="35"/>
        <v>13.59</v>
      </c>
      <c r="N716" s="17">
        <v>13.59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1441|1440011|209|2025|18745455000100|3999|238,19</v>
      </c>
      <c r="B717" s="21" t="str">
        <f t="shared" si="34"/>
        <v>1441|1440011|209|2025|309</v>
      </c>
      <c r="C717" s="14">
        <v>1441</v>
      </c>
      <c r="D717" s="14">
        <v>1440011</v>
      </c>
      <c r="E717" s="14">
        <v>209</v>
      </c>
      <c r="F717" s="14">
        <v>2025</v>
      </c>
      <c r="G717" s="14">
        <v>18745455000100</v>
      </c>
      <c r="H717" s="15" t="s">
        <v>286</v>
      </c>
      <c r="I717" s="14">
        <v>3999</v>
      </c>
      <c r="J717" s="14" t="s">
        <v>366</v>
      </c>
      <c r="K717" s="16">
        <v>46042</v>
      </c>
      <c r="L717" s="14">
        <v>309</v>
      </c>
      <c r="M717" s="34">
        <f t="shared" si="35"/>
        <v>238.19</v>
      </c>
      <c r="N717" s="17">
        <v>238.19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1441|1440011|211|2025|5381960000162|3921|2118,08</v>
      </c>
      <c r="B718" s="21" t="str">
        <f t="shared" si="34"/>
        <v>1441|1440011|211|2025|7821</v>
      </c>
      <c r="C718" s="14">
        <v>1441</v>
      </c>
      <c r="D718" s="14">
        <v>1440011</v>
      </c>
      <c r="E718" s="14">
        <v>211</v>
      </c>
      <c r="F718" s="14">
        <v>2025</v>
      </c>
      <c r="G718" s="14">
        <v>5381960000162</v>
      </c>
      <c r="H718" s="15" t="s">
        <v>285</v>
      </c>
      <c r="I718" s="14">
        <v>3921</v>
      </c>
      <c r="J718" s="14" t="s">
        <v>366</v>
      </c>
      <c r="K718" s="16">
        <v>45995</v>
      </c>
      <c r="L718" s="14">
        <v>7821</v>
      </c>
      <c r="M718" s="34">
        <f t="shared" si="35"/>
        <v>2118.08</v>
      </c>
      <c r="N718" s="17">
        <v>2118.08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1441|1440011|212|2025|22884260000100|3921|11917,59</v>
      </c>
      <c r="B719" s="21" t="str">
        <f t="shared" si="34"/>
        <v>1441|1440011|212|2025|8087</v>
      </c>
      <c r="C719" s="14">
        <v>1441</v>
      </c>
      <c r="D719" s="14">
        <v>1440011</v>
      </c>
      <c r="E719" s="14">
        <v>212</v>
      </c>
      <c r="F719" s="14">
        <v>2025</v>
      </c>
      <c r="G719" s="14">
        <v>22884260000100</v>
      </c>
      <c r="H719" s="15" t="s">
        <v>221</v>
      </c>
      <c r="I719" s="14">
        <v>3921</v>
      </c>
      <c r="J719" s="14" t="s">
        <v>366</v>
      </c>
      <c r="K719" s="16">
        <v>46003</v>
      </c>
      <c r="L719" s="14">
        <v>8087</v>
      </c>
      <c r="M719" s="34">
        <f t="shared" si="35"/>
        <v>11917.59</v>
      </c>
      <c r="N719" s="17">
        <v>11917.59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1441|1440011|212|2025|22884260000100|3921|14696,24</v>
      </c>
      <c r="B720" s="21" t="str">
        <f t="shared" si="34"/>
        <v>1441|1440011|212|2025|8342</v>
      </c>
      <c r="C720" s="14">
        <v>1441</v>
      </c>
      <c r="D720" s="14">
        <v>1440011</v>
      </c>
      <c r="E720" s="14">
        <v>212</v>
      </c>
      <c r="F720" s="14">
        <v>2025</v>
      </c>
      <c r="G720" s="14">
        <v>22884260000100</v>
      </c>
      <c r="H720" s="15" t="s">
        <v>221</v>
      </c>
      <c r="I720" s="14">
        <v>3921</v>
      </c>
      <c r="J720" s="14" t="s">
        <v>366</v>
      </c>
      <c r="K720" s="16">
        <v>46017</v>
      </c>
      <c r="L720" s="14">
        <v>8342</v>
      </c>
      <c r="M720" s="34">
        <f t="shared" si="35"/>
        <v>14696.24</v>
      </c>
      <c r="N720" s="17">
        <v>14696.24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1441|1440011|215|2025|8486867000100|3920|12500</v>
      </c>
      <c r="B721" s="21" t="str">
        <f t="shared" si="34"/>
        <v>1441|1440011|215|2025|7889</v>
      </c>
      <c r="C721" s="14">
        <v>1441</v>
      </c>
      <c r="D721" s="14">
        <v>1440011</v>
      </c>
      <c r="E721" s="14">
        <v>215</v>
      </c>
      <c r="F721" s="14">
        <v>2025</v>
      </c>
      <c r="G721" s="14">
        <v>8486867000100</v>
      </c>
      <c r="H721" s="15" t="s">
        <v>287</v>
      </c>
      <c r="I721" s="14">
        <v>3920</v>
      </c>
      <c r="J721" s="14" t="s">
        <v>366</v>
      </c>
      <c r="K721" s="16">
        <v>46000</v>
      </c>
      <c r="L721" s="14">
        <v>7889</v>
      </c>
      <c r="M721" s="34">
        <f t="shared" si="35"/>
        <v>12500</v>
      </c>
      <c r="N721" s="17">
        <v>11900</v>
      </c>
      <c r="O721" s="17">
        <v>600</v>
      </c>
      <c r="P721" s="3">
        <v>0</v>
      </c>
    </row>
    <row r="722" spans="1:16" ht="24.95" customHeight="1" x14ac:dyDescent="0.2">
      <c r="A722" s="21" t="str">
        <f t="shared" si="33"/>
        <v>1441|1440011|215|2025|8486867000100|3920|12500</v>
      </c>
      <c r="B722" s="21" t="str">
        <f t="shared" si="34"/>
        <v>1441|1440011|215|2025|295</v>
      </c>
      <c r="C722" s="14">
        <v>1441</v>
      </c>
      <c r="D722" s="14">
        <v>1440011</v>
      </c>
      <c r="E722" s="14">
        <v>215</v>
      </c>
      <c r="F722" s="14">
        <v>2025</v>
      </c>
      <c r="G722" s="14">
        <v>8486867000100</v>
      </c>
      <c r="H722" s="15" t="s">
        <v>287</v>
      </c>
      <c r="I722" s="14">
        <v>3920</v>
      </c>
      <c r="J722" s="14" t="s">
        <v>366</v>
      </c>
      <c r="K722" s="16">
        <v>46042</v>
      </c>
      <c r="L722" s="14">
        <v>295</v>
      </c>
      <c r="M722" s="34">
        <f t="shared" si="35"/>
        <v>12500</v>
      </c>
      <c r="N722" s="17">
        <v>11900</v>
      </c>
      <c r="O722" s="17">
        <v>600</v>
      </c>
      <c r="P722" s="3">
        <v>0</v>
      </c>
    </row>
    <row r="723" spans="1:16" ht="24.95" customHeight="1" x14ac:dyDescent="0.2">
      <c r="A723" s="21" t="str">
        <f t="shared" si="33"/>
        <v>1441|1440011|216|2025|16630743000185|3921|23072,06</v>
      </c>
      <c r="B723" s="21" t="str">
        <f t="shared" si="34"/>
        <v>1441|1440011|216|2025|7738</v>
      </c>
      <c r="C723" s="14">
        <v>1441</v>
      </c>
      <c r="D723" s="14">
        <v>1440011</v>
      </c>
      <c r="E723" s="14">
        <v>216</v>
      </c>
      <c r="F723" s="14">
        <v>2025</v>
      </c>
      <c r="G723" s="14">
        <v>16630743000185</v>
      </c>
      <c r="H723" s="15" t="s">
        <v>288</v>
      </c>
      <c r="I723" s="14">
        <v>3921</v>
      </c>
      <c r="J723" s="14" t="s">
        <v>366</v>
      </c>
      <c r="K723" s="16">
        <v>45994</v>
      </c>
      <c r="L723" s="14">
        <v>7738</v>
      </c>
      <c r="M723" s="34">
        <f t="shared" si="35"/>
        <v>23072.06</v>
      </c>
      <c r="N723" s="17">
        <v>23072.06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1441|1440011|216|2025|16630743000185|3921|23175</v>
      </c>
      <c r="B724" s="21" t="str">
        <f t="shared" si="34"/>
        <v>1441|1440011|216|2025|79</v>
      </c>
      <c r="C724" s="14">
        <v>1441</v>
      </c>
      <c r="D724" s="14">
        <v>1440011</v>
      </c>
      <c r="E724" s="14">
        <v>216</v>
      </c>
      <c r="F724" s="14">
        <v>2025</v>
      </c>
      <c r="G724" s="14">
        <v>16630743000185</v>
      </c>
      <c r="H724" s="15" t="s">
        <v>288</v>
      </c>
      <c r="I724" s="14">
        <v>3921</v>
      </c>
      <c r="J724" s="14" t="s">
        <v>366</v>
      </c>
      <c r="K724" s="16">
        <v>46035</v>
      </c>
      <c r="L724" s="14">
        <v>79</v>
      </c>
      <c r="M724" s="34">
        <f t="shared" si="35"/>
        <v>23175</v>
      </c>
      <c r="N724" s="17">
        <v>23175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1441|1440011|218|2025|8458633000150|3921|600</v>
      </c>
      <c r="B725" s="21" t="str">
        <f t="shared" si="34"/>
        <v>1441|1440011|218|2025|8165</v>
      </c>
      <c r="C725" s="14">
        <v>1441</v>
      </c>
      <c r="D725" s="14">
        <v>1440011</v>
      </c>
      <c r="E725" s="14">
        <v>218</v>
      </c>
      <c r="F725" s="14">
        <v>2025</v>
      </c>
      <c r="G725" s="14">
        <v>8458633000150</v>
      </c>
      <c r="H725" s="15" t="s">
        <v>289</v>
      </c>
      <c r="I725" s="14">
        <v>3921</v>
      </c>
      <c r="J725" s="14" t="s">
        <v>366</v>
      </c>
      <c r="K725" s="16">
        <v>46006</v>
      </c>
      <c r="L725" s="14">
        <v>8165</v>
      </c>
      <c r="M725" s="34">
        <f t="shared" si="35"/>
        <v>600</v>
      </c>
      <c r="N725" s="17">
        <v>600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1441|1440011|218|2025|8458633000150|3921|600</v>
      </c>
      <c r="B726" s="21" t="str">
        <f t="shared" si="34"/>
        <v>1441|1440011|218|2025|70</v>
      </c>
      <c r="C726" s="14">
        <v>1441</v>
      </c>
      <c r="D726" s="14">
        <v>1440011</v>
      </c>
      <c r="E726" s="14">
        <v>218</v>
      </c>
      <c r="F726" s="14">
        <v>2025</v>
      </c>
      <c r="G726" s="14">
        <v>8458633000150</v>
      </c>
      <c r="H726" s="15" t="s">
        <v>289</v>
      </c>
      <c r="I726" s="14">
        <v>3921</v>
      </c>
      <c r="J726" s="14" t="s">
        <v>366</v>
      </c>
      <c r="K726" s="16">
        <v>46035</v>
      </c>
      <c r="L726" s="14">
        <v>70</v>
      </c>
      <c r="M726" s="34">
        <f t="shared" si="35"/>
        <v>600</v>
      </c>
      <c r="N726" s="17">
        <v>600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1441|1440011|219|2025|8458633000150|3921|707,14</v>
      </c>
      <c r="B727" s="21" t="str">
        <f t="shared" si="34"/>
        <v>1441|1440011|219|2025|8132</v>
      </c>
      <c r="C727" s="14">
        <v>1441</v>
      </c>
      <c r="D727" s="14">
        <v>1440011</v>
      </c>
      <c r="E727" s="14">
        <v>219</v>
      </c>
      <c r="F727" s="14">
        <v>2025</v>
      </c>
      <c r="G727" s="14">
        <v>8458633000150</v>
      </c>
      <c r="H727" s="15" t="s">
        <v>289</v>
      </c>
      <c r="I727" s="14">
        <v>3921</v>
      </c>
      <c r="J727" s="14" t="s">
        <v>366</v>
      </c>
      <c r="K727" s="16">
        <v>46003</v>
      </c>
      <c r="L727" s="14">
        <v>8132</v>
      </c>
      <c r="M727" s="34">
        <f t="shared" si="35"/>
        <v>707.14</v>
      </c>
      <c r="N727" s="17">
        <v>707.14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1441|1440011|219|2025|8458633000150|3921|707,14</v>
      </c>
      <c r="B728" s="21" t="str">
        <f t="shared" si="34"/>
        <v>1441|1440011|219|2025|71</v>
      </c>
      <c r="C728" s="14">
        <v>1441</v>
      </c>
      <c r="D728" s="14">
        <v>1440011</v>
      </c>
      <c r="E728" s="14">
        <v>219</v>
      </c>
      <c r="F728" s="14">
        <v>2025</v>
      </c>
      <c r="G728" s="14">
        <v>8458633000150</v>
      </c>
      <c r="H728" s="15" t="s">
        <v>289</v>
      </c>
      <c r="I728" s="14">
        <v>3921</v>
      </c>
      <c r="J728" s="14" t="s">
        <v>366</v>
      </c>
      <c r="K728" s="16">
        <v>46035</v>
      </c>
      <c r="L728" s="14">
        <v>71</v>
      </c>
      <c r="M728" s="34">
        <f t="shared" si="35"/>
        <v>707.14</v>
      </c>
      <c r="N728" s="17">
        <v>707.14</v>
      </c>
      <c r="O728" s="17">
        <v>0</v>
      </c>
      <c r="P728" s="3">
        <v>0</v>
      </c>
    </row>
    <row r="729" spans="1:16" ht="24.95" customHeight="1" x14ac:dyDescent="0.2">
      <c r="A729" s="21" t="str">
        <f t="shared" si="33"/>
        <v>1441|1440011|220|2025|28309420000173|3921|622,86</v>
      </c>
      <c r="B729" s="21" t="str">
        <f t="shared" si="34"/>
        <v>1441|1440011|220|2025|7990</v>
      </c>
      <c r="C729" s="14">
        <v>1441</v>
      </c>
      <c r="D729" s="14">
        <v>1440011</v>
      </c>
      <c r="E729" s="14">
        <v>220</v>
      </c>
      <c r="F729" s="14">
        <v>2025</v>
      </c>
      <c r="G729" s="14">
        <v>28309420000173</v>
      </c>
      <c r="H729" s="15" t="s">
        <v>290</v>
      </c>
      <c r="I729" s="14">
        <v>3921</v>
      </c>
      <c r="J729" s="14" t="s">
        <v>366</v>
      </c>
      <c r="K729" s="16">
        <v>46001</v>
      </c>
      <c r="L729" s="14">
        <v>7990</v>
      </c>
      <c r="M729" s="34">
        <f t="shared" si="35"/>
        <v>622.86</v>
      </c>
      <c r="N729" s="17">
        <v>622.86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1441|1440011|220|2025|28309420000173|3921|622,86</v>
      </c>
      <c r="B730" s="21" t="str">
        <f t="shared" si="34"/>
        <v>1441|1440011|220|2025|149</v>
      </c>
      <c r="C730" s="14">
        <v>1441</v>
      </c>
      <c r="D730" s="14">
        <v>1440011</v>
      </c>
      <c r="E730" s="14">
        <v>220</v>
      </c>
      <c r="F730" s="14">
        <v>2025</v>
      </c>
      <c r="G730" s="14">
        <v>28309420000173</v>
      </c>
      <c r="H730" s="15" t="s">
        <v>290</v>
      </c>
      <c r="I730" s="14">
        <v>3921</v>
      </c>
      <c r="J730" s="14" t="s">
        <v>366</v>
      </c>
      <c r="K730" s="16">
        <v>46036</v>
      </c>
      <c r="L730" s="14">
        <v>149</v>
      </c>
      <c r="M730" s="34">
        <f t="shared" si="35"/>
        <v>622.86</v>
      </c>
      <c r="N730" s="17">
        <v>622.86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1441|1440011|229|2025|34454477000169|3921|2988,98</v>
      </c>
      <c r="B731" s="21" t="str">
        <f t="shared" si="34"/>
        <v>1441|1440011|229|2025|7737</v>
      </c>
      <c r="C731" s="14">
        <v>1441</v>
      </c>
      <c r="D731" s="14">
        <v>1440011</v>
      </c>
      <c r="E731" s="14">
        <v>229</v>
      </c>
      <c r="F731" s="14">
        <v>2025</v>
      </c>
      <c r="G731" s="14">
        <v>34454477000169</v>
      </c>
      <c r="H731" s="15" t="s">
        <v>291</v>
      </c>
      <c r="I731" s="14">
        <v>3921</v>
      </c>
      <c r="J731" s="14" t="s">
        <v>366</v>
      </c>
      <c r="K731" s="16">
        <v>45994</v>
      </c>
      <c r="L731" s="14">
        <v>7737</v>
      </c>
      <c r="M731" s="34">
        <f t="shared" si="35"/>
        <v>2988.98</v>
      </c>
      <c r="N731" s="17">
        <v>2988.98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1441|1440011|229|2025|34454477000169|3921|611</v>
      </c>
      <c r="B732" s="21" t="str">
        <f t="shared" si="34"/>
        <v>1441|1440011|229|2025|8173</v>
      </c>
      <c r="C732" s="14">
        <v>1441</v>
      </c>
      <c r="D732" s="14">
        <v>1440011</v>
      </c>
      <c r="E732" s="14">
        <v>229</v>
      </c>
      <c r="F732" s="14">
        <v>2025</v>
      </c>
      <c r="G732" s="14">
        <v>34454477000169</v>
      </c>
      <c r="H732" s="15" t="s">
        <v>291</v>
      </c>
      <c r="I732" s="14">
        <v>3921</v>
      </c>
      <c r="J732" s="14" t="s">
        <v>366</v>
      </c>
      <c r="K732" s="16">
        <v>46006</v>
      </c>
      <c r="L732" s="14">
        <v>8173</v>
      </c>
      <c r="M732" s="34">
        <f t="shared" si="35"/>
        <v>611</v>
      </c>
      <c r="N732" s="17">
        <v>611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1441|1440011|229|2025|34454477000169|3921|2988,98</v>
      </c>
      <c r="B733" s="21" t="str">
        <f t="shared" si="34"/>
        <v>1441|1440011|229|2025|50</v>
      </c>
      <c r="C733" s="14">
        <v>1441</v>
      </c>
      <c r="D733" s="14">
        <v>1440011</v>
      </c>
      <c r="E733" s="14">
        <v>229</v>
      </c>
      <c r="F733" s="14">
        <v>2025</v>
      </c>
      <c r="G733" s="14">
        <v>34454477000169</v>
      </c>
      <c r="H733" s="15" t="s">
        <v>291</v>
      </c>
      <c r="I733" s="14">
        <v>3921</v>
      </c>
      <c r="J733" s="14" t="s">
        <v>366</v>
      </c>
      <c r="K733" s="16">
        <v>46035</v>
      </c>
      <c r="L733" s="14">
        <v>50</v>
      </c>
      <c r="M733" s="34">
        <f t="shared" si="35"/>
        <v>2988.98</v>
      </c>
      <c r="N733" s="17">
        <v>2988.98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1441|1440011|234|2025|9256973000160|3920|10225,99</v>
      </c>
      <c r="B734" s="21" t="str">
        <f t="shared" si="34"/>
        <v>1441|1440011|234|2025|8073</v>
      </c>
      <c r="C734" s="14">
        <v>1441</v>
      </c>
      <c r="D734" s="14">
        <v>1440011</v>
      </c>
      <c r="E734" s="14">
        <v>234</v>
      </c>
      <c r="F734" s="14">
        <v>2025</v>
      </c>
      <c r="G734" s="14">
        <v>9256973000160</v>
      </c>
      <c r="H734" s="15" t="s">
        <v>292</v>
      </c>
      <c r="I734" s="14">
        <v>3920</v>
      </c>
      <c r="J734" s="14" t="s">
        <v>366</v>
      </c>
      <c r="K734" s="16">
        <v>46002</v>
      </c>
      <c r="L734" s="14">
        <v>8073</v>
      </c>
      <c r="M734" s="34">
        <f t="shared" si="35"/>
        <v>10225.99</v>
      </c>
      <c r="N734" s="17">
        <v>9735.14</v>
      </c>
      <c r="O734" s="17">
        <v>490.85</v>
      </c>
      <c r="P734" s="3">
        <v>0</v>
      </c>
    </row>
    <row r="735" spans="1:16" ht="24.95" customHeight="1" x14ac:dyDescent="0.2">
      <c r="A735" s="21" t="str">
        <f t="shared" si="33"/>
        <v>1441|1440011|234|2025|9256973000160|3920|10556,41</v>
      </c>
      <c r="B735" s="21" t="str">
        <f t="shared" si="34"/>
        <v>1441|1440011|234|2025|284</v>
      </c>
      <c r="C735" s="14">
        <v>1441</v>
      </c>
      <c r="D735" s="14">
        <v>1440011</v>
      </c>
      <c r="E735" s="14">
        <v>234</v>
      </c>
      <c r="F735" s="14">
        <v>2025</v>
      </c>
      <c r="G735" s="14">
        <v>9256973000160</v>
      </c>
      <c r="H735" s="15" t="s">
        <v>292</v>
      </c>
      <c r="I735" s="14">
        <v>3920</v>
      </c>
      <c r="J735" s="14" t="s">
        <v>366</v>
      </c>
      <c r="K735" s="16">
        <v>46042</v>
      </c>
      <c r="L735" s="14">
        <v>284</v>
      </c>
      <c r="M735" s="34">
        <f t="shared" si="35"/>
        <v>10556.41</v>
      </c>
      <c r="N735" s="17">
        <v>10049.700000000001</v>
      </c>
      <c r="O735" s="17">
        <v>506.71</v>
      </c>
      <c r="P735" s="3">
        <v>0</v>
      </c>
    </row>
    <row r="736" spans="1:16" ht="24.95" customHeight="1" x14ac:dyDescent="0.2">
      <c r="A736" s="21" t="str">
        <f t="shared" si="33"/>
        <v>1441|1440011|236|2025|40574380000192|3920|194356,62</v>
      </c>
      <c r="B736" s="21" t="str">
        <f t="shared" si="34"/>
        <v>1441|1440011|236|2025|7904</v>
      </c>
      <c r="C736" s="14">
        <v>1441</v>
      </c>
      <c r="D736" s="14">
        <v>1440011</v>
      </c>
      <c r="E736" s="14">
        <v>236</v>
      </c>
      <c r="F736" s="14">
        <v>2025</v>
      </c>
      <c r="G736" s="14">
        <v>40574380000192</v>
      </c>
      <c r="H736" s="15" t="s">
        <v>293</v>
      </c>
      <c r="I736" s="14">
        <v>3920</v>
      </c>
      <c r="J736" s="14" t="s">
        <v>366</v>
      </c>
      <c r="K736" s="16">
        <v>46000</v>
      </c>
      <c r="L736" s="14">
        <v>7904</v>
      </c>
      <c r="M736" s="34">
        <f t="shared" si="35"/>
        <v>194356.62</v>
      </c>
      <c r="N736" s="17">
        <v>185027.5</v>
      </c>
      <c r="O736" s="17">
        <v>9329.1200000000008</v>
      </c>
      <c r="P736" s="3">
        <v>0</v>
      </c>
    </row>
    <row r="737" spans="1:16" ht="24.95" customHeight="1" x14ac:dyDescent="0.2">
      <c r="A737" s="21" t="str">
        <f t="shared" si="33"/>
        <v>1441|1440011|236|2025|40574380000192|3920|194356,62</v>
      </c>
      <c r="B737" s="21" t="str">
        <f t="shared" si="34"/>
        <v>1441|1440011|236|2025|268</v>
      </c>
      <c r="C737" s="14">
        <v>1441</v>
      </c>
      <c r="D737" s="14">
        <v>1440011</v>
      </c>
      <c r="E737" s="14">
        <v>236</v>
      </c>
      <c r="F737" s="14">
        <v>2025</v>
      </c>
      <c r="G737" s="14">
        <v>40574380000192</v>
      </c>
      <c r="H737" s="15" t="s">
        <v>293</v>
      </c>
      <c r="I737" s="14">
        <v>3920</v>
      </c>
      <c r="J737" s="14" t="s">
        <v>366</v>
      </c>
      <c r="K737" s="16">
        <v>46041</v>
      </c>
      <c r="L737" s="14">
        <v>268</v>
      </c>
      <c r="M737" s="34">
        <f t="shared" si="35"/>
        <v>194356.62</v>
      </c>
      <c r="N737" s="17">
        <v>185027.5</v>
      </c>
      <c r="O737" s="17">
        <v>9329.1200000000008</v>
      </c>
      <c r="P737" s="3">
        <v>0</v>
      </c>
    </row>
    <row r="738" spans="1:16" ht="24.95" customHeight="1" x14ac:dyDescent="0.2">
      <c r="A738" s="21" t="str">
        <f t="shared" si="33"/>
        <v>1441|1440011|237|2025|29315416000180|3920|2664,49</v>
      </c>
      <c r="B738" s="21" t="str">
        <f t="shared" si="34"/>
        <v>1441|1440011|237|2025|7894</v>
      </c>
      <c r="C738" s="14">
        <v>1441</v>
      </c>
      <c r="D738" s="14">
        <v>1440011</v>
      </c>
      <c r="E738" s="14">
        <v>237</v>
      </c>
      <c r="F738" s="14">
        <v>2025</v>
      </c>
      <c r="G738" s="14">
        <v>29315416000180</v>
      </c>
      <c r="H738" s="15" t="s">
        <v>294</v>
      </c>
      <c r="I738" s="14">
        <v>3920</v>
      </c>
      <c r="J738" s="14" t="s">
        <v>366</v>
      </c>
      <c r="K738" s="16">
        <v>46000</v>
      </c>
      <c r="L738" s="14">
        <v>7894</v>
      </c>
      <c r="M738" s="34">
        <f t="shared" si="35"/>
        <v>2664.4900000000002</v>
      </c>
      <c r="N738" s="17">
        <v>2536.59</v>
      </c>
      <c r="O738" s="17">
        <v>127.9</v>
      </c>
      <c r="P738" s="3">
        <v>0</v>
      </c>
    </row>
    <row r="739" spans="1:16" ht="24.95" customHeight="1" x14ac:dyDescent="0.2">
      <c r="A739" s="21" t="str">
        <f t="shared" si="33"/>
        <v>1441|1440011|237|2025|29315416000180|3920|2664,49</v>
      </c>
      <c r="B739" s="21" t="str">
        <f t="shared" si="34"/>
        <v>1441|1440011|237|2025|290</v>
      </c>
      <c r="C739" s="14">
        <v>1441</v>
      </c>
      <c r="D739" s="14">
        <v>1440011</v>
      </c>
      <c r="E739" s="14">
        <v>237</v>
      </c>
      <c r="F739" s="14">
        <v>2025</v>
      </c>
      <c r="G739" s="14">
        <v>29315416000180</v>
      </c>
      <c r="H739" s="15" t="s">
        <v>294</v>
      </c>
      <c r="I739" s="14">
        <v>3920</v>
      </c>
      <c r="J739" s="14" t="s">
        <v>366</v>
      </c>
      <c r="K739" s="16">
        <v>46042</v>
      </c>
      <c r="L739" s="14">
        <v>290</v>
      </c>
      <c r="M739" s="34">
        <f t="shared" si="35"/>
        <v>2664.4900000000002</v>
      </c>
      <c r="N739" s="17">
        <v>2536.59</v>
      </c>
      <c r="O739" s="17">
        <v>127.9</v>
      </c>
      <c r="P739" s="3">
        <v>0</v>
      </c>
    </row>
    <row r="740" spans="1:16" ht="24.95" customHeight="1" x14ac:dyDescent="0.2">
      <c r="A740" s="21" t="str">
        <f t="shared" si="33"/>
        <v>1441|1440011|238|2025|5097591000180|3920|26293,09</v>
      </c>
      <c r="B740" s="21" t="str">
        <f t="shared" si="34"/>
        <v>1441|1440011|238|2025|7909</v>
      </c>
      <c r="C740" s="14">
        <v>1441</v>
      </c>
      <c r="D740" s="14">
        <v>1440011</v>
      </c>
      <c r="E740" s="14">
        <v>238</v>
      </c>
      <c r="F740" s="14">
        <v>2025</v>
      </c>
      <c r="G740" s="14">
        <v>5097591000180</v>
      </c>
      <c r="H740" s="15" t="s">
        <v>295</v>
      </c>
      <c r="I740" s="14">
        <v>3920</v>
      </c>
      <c r="J740" s="14" t="s">
        <v>366</v>
      </c>
      <c r="K740" s="16">
        <v>46000</v>
      </c>
      <c r="L740" s="14">
        <v>7909</v>
      </c>
      <c r="M740" s="34">
        <f t="shared" si="35"/>
        <v>26293.09</v>
      </c>
      <c r="N740" s="17">
        <v>25031.02</v>
      </c>
      <c r="O740" s="17">
        <v>1262.07</v>
      </c>
      <c r="P740" s="3">
        <v>0</v>
      </c>
    </row>
    <row r="741" spans="1:16" ht="24.95" customHeight="1" x14ac:dyDescent="0.2">
      <c r="A741" s="21" t="str">
        <f t="shared" si="33"/>
        <v>1441|1440011|238|2025|5097591000180|3920|26293,09</v>
      </c>
      <c r="B741" s="21" t="str">
        <f t="shared" si="34"/>
        <v>1441|1440011|238|2025|270</v>
      </c>
      <c r="C741" s="14">
        <v>1441</v>
      </c>
      <c r="D741" s="14">
        <v>1440011</v>
      </c>
      <c r="E741" s="14">
        <v>238</v>
      </c>
      <c r="F741" s="14">
        <v>2025</v>
      </c>
      <c r="G741" s="14">
        <v>5097591000180</v>
      </c>
      <c r="H741" s="15" t="s">
        <v>295</v>
      </c>
      <c r="I741" s="14">
        <v>3920</v>
      </c>
      <c r="J741" s="14" t="s">
        <v>366</v>
      </c>
      <c r="K741" s="16">
        <v>46041</v>
      </c>
      <c r="L741" s="14">
        <v>270</v>
      </c>
      <c r="M741" s="34">
        <f t="shared" si="35"/>
        <v>26293.09</v>
      </c>
      <c r="N741" s="17">
        <v>25031.02</v>
      </c>
      <c r="O741" s="17">
        <v>1262.07</v>
      </c>
      <c r="P741" s="3">
        <v>0</v>
      </c>
    </row>
    <row r="742" spans="1:16" ht="24.95" customHeight="1" x14ac:dyDescent="0.2">
      <c r="A742" s="21" t="str">
        <f t="shared" si="33"/>
        <v>1441|1440011|240|2025|76535764000143|4005|1977,38</v>
      </c>
      <c r="B742" s="21" t="str">
        <f t="shared" si="34"/>
        <v>1441|1440011|240|2025|8215</v>
      </c>
      <c r="C742" s="14">
        <v>1441</v>
      </c>
      <c r="D742" s="14">
        <v>1440011</v>
      </c>
      <c r="E742" s="14">
        <v>240</v>
      </c>
      <c r="F742" s="14">
        <v>2025</v>
      </c>
      <c r="G742" s="14">
        <v>76535764000143</v>
      </c>
      <c r="H742" s="15" t="s">
        <v>296</v>
      </c>
      <c r="I742" s="14">
        <v>4005</v>
      </c>
      <c r="J742" s="14" t="s">
        <v>359</v>
      </c>
      <c r="K742" s="16">
        <v>46008</v>
      </c>
      <c r="L742" s="14">
        <v>8215</v>
      </c>
      <c r="M742" s="34">
        <f t="shared" si="35"/>
        <v>1977.38</v>
      </c>
      <c r="N742" s="17">
        <v>1882.47</v>
      </c>
      <c r="O742" s="17">
        <v>94.91</v>
      </c>
      <c r="P742" s="3">
        <v>0</v>
      </c>
    </row>
    <row r="743" spans="1:16" ht="24.95" customHeight="1" x14ac:dyDescent="0.2">
      <c r="A743" s="21" t="str">
        <f t="shared" si="33"/>
        <v>1441|1440011|240|2025|76535764000143|4005|1638,09</v>
      </c>
      <c r="B743" s="21" t="str">
        <f t="shared" si="34"/>
        <v>1441|1440011|240|2025|164</v>
      </c>
      <c r="C743" s="14">
        <v>1441</v>
      </c>
      <c r="D743" s="14">
        <v>1440011</v>
      </c>
      <c r="E743" s="14">
        <v>240</v>
      </c>
      <c r="F743" s="14">
        <v>2025</v>
      </c>
      <c r="G743" s="14">
        <v>76535764000143</v>
      </c>
      <c r="H743" s="15" t="s">
        <v>296</v>
      </c>
      <c r="I743" s="14">
        <v>4005</v>
      </c>
      <c r="J743" s="14" t="s">
        <v>359</v>
      </c>
      <c r="K743" s="16">
        <v>46037</v>
      </c>
      <c r="L743" s="14">
        <v>164</v>
      </c>
      <c r="M743" s="34">
        <f t="shared" si="35"/>
        <v>1638.0900000000001</v>
      </c>
      <c r="N743" s="17">
        <v>1559.46</v>
      </c>
      <c r="O743" s="17">
        <v>78.63</v>
      </c>
      <c r="P743" s="3">
        <v>0</v>
      </c>
    </row>
    <row r="744" spans="1:16" ht="24.95" customHeight="1" x14ac:dyDescent="0.2">
      <c r="A744" s="21" t="str">
        <f t="shared" si="33"/>
        <v>1441|1440011|244|2025|9475334000196|3999|43,86</v>
      </c>
      <c r="B744" s="21" t="str">
        <f t="shared" si="34"/>
        <v>1441|1440011|244|2025|7950</v>
      </c>
      <c r="C744" s="14">
        <v>1441</v>
      </c>
      <c r="D744" s="14">
        <v>1440011</v>
      </c>
      <c r="E744" s="14">
        <v>244</v>
      </c>
      <c r="F744" s="14">
        <v>2025</v>
      </c>
      <c r="G744" s="14">
        <v>9475334000196</v>
      </c>
      <c r="H744" s="15" t="s">
        <v>298</v>
      </c>
      <c r="I744" s="14">
        <v>3999</v>
      </c>
      <c r="J744" s="14" t="s">
        <v>366</v>
      </c>
      <c r="K744" s="16">
        <v>46001</v>
      </c>
      <c r="L744" s="14">
        <v>7950</v>
      </c>
      <c r="M744" s="34">
        <f t="shared" si="35"/>
        <v>43.86</v>
      </c>
      <c r="N744" s="17">
        <v>41.75</v>
      </c>
      <c r="O744" s="17">
        <v>2.11</v>
      </c>
      <c r="P744" s="3">
        <v>0</v>
      </c>
    </row>
    <row r="745" spans="1:16" ht="24.95" customHeight="1" x14ac:dyDescent="0.2">
      <c r="A745" s="21" t="str">
        <f t="shared" si="33"/>
        <v>1441|1440011|244|2025|9475334000196|3999|313,62</v>
      </c>
      <c r="B745" s="21" t="str">
        <f t="shared" si="34"/>
        <v>1441|1440011|244|2025|72</v>
      </c>
      <c r="C745" s="14">
        <v>1441</v>
      </c>
      <c r="D745" s="14">
        <v>1440011</v>
      </c>
      <c r="E745" s="14">
        <v>244</v>
      </c>
      <c r="F745" s="14">
        <v>2025</v>
      </c>
      <c r="G745" s="14">
        <v>9475334000196</v>
      </c>
      <c r="H745" s="15" t="s">
        <v>298</v>
      </c>
      <c r="I745" s="14">
        <v>3999</v>
      </c>
      <c r="J745" s="14" t="s">
        <v>366</v>
      </c>
      <c r="K745" s="16">
        <v>46035</v>
      </c>
      <c r="L745" s="14">
        <v>72</v>
      </c>
      <c r="M745" s="34">
        <f t="shared" si="35"/>
        <v>313.62</v>
      </c>
      <c r="N745" s="17">
        <v>298.57</v>
      </c>
      <c r="O745" s="17">
        <v>15.05</v>
      </c>
      <c r="P745" s="3">
        <v>0</v>
      </c>
    </row>
    <row r="746" spans="1:16" ht="24.95" customHeight="1" x14ac:dyDescent="0.2">
      <c r="A746" s="21" t="str">
        <f t="shared" si="33"/>
        <v>1441|1440011|247|2025|2421421000111|4004|26805,5</v>
      </c>
      <c r="B746" s="21" t="str">
        <f t="shared" si="34"/>
        <v>1441|1440011|247|2025|414</v>
      </c>
      <c r="C746" s="14">
        <v>1441</v>
      </c>
      <c r="D746" s="14">
        <v>1440011</v>
      </c>
      <c r="E746" s="14">
        <v>247</v>
      </c>
      <c r="F746" s="14">
        <v>2025</v>
      </c>
      <c r="G746" s="14">
        <v>2421421000111</v>
      </c>
      <c r="H746" s="15" t="s">
        <v>299</v>
      </c>
      <c r="I746" s="14">
        <v>4004</v>
      </c>
      <c r="J746" s="14" t="s">
        <v>359</v>
      </c>
      <c r="K746" s="16">
        <v>46020</v>
      </c>
      <c r="L746" s="14">
        <v>414</v>
      </c>
      <c r="M746" s="34">
        <f t="shared" si="35"/>
        <v>26805.5</v>
      </c>
      <c r="N746" s="17">
        <v>25518.84</v>
      </c>
      <c r="O746" s="17">
        <v>1286.6600000000001</v>
      </c>
      <c r="P746" s="3">
        <v>0</v>
      </c>
    </row>
    <row r="747" spans="1:16" ht="24.95" customHeight="1" x14ac:dyDescent="0.2">
      <c r="A747" s="21" t="str">
        <f t="shared" si="33"/>
        <v>1441|1440011|247|2025|2421421000111|4004|26805,5</v>
      </c>
      <c r="B747" s="21" t="str">
        <f t="shared" si="34"/>
        <v>1441|1440011|247|2025|415</v>
      </c>
      <c r="C747" s="14">
        <v>1441</v>
      </c>
      <c r="D747" s="14">
        <v>1440011</v>
      </c>
      <c r="E747" s="14">
        <v>247</v>
      </c>
      <c r="F747" s="14">
        <v>2025</v>
      </c>
      <c r="G747" s="14">
        <v>2421421000111</v>
      </c>
      <c r="H747" s="15" t="s">
        <v>299</v>
      </c>
      <c r="I747" s="14">
        <v>4004</v>
      </c>
      <c r="J747" s="14" t="s">
        <v>359</v>
      </c>
      <c r="K747" s="16">
        <v>46020</v>
      </c>
      <c r="L747" s="14">
        <v>415</v>
      </c>
      <c r="M747" s="34">
        <f t="shared" si="35"/>
        <v>26805.5</v>
      </c>
      <c r="N747" s="17">
        <v>25518.84</v>
      </c>
      <c r="O747" s="17">
        <v>1286.6600000000001</v>
      </c>
      <c r="P747" s="3">
        <v>0</v>
      </c>
    </row>
    <row r="748" spans="1:16" ht="24.95" customHeight="1" x14ac:dyDescent="0.2">
      <c r="A748" s="21" t="str">
        <f t="shared" si="33"/>
        <v>1441|1440011|253|2025|5650294000110|3904|124305</v>
      </c>
      <c r="B748" s="21" t="str">
        <f t="shared" si="34"/>
        <v>1441|1440011|253|2025|7650</v>
      </c>
      <c r="C748" s="14">
        <v>1441</v>
      </c>
      <c r="D748" s="14">
        <v>1440011</v>
      </c>
      <c r="E748" s="14">
        <v>253</v>
      </c>
      <c r="F748" s="14">
        <v>2025</v>
      </c>
      <c r="G748" s="14">
        <v>5650294000110</v>
      </c>
      <c r="H748" s="15" t="s">
        <v>301</v>
      </c>
      <c r="I748" s="14">
        <v>3904</v>
      </c>
      <c r="J748" s="14" t="s">
        <v>366</v>
      </c>
      <c r="K748" s="16">
        <v>45992</v>
      </c>
      <c r="L748" s="14">
        <v>7650</v>
      </c>
      <c r="M748" s="34">
        <f t="shared" si="35"/>
        <v>124305</v>
      </c>
      <c r="N748" s="17">
        <v>124305</v>
      </c>
      <c r="O748" s="17">
        <v>0</v>
      </c>
      <c r="P748" s="3">
        <v>0</v>
      </c>
    </row>
    <row r="749" spans="1:16" ht="24.95" customHeight="1" x14ac:dyDescent="0.2">
      <c r="A749" s="21" t="str">
        <f t="shared" si="33"/>
        <v>1441|1440011|253|2025|5650294000110|3904|41695</v>
      </c>
      <c r="B749" s="21" t="str">
        <f t="shared" si="34"/>
        <v>1441|1440011|253|2025|7837</v>
      </c>
      <c r="C749" s="14">
        <v>1441</v>
      </c>
      <c r="D749" s="14">
        <v>1440011</v>
      </c>
      <c r="E749" s="14">
        <v>253</v>
      </c>
      <c r="F749" s="14">
        <v>2025</v>
      </c>
      <c r="G749" s="14">
        <v>5650294000110</v>
      </c>
      <c r="H749" s="15" t="s">
        <v>301</v>
      </c>
      <c r="I749" s="14">
        <v>3904</v>
      </c>
      <c r="J749" s="14" t="s">
        <v>366</v>
      </c>
      <c r="K749" s="16">
        <v>45996</v>
      </c>
      <c r="L749" s="14">
        <v>7837</v>
      </c>
      <c r="M749" s="34">
        <f t="shared" si="35"/>
        <v>41695</v>
      </c>
      <c r="N749" s="17">
        <v>41695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1441|1440011|258|2025|10658360000139|3921|1109,67</v>
      </c>
      <c r="B750" s="21" t="str">
        <f t="shared" si="34"/>
        <v>1441|1440011|258|2025|7835</v>
      </c>
      <c r="C750" s="14">
        <v>1441</v>
      </c>
      <c r="D750" s="14">
        <v>1440011</v>
      </c>
      <c r="E750" s="14">
        <v>258</v>
      </c>
      <c r="F750" s="14">
        <v>2025</v>
      </c>
      <c r="G750" s="14">
        <v>10658360000139</v>
      </c>
      <c r="H750" s="15" t="s">
        <v>303</v>
      </c>
      <c r="I750" s="14">
        <v>3921</v>
      </c>
      <c r="J750" s="14" t="s">
        <v>366</v>
      </c>
      <c r="K750" s="16">
        <v>45996</v>
      </c>
      <c r="L750" s="14">
        <v>7835</v>
      </c>
      <c r="M750" s="34">
        <f t="shared" si="35"/>
        <v>1109.6699999999998</v>
      </c>
      <c r="N750" s="17">
        <v>1049.83</v>
      </c>
      <c r="O750" s="17">
        <v>59.84</v>
      </c>
      <c r="P750" s="3">
        <v>0</v>
      </c>
    </row>
    <row r="751" spans="1:16" ht="24.95" customHeight="1" x14ac:dyDescent="0.2">
      <c r="A751" s="21" t="str">
        <f t="shared" si="33"/>
        <v>1441|1440011|258|2025|10658360000139|3921|1109,67</v>
      </c>
      <c r="B751" s="21" t="str">
        <f t="shared" si="34"/>
        <v>1441|1440011|258|2025|8335</v>
      </c>
      <c r="C751" s="14">
        <v>1441</v>
      </c>
      <c r="D751" s="14">
        <v>1440011</v>
      </c>
      <c r="E751" s="14">
        <v>258</v>
      </c>
      <c r="F751" s="14">
        <v>2025</v>
      </c>
      <c r="G751" s="14">
        <v>10658360000139</v>
      </c>
      <c r="H751" s="15" t="s">
        <v>303</v>
      </c>
      <c r="I751" s="14">
        <v>3921</v>
      </c>
      <c r="J751" s="14" t="s">
        <v>366</v>
      </c>
      <c r="K751" s="16">
        <v>46017</v>
      </c>
      <c r="L751" s="14">
        <v>8335</v>
      </c>
      <c r="M751" s="34">
        <f t="shared" si="35"/>
        <v>1109.6699999999998</v>
      </c>
      <c r="N751" s="17">
        <v>1049.83</v>
      </c>
      <c r="O751" s="17">
        <v>59.84</v>
      </c>
      <c r="P751" s="3">
        <v>0</v>
      </c>
    </row>
    <row r="752" spans="1:16" ht="24.95" customHeight="1" x14ac:dyDescent="0.2">
      <c r="A752" s="21" t="str">
        <f t="shared" si="33"/>
        <v>1441|1440011|260|2025|14822303000102|4002|60492,14</v>
      </c>
      <c r="B752" s="21" t="str">
        <f t="shared" si="34"/>
        <v>1441|1440011|260|2025|8345</v>
      </c>
      <c r="C752" s="14">
        <v>1441</v>
      </c>
      <c r="D752" s="14">
        <v>1440011</v>
      </c>
      <c r="E752" s="14">
        <v>260</v>
      </c>
      <c r="F752" s="14">
        <v>2025</v>
      </c>
      <c r="G752" s="14">
        <v>14822303000102</v>
      </c>
      <c r="H752" s="15" t="s">
        <v>304</v>
      </c>
      <c r="I752" s="14">
        <v>4002</v>
      </c>
      <c r="J752" s="14" t="s">
        <v>359</v>
      </c>
      <c r="K752" s="16">
        <v>46017</v>
      </c>
      <c r="L752" s="14">
        <v>8345</v>
      </c>
      <c r="M752" s="34">
        <f t="shared" si="35"/>
        <v>60492.14</v>
      </c>
      <c r="N752" s="17">
        <v>57588.51</v>
      </c>
      <c r="O752" s="17">
        <v>2903.63</v>
      </c>
      <c r="P752" s="3">
        <v>0</v>
      </c>
    </row>
    <row r="753" spans="1:16" ht="24.95" customHeight="1" x14ac:dyDescent="0.2">
      <c r="A753" s="21" t="str">
        <f t="shared" si="33"/>
        <v>1441|1440011|260|2025|14822303000102|4002|58035,49</v>
      </c>
      <c r="B753" s="21" t="str">
        <f t="shared" si="34"/>
        <v>1441|1440011|260|2025|311</v>
      </c>
      <c r="C753" s="14">
        <v>1441</v>
      </c>
      <c r="D753" s="14">
        <v>1440011</v>
      </c>
      <c r="E753" s="14">
        <v>260</v>
      </c>
      <c r="F753" s="14">
        <v>2025</v>
      </c>
      <c r="G753" s="14">
        <v>14822303000102</v>
      </c>
      <c r="H753" s="15" t="s">
        <v>304</v>
      </c>
      <c r="I753" s="14">
        <v>4002</v>
      </c>
      <c r="J753" s="14" t="s">
        <v>359</v>
      </c>
      <c r="K753" s="16">
        <v>46042</v>
      </c>
      <c r="L753" s="14">
        <v>311</v>
      </c>
      <c r="M753" s="34">
        <f t="shared" si="35"/>
        <v>58035.49</v>
      </c>
      <c r="N753" s="17">
        <v>55249.78</v>
      </c>
      <c r="O753" s="17">
        <v>2785.71</v>
      </c>
      <c r="P753" s="3">
        <v>0</v>
      </c>
    </row>
    <row r="754" spans="1:16" ht="24.95" customHeight="1" x14ac:dyDescent="0.2">
      <c r="A754" s="21" t="str">
        <f t="shared" si="33"/>
        <v>1441|1440011|261|2025|33683111000107|4002|2850,2</v>
      </c>
      <c r="B754" s="21" t="str">
        <f t="shared" si="34"/>
        <v>1441|1440011|261|2025|7733</v>
      </c>
      <c r="C754" s="14">
        <v>1441</v>
      </c>
      <c r="D754" s="14">
        <v>1440011</v>
      </c>
      <c r="E754" s="14">
        <v>261</v>
      </c>
      <c r="F754" s="14">
        <v>2025</v>
      </c>
      <c r="G754" s="14">
        <v>33683111000107</v>
      </c>
      <c r="H754" s="15" t="s">
        <v>271</v>
      </c>
      <c r="I754" s="14">
        <v>4002</v>
      </c>
      <c r="J754" s="14" t="s">
        <v>359</v>
      </c>
      <c r="K754" s="16">
        <v>45994</v>
      </c>
      <c r="L754" s="14">
        <v>7733</v>
      </c>
      <c r="M754" s="34">
        <f t="shared" si="35"/>
        <v>2850.2</v>
      </c>
      <c r="N754" s="17">
        <v>2713.39</v>
      </c>
      <c r="O754" s="17">
        <v>136.81</v>
      </c>
      <c r="P754" s="3">
        <v>0</v>
      </c>
    </row>
    <row r="755" spans="1:16" ht="24.95" customHeight="1" x14ac:dyDescent="0.2">
      <c r="A755" s="21" t="str">
        <f t="shared" si="33"/>
        <v>1441|1440011|261|2025|33683111000107|4002|0</v>
      </c>
      <c r="B755" s="21" t="str">
        <f t="shared" si="34"/>
        <v>1441|1440011|261|2025|47</v>
      </c>
      <c r="C755" s="14">
        <v>1441</v>
      </c>
      <c r="D755" s="14">
        <v>1440011</v>
      </c>
      <c r="E755" s="14">
        <v>261</v>
      </c>
      <c r="F755" s="14">
        <v>2025</v>
      </c>
      <c r="G755" s="14">
        <v>33683111000107</v>
      </c>
      <c r="H755" s="15" t="s">
        <v>271</v>
      </c>
      <c r="I755" s="14">
        <v>4002</v>
      </c>
      <c r="J755" s="14" t="s">
        <v>359</v>
      </c>
      <c r="K755" s="16">
        <v>46035</v>
      </c>
      <c r="L755" s="14">
        <v>47</v>
      </c>
      <c r="M755" s="34">
        <f t="shared" si="35"/>
        <v>0</v>
      </c>
      <c r="N755" s="17">
        <v>0</v>
      </c>
      <c r="O755" s="17">
        <v>0</v>
      </c>
      <c r="P755" s="3">
        <v>0</v>
      </c>
    </row>
    <row r="756" spans="1:16" ht="24.95" customHeight="1" x14ac:dyDescent="0.2">
      <c r="A756" s="21" t="str">
        <f t="shared" si="33"/>
        <v>1441|1440011|261|2025|33683111000107|4002|2850,2</v>
      </c>
      <c r="B756" s="21" t="str">
        <f t="shared" si="34"/>
        <v>1441|1440011|261|2025|49</v>
      </c>
      <c r="C756" s="14">
        <v>1441</v>
      </c>
      <c r="D756" s="14">
        <v>1440011</v>
      </c>
      <c r="E756" s="14">
        <v>261</v>
      </c>
      <c r="F756" s="14">
        <v>2025</v>
      </c>
      <c r="G756" s="14">
        <v>33683111000107</v>
      </c>
      <c r="H756" s="15" t="s">
        <v>271</v>
      </c>
      <c r="I756" s="14">
        <v>4002</v>
      </c>
      <c r="J756" s="14" t="s">
        <v>359</v>
      </c>
      <c r="K756" s="16">
        <v>46035</v>
      </c>
      <c r="L756" s="14">
        <v>49</v>
      </c>
      <c r="M756" s="34">
        <f t="shared" si="35"/>
        <v>2850.2</v>
      </c>
      <c r="N756" s="17">
        <v>2713.39</v>
      </c>
      <c r="O756" s="17">
        <v>136.81</v>
      </c>
      <c r="P756" s="3">
        <v>0</v>
      </c>
    </row>
    <row r="757" spans="1:16" ht="24.95" customHeight="1" x14ac:dyDescent="0.2">
      <c r="A757" s="21" t="str">
        <f t="shared" si="33"/>
        <v>1441|1440011|263|2025|5814441000140|3919|15914,67</v>
      </c>
      <c r="B757" s="21" t="str">
        <f t="shared" si="34"/>
        <v>1441|1440011|263|2025|7845</v>
      </c>
      <c r="C757" s="14">
        <v>1441</v>
      </c>
      <c r="D757" s="14">
        <v>1440011</v>
      </c>
      <c r="E757" s="14">
        <v>263</v>
      </c>
      <c r="F757" s="14">
        <v>2025</v>
      </c>
      <c r="G757" s="14">
        <v>5814441000140</v>
      </c>
      <c r="H757" s="15" t="s">
        <v>305</v>
      </c>
      <c r="I757" s="14">
        <v>3919</v>
      </c>
      <c r="J757" s="14" t="s">
        <v>366</v>
      </c>
      <c r="K757" s="16">
        <v>45996</v>
      </c>
      <c r="L757" s="14">
        <v>7845</v>
      </c>
      <c r="M757" s="34">
        <f t="shared" si="35"/>
        <v>15914.67</v>
      </c>
      <c r="N757" s="17">
        <v>15150.77</v>
      </c>
      <c r="O757" s="17">
        <v>763.9</v>
      </c>
      <c r="P757" s="3">
        <v>0</v>
      </c>
    </row>
    <row r="758" spans="1:16" ht="24.95" customHeight="1" x14ac:dyDescent="0.2">
      <c r="A758" s="21" t="str">
        <f t="shared" si="33"/>
        <v>1441|1440011|263|2025|5814441000140|3919|15914,67</v>
      </c>
      <c r="B758" s="21" t="str">
        <f t="shared" si="34"/>
        <v>1441|1440011|263|2025|81</v>
      </c>
      <c r="C758" s="14">
        <v>1441</v>
      </c>
      <c r="D758" s="14">
        <v>1440011</v>
      </c>
      <c r="E758" s="14">
        <v>263</v>
      </c>
      <c r="F758" s="14">
        <v>2025</v>
      </c>
      <c r="G758" s="14">
        <v>5814441000140</v>
      </c>
      <c r="H758" s="15" t="s">
        <v>305</v>
      </c>
      <c r="I758" s="14">
        <v>3919</v>
      </c>
      <c r="J758" s="14" t="s">
        <v>366</v>
      </c>
      <c r="K758" s="16">
        <v>46035</v>
      </c>
      <c r="L758" s="14">
        <v>81</v>
      </c>
      <c r="M758" s="34">
        <f t="shared" si="35"/>
        <v>15914.67</v>
      </c>
      <c r="N758" s="17">
        <v>15150.77</v>
      </c>
      <c r="O758" s="17">
        <v>763.9</v>
      </c>
      <c r="P758" s="3">
        <v>0</v>
      </c>
    </row>
    <row r="759" spans="1:16" ht="24.95" customHeight="1" x14ac:dyDescent="0.2">
      <c r="A759" s="21" t="str">
        <f t="shared" si="33"/>
        <v>1441|1440011|267|2025|64486426000180|3920|12500</v>
      </c>
      <c r="B759" s="21" t="str">
        <f t="shared" si="34"/>
        <v>1441|1440011|267|2025|8077</v>
      </c>
      <c r="C759" s="14">
        <v>1441</v>
      </c>
      <c r="D759" s="14">
        <v>1440011</v>
      </c>
      <c r="E759" s="14">
        <v>267</v>
      </c>
      <c r="F759" s="14">
        <v>2025</v>
      </c>
      <c r="G759" s="14">
        <v>64486426000180</v>
      </c>
      <c r="H759" s="15" t="s">
        <v>306</v>
      </c>
      <c r="I759" s="14">
        <v>3920</v>
      </c>
      <c r="J759" s="14" t="s">
        <v>366</v>
      </c>
      <c r="K759" s="16">
        <v>46002</v>
      </c>
      <c r="L759" s="14">
        <v>8077</v>
      </c>
      <c r="M759" s="34">
        <f t="shared" si="35"/>
        <v>12500</v>
      </c>
      <c r="N759" s="17">
        <v>11900</v>
      </c>
      <c r="O759" s="17">
        <v>600</v>
      </c>
      <c r="P759" s="3">
        <v>0</v>
      </c>
    </row>
    <row r="760" spans="1:16" ht="24.95" customHeight="1" x14ac:dyDescent="0.2">
      <c r="A760" s="21" t="str">
        <f t="shared" si="33"/>
        <v>1441|1440011|267|2025|64486426000180|3920|12500</v>
      </c>
      <c r="B760" s="21" t="str">
        <f t="shared" si="34"/>
        <v>1441|1440011|267|2025|285</v>
      </c>
      <c r="C760" s="14">
        <v>1441</v>
      </c>
      <c r="D760" s="14">
        <v>1440011</v>
      </c>
      <c r="E760" s="14">
        <v>267</v>
      </c>
      <c r="F760" s="14">
        <v>2025</v>
      </c>
      <c r="G760" s="14">
        <v>64486426000180</v>
      </c>
      <c r="H760" s="15" t="s">
        <v>306</v>
      </c>
      <c r="I760" s="14">
        <v>3920</v>
      </c>
      <c r="J760" s="14" t="s">
        <v>366</v>
      </c>
      <c r="K760" s="16">
        <v>46042</v>
      </c>
      <c r="L760" s="14">
        <v>285</v>
      </c>
      <c r="M760" s="34">
        <f t="shared" si="35"/>
        <v>12500</v>
      </c>
      <c r="N760" s="17">
        <v>11900</v>
      </c>
      <c r="O760" s="17">
        <v>600</v>
      </c>
      <c r="P760" s="3">
        <v>0</v>
      </c>
    </row>
    <row r="761" spans="1:16" ht="24.95" customHeight="1" x14ac:dyDescent="0.2">
      <c r="A761" s="21" t="str">
        <f t="shared" si="33"/>
        <v>1441|1440011|268|2025|1554285000175|4002|975,4</v>
      </c>
      <c r="B761" s="21" t="str">
        <f t="shared" si="34"/>
        <v>1441|1440011|268|2025|7994</v>
      </c>
      <c r="C761" s="14">
        <v>1441</v>
      </c>
      <c r="D761" s="14">
        <v>1440011</v>
      </c>
      <c r="E761" s="14">
        <v>268</v>
      </c>
      <c r="F761" s="14">
        <v>2025</v>
      </c>
      <c r="G761" s="14">
        <v>1554285000175</v>
      </c>
      <c r="H761" s="15" t="s">
        <v>307</v>
      </c>
      <c r="I761" s="14">
        <v>4002</v>
      </c>
      <c r="J761" s="14" t="s">
        <v>359</v>
      </c>
      <c r="K761" s="16">
        <v>46001</v>
      </c>
      <c r="L761" s="14">
        <v>7994</v>
      </c>
      <c r="M761" s="34">
        <f t="shared" si="35"/>
        <v>975.4</v>
      </c>
      <c r="N761" s="17">
        <v>933.1</v>
      </c>
      <c r="O761" s="17">
        <v>42.3</v>
      </c>
      <c r="P761" s="3">
        <v>0</v>
      </c>
    </row>
    <row r="762" spans="1:16" ht="24.95" customHeight="1" x14ac:dyDescent="0.2">
      <c r="A762" s="21" t="str">
        <f t="shared" si="33"/>
        <v>1441|1440011|268|2025|1554285000175|4002|933,6</v>
      </c>
      <c r="B762" s="21" t="str">
        <f t="shared" si="34"/>
        <v>1441|1440011|268|2025|8344</v>
      </c>
      <c r="C762" s="14">
        <v>1441</v>
      </c>
      <c r="D762" s="14">
        <v>1440011</v>
      </c>
      <c r="E762" s="14">
        <v>268</v>
      </c>
      <c r="F762" s="14">
        <v>2025</v>
      </c>
      <c r="G762" s="14">
        <v>1554285000175</v>
      </c>
      <c r="H762" s="15" t="s">
        <v>307</v>
      </c>
      <c r="I762" s="14">
        <v>4002</v>
      </c>
      <c r="J762" s="14" t="s">
        <v>359</v>
      </c>
      <c r="K762" s="16">
        <v>46017</v>
      </c>
      <c r="L762" s="14">
        <v>8344</v>
      </c>
      <c r="M762" s="34">
        <f t="shared" si="35"/>
        <v>1025.4000000000001</v>
      </c>
      <c r="N762" s="17">
        <v>980.7</v>
      </c>
      <c r="O762" s="17">
        <v>44.7</v>
      </c>
      <c r="P762" s="3">
        <v>91.8</v>
      </c>
    </row>
    <row r="763" spans="1:16" ht="24.95" customHeight="1" x14ac:dyDescent="0.2">
      <c r="A763" s="21" t="str">
        <f t="shared" si="33"/>
        <v>1441|1440011|268|2025|1554285000175|4002|900</v>
      </c>
      <c r="B763" s="21" t="str">
        <f t="shared" si="34"/>
        <v>1441|1440011|268|2025|162</v>
      </c>
      <c r="C763" s="14">
        <v>1441</v>
      </c>
      <c r="D763" s="14">
        <v>1440011</v>
      </c>
      <c r="E763" s="14">
        <v>268</v>
      </c>
      <c r="F763" s="14">
        <v>2025</v>
      </c>
      <c r="G763" s="14">
        <v>1554285000175</v>
      </c>
      <c r="H763" s="15" t="s">
        <v>307</v>
      </c>
      <c r="I763" s="14">
        <v>4002</v>
      </c>
      <c r="J763" s="14" t="s">
        <v>359</v>
      </c>
      <c r="K763" s="16">
        <v>46037</v>
      </c>
      <c r="L763" s="14">
        <v>162</v>
      </c>
      <c r="M763" s="34">
        <f t="shared" si="35"/>
        <v>900</v>
      </c>
      <c r="N763" s="17">
        <v>856.8</v>
      </c>
      <c r="O763" s="17">
        <v>43.2</v>
      </c>
      <c r="P763" s="3">
        <v>0</v>
      </c>
    </row>
    <row r="764" spans="1:16" ht="24.95" customHeight="1" x14ac:dyDescent="0.2">
      <c r="A764" s="21" t="str">
        <f t="shared" si="33"/>
        <v>1441|1440011|279|2025|28408684000184|3920|21300</v>
      </c>
      <c r="B764" s="21" t="str">
        <f t="shared" si="34"/>
        <v>1441|1440011|279|2025|8052</v>
      </c>
      <c r="C764" s="14">
        <v>1441</v>
      </c>
      <c r="D764" s="14">
        <v>1440011</v>
      </c>
      <c r="E764" s="14">
        <v>279</v>
      </c>
      <c r="F764" s="14">
        <v>2025</v>
      </c>
      <c r="G764" s="14">
        <v>28408684000184</v>
      </c>
      <c r="H764" s="15" t="s">
        <v>308</v>
      </c>
      <c r="I764" s="14">
        <v>3920</v>
      </c>
      <c r="J764" s="14" t="s">
        <v>366</v>
      </c>
      <c r="K764" s="16">
        <v>46002</v>
      </c>
      <c r="L764" s="14">
        <v>8052</v>
      </c>
      <c r="M764" s="34">
        <f t="shared" si="35"/>
        <v>21300</v>
      </c>
      <c r="N764" s="17">
        <v>20277.599999999999</v>
      </c>
      <c r="O764" s="17">
        <v>1022.4</v>
      </c>
      <c r="P764" s="3">
        <v>0</v>
      </c>
    </row>
    <row r="765" spans="1:16" ht="24.95" customHeight="1" x14ac:dyDescent="0.2">
      <c r="A765" s="21" t="str">
        <f t="shared" si="33"/>
        <v>1441|1440011|279|2025|28408684000184|3920|21300</v>
      </c>
      <c r="B765" s="21" t="str">
        <f t="shared" si="34"/>
        <v>1441|1440011|279|2025|292</v>
      </c>
      <c r="C765" s="14">
        <v>1441</v>
      </c>
      <c r="D765" s="14">
        <v>1440011</v>
      </c>
      <c r="E765" s="14">
        <v>279</v>
      </c>
      <c r="F765" s="14">
        <v>2025</v>
      </c>
      <c r="G765" s="14">
        <v>28408684000184</v>
      </c>
      <c r="H765" s="15" t="s">
        <v>308</v>
      </c>
      <c r="I765" s="14">
        <v>3920</v>
      </c>
      <c r="J765" s="14" t="s">
        <v>366</v>
      </c>
      <c r="K765" s="16">
        <v>46042</v>
      </c>
      <c r="L765" s="14">
        <v>292</v>
      </c>
      <c r="M765" s="34">
        <f t="shared" si="35"/>
        <v>21300</v>
      </c>
      <c r="N765" s="17">
        <v>20277.599999999999</v>
      </c>
      <c r="O765" s="17">
        <v>1022.4</v>
      </c>
      <c r="P765" s="3">
        <v>0</v>
      </c>
    </row>
    <row r="766" spans="1:16" ht="24.95" customHeight="1" x14ac:dyDescent="0.2">
      <c r="A766" s="21" t="str">
        <f t="shared" si="33"/>
        <v>1441|1440011|292|2025|6880466000105|3939|216,76</v>
      </c>
      <c r="B766" s="21" t="str">
        <f t="shared" si="34"/>
        <v>1441|1440011|292|2025|7843</v>
      </c>
      <c r="C766" s="14">
        <v>1441</v>
      </c>
      <c r="D766" s="14">
        <v>1440011</v>
      </c>
      <c r="E766" s="14">
        <v>292</v>
      </c>
      <c r="F766" s="14">
        <v>2025</v>
      </c>
      <c r="G766" s="14">
        <v>6880466000105</v>
      </c>
      <c r="H766" s="15" t="s">
        <v>309</v>
      </c>
      <c r="I766" s="14">
        <v>3939</v>
      </c>
      <c r="J766" s="14" t="s">
        <v>366</v>
      </c>
      <c r="K766" s="16">
        <v>45996</v>
      </c>
      <c r="L766" s="14">
        <v>7843</v>
      </c>
      <c r="M766" s="34">
        <f t="shared" si="35"/>
        <v>216.76</v>
      </c>
      <c r="N766" s="17">
        <v>206.2</v>
      </c>
      <c r="O766" s="17">
        <v>10.56</v>
      </c>
      <c r="P766" s="3">
        <v>0</v>
      </c>
    </row>
    <row r="767" spans="1:16" ht="24.95" customHeight="1" x14ac:dyDescent="0.2">
      <c r="A767" s="21" t="str">
        <f t="shared" si="33"/>
        <v>1441|1440011|292|2025|6880466000105|3939|216,6</v>
      </c>
      <c r="B767" s="21" t="str">
        <f t="shared" si="34"/>
        <v>1441|1440011|292|2025|315</v>
      </c>
      <c r="C767" s="14">
        <v>1441</v>
      </c>
      <c r="D767" s="14">
        <v>1440011</v>
      </c>
      <c r="E767" s="14">
        <v>292</v>
      </c>
      <c r="F767" s="14">
        <v>2025</v>
      </c>
      <c r="G767" s="14">
        <v>6880466000105</v>
      </c>
      <c r="H767" s="15" t="s">
        <v>309</v>
      </c>
      <c r="I767" s="14">
        <v>3939</v>
      </c>
      <c r="J767" s="14" t="s">
        <v>366</v>
      </c>
      <c r="K767" s="16">
        <v>46042</v>
      </c>
      <c r="L767" s="14">
        <v>315</v>
      </c>
      <c r="M767" s="34">
        <f t="shared" si="35"/>
        <v>216.6</v>
      </c>
      <c r="N767" s="17">
        <v>206.04</v>
      </c>
      <c r="O767" s="17">
        <v>10.56</v>
      </c>
      <c r="P767" s="3">
        <v>0</v>
      </c>
    </row>
    <row r="768" spans="1:16" ht="24.95" customHeight="1" x14ac:dyDescent="0.2">
      <c r="A768" s="21" t="str">
        <f t="shared" si="33"/>
        <v>1441|1440011|292|2025|6880466000105|3939|866,4</v>
      </c>
      <c r="B768" s="21" t="str">
        <f t="shared" si="34"/>
        <v>1441|1440011|292|2025|317</v>
      </c>
      <c r="C768" s="14">
        <v>1441</v>
      </c>
      <c r="D768" s="14">
        <v>1440011</v>
      </c>
      <c r="E768" s="14">
        <v>292</v>
      </c>
      <c r="F768" s="14">
        <v>2025</v>
      </c>
      <c r="G768" s="14">
        <v>6880466000105</v>
      </c>
      <c r="H768" s="15" t="s">
        <v>309</v>
      </c>
      <c r="I768" s="14">
        <v>3939</v>
      </c>
      <c r="J768" s="14" t="s">
        <v>366</v>
      </c>
      <c r="K768" s="16">
        <v>46042</v>
      </c>
      <c r="L768" s="14">
        <v>317</v>
      </c>
      <c r="M768" s="34">
        <f t="shared" si="35"/>
        <v>866.4</v>
      </c>
      <c r="N768" s="17">
        <v>824.16</v>
      </c>
      <c r="O768" s="17">
        <v>42.24</v>
      </c>
      <c r="P768" s="3">
        <v>0</v>
      </c>
    </row>
    <row r="769" spans="1:16" ht="24.95" customHeight="1" x14ac:dyDescent="0.2">
      <c r="A769" s="21" t="str">
        <f t="shared" si="33"/>
        <v>1441|1440011|293|2025|5487631000109|9329|1360</v>
      </c>
      <c r="B769" s="21" t="str">
        <f t="shared" si="34"/>
        <v>1441|1440011|293|2025|7724</v>
      </c>
      <c r="C769" s="14">
        <v>1441</v>
      </c>
      <c r="D769" s="14">
        <v>1440011</v>
      </c>
      <c r="E769" s="14">
        <v>293</v>
      </c>
      <c r="F769" s="14">
        <v>2025</v>
      </c>
      <c r="G769" s="14">
        <v>5487631000109</v>
      </c>
      <c r="H769" s="15" t="s">
        <v>311</v>
      </c>
      <c r="I769" s="14">
        <v>9329</v>
      </c>
      <c r="J769" s="14" t="s">
        <v>519</v>
      </c>
      <c r="K769" s="16">
        <v>45993</v>
      </c>
      <c r="L769" s="14">
        <v>7724</v>
      </c>
      <c r="M769" s="34">
        <f t="shared" si="35"/>
        <v>1360</v>
      </c>
      <c r="N769" s="17">
        <v>1360</v>
      </c>
      <c r="O769" s="17">
        <v>0</v>
      </c>
      <c r="P769" s="3">
        <v>0</v>
      </c>
    </row>
    <row r="770" spans="1:16" ht="24.95" customHeight="1" x14ac:dyDescent="0.2">
      <c r="A770" s="21" t="str">
        <f t="shared" si="33"/>
        <v>1441|1440011|293|2025|5487631000109|9329|224,7</v>
      </c>
      <c r="B770" s="21" t="str">
        <f t="shared" si="34"/>
        <v>1441|1440011|293|2025|8194</v>
      </c>
      <c r="C770" s="14">
        <v>1441</v>
      </c>
      <c r="D770" s="14">
        <v>1440011</v>
      </c>
      <c r="E770" s="14">
        <v>293</v>
      </c>
      <c r="F770" s="14">
        <v>2025</v>
      </c>
      <c r="G770" s="14">
        <v>5487631000109</v>
      </c>
      <c r="H770" s="15" t="s">
        <v>311</v>
      </c>
      <c r="I770" s="14">
        <v>9329</v>
      </c>
      <c r="J770" s="14" t="s">
        <v>519</v>
      </c>
      <c r="K770" s="16">
        <v>46006</v>
      </c>
      <c r="L770" s="14">
        <v>8194</v>
      </c>
      <c r="M770" s="34">
        <f t="shared" si="35"/>
        <v>224.7</v>
      </c>
      <c r="N770" s="17">
        <v>224.7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1441|1440011|293|2025|5487631000109|9329|225,3</v>
      </c>
      <c r="B771" s="21" t="str">
        <f t="shared" si="34"/>
        <v>1441|1440011|293|2025|8196</v>
      </c>
      <c r="C771" s="14">
        <v>1441</v>
      </c>
      <c r="D771" s="14">
        <v>1440011</v>
      </c>
      <c r="E771" s="14">
        <v>293</v>
      </c>
      <c r="F771" s="14">
        <v>2025</v>
      </c>
      <c r="G771" s="14">
        <v>5487631000109</v>
      </c>
      <c r="H771" s="15" t="s">
        <v>311</v>
      </c>
      <c r="I771" s="14">
        <v>9329</v>
      </c>
      <c r="J771" s="14" t="s">
        <v>519</v>
      </c>
      <c r="K771" s="16">
        <v>46006</v>
      </c>
      <c r="L771" s="14">
        <v>8196</v>
      </c>
      <c r="M771" s="34">
        <f t="shared" si="35"/>
        <v>225.3</v>
      </c>
      <c r="N771" s="17">
        <v>225.3</v>
      </c>
      <c r="O771" s="17">
        <v>0</v>
      </c>
      <c r="P771" s="3">
        <v>0</v>
      </c>
    </row>
    <row r="772" spans="1:16" ht="24.95" customHeight="1" x14ac:dyDescent="0.2">
      <c r="A772" s="21" t="str">
        <f t="shared" si="33"/>
        <v>1441|1440011|293|2025|5487631000109|9329|449,41</v>
      </c>
      <c r="B772" s="21" t="str">
        <f t="shared" si="34"/>
        <v>1441|1440011|293|2025|8198</v>
      </c>
      <c r="C772" s="14">
        <v>1441</v>
      </c>
      <c r="D772" s="14">
        <v>1440011</v>
      </c>
      <c r="E772" s="14">
        <v>293</v>
      </c>
      <c r="F772" s="14">
        <v>2025</v>
      </c>
      <c r="G772" s="14">
        <v>5487631000109</v>
      </c>
      <c r="H772" s="15" t="s">
        <v>311</v>
      </c>
      <c r="I772" s="14">
        <v>9329</v>
      </c>
      <c r="J772" s="14" t="s">
        <v>519</v>
      </c>
      <c r="K772" s="16">
        <v>46006</v>
      </c>
      <c r="L772" s="14">
        <v>8198</v>
      </c>
      <c r="M772" s="34">
        <f t="shared" si="35"/>
        <v>449.41</v>
      </c>
      <c r="N772" s="17">
        <v>449.41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1441|1440011|293|2025|5487631000109|9329|232,87</v>
      </c>
      <c r="B773" s="21" t="str">
        <f t="shared" ref="B773:B836" si="37">C773&amp;"|"&amp;D773&amp;"|"&amp;E773&amp;"|"&amp;F773&amp;"|"&amp;L773</f>
        <v>1441|1440011|293|2025|4</v>
      </c>
      <c r="C773" s="14">
        <v>1441</v>
      </c>
      <c r="D773" s="14">
        <v>1440011</v>
      </c>
      <c r="E773" s="14">
        <v>293</v>
      </c>
      <c r="F773" s="14">
        <v>2025</v>
      </c>
      <c r="G773" s="14">
        <v>5487631000109</v>
      </c>
      <c r="H773" s="15" t="s">
        <v>311</v>
      </c>
      <c r="I773" s="14">
        <v>9329</v>
      </c>
      <c r="J773" s="14" t="s">
        <v>519</v>
      </c>
      <c r="K773" s="16">
        <v>46035</v>
      </c>
      <c r="L773" s="14">
        <v>4</v>
      </c>
      <c r="M773" s="34">
        <f t="shared" si="35"/>
        <v>232.87</v>
      </c>
      <c r="N773" s="17">
        <v>232.87</v>
      </c>
      <c r="O773" s="17">
        <v>0</v>
      </c>
      <c r="P773" s="3">
        <v>0</v>
      </c>
    </row>
    <row r="774" spans="1:16" ht="24.95" customHeight="1" x14ac:dyDescent="0.2">
      <c r="A774" s="21" t="str">
        <f t="shared" si="36"/>
        <v>1441|1440011|293|2025|5487631000109|9329|116,44</v>
      </c>
      <c r="B774" s="21" t="str">
        <f t="shared" si="37"/>
        <v>1441|1440011|293|2025|5</v>
      </c>
      <c r="C774" s="14">
        <v>1441</v>
      </c>
      <c r="D774" s="14">
        <v>1440011</v>
      </c>
      <c r="E774" s="14">
        <v>293</v>
      </c>
      <c r="F774" s="14">
        <v>2025</v>
      </c>
      <c r="G774" s="14">
        <v>5487631000109</v>
      </c>
      <c r="H774" s="15" t="s">
        <v>311</v>
      </c>
      <c r="I774" s="14">
        <v>9329</v>
      </c>
      <c r="J774" s="14" t="s">
        <v>519</v>
      </c>
      <c r="K774" s="16">
        <v>46035</v>
      </c>
      <c r="L774" s="14">
        <v>5</v>
      </c>
      <c r="M774" s="34">
        <f t="shared" ref="M774:M837" si="38">N774+O774</f>
        <v>116.44</v>
      </c>
      <c r="N774" s="17">
        <v>116.44</v>
      </c>
      <c r="O774" s="17">
        <v>0</v>
      </c>
      <c r="P774" s="3">
        <v>0</v>
      </c>
    </row>
    <row r="775" spans="1:16" ht="24.95" customHeight="1" x14ac:dyDescent="0.2">
      <c r="A775" s="21" t="str">
        <f t="shared" si="36"/>
        <v>1441|1440011|293|2025|5487631000109|9329|116,74</v>
      </c>
      <c r="B775" s="21" t="str">
        <f t="shared" si="37"/>
        <v>1441|1440011|293|2025|6</v>
      </c>
      <c r="C775" s="14">
        <v>1441</v>
      </c>
      <c r="D775" s="14">
        <v>1440011</v>
      </c>
      <c r="E775" s="14">
        <v>293</v>
      </c>
      <c r="F775" s="14">
        <v>2025</v>
      </c>
      <c r="G775" s="14">
        <v>5487631000109</v>
      </c>
      <c r="H775" s="15" t="s">
        <v>311</v>
      </c>
      <c r="I775" s="14">
        <v>9329</v>
      </c>
      <c r="J775" s="14" t="s">
        <v>519</v>
      </c>
      <c r="K775" s="16">
        <v>46035</v>
      </c>
      <c r="L775" s="14">
        <v>6</v>
      </c>
      <c r="M775" s="34">
        <f t="shared" si="38"/>
        <v>116.74</v>
      </c>
      <c r="N775" s="17">
        <v>116.74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1441|1440011|294|2025|58445252000104|3920|37200</v>
      </c>
      <c r="B776" s="21" t="str">
        <f t="shared" si="37"/>
        <v>1441|1440011|294|2025|7946</v>
      </c>
      <c r="C776" s="14">
        <v>1441</v>
      </c>
      <c r="D776" s="14">
        <v>1440011</v>
      </c>
      <c r="E776" s="14">
        <v>294</v>
      </c>
      <c r="F776" s="14">
        <v>2025</v>
      </c>
      <c r="G776" s="14">
        <v>58445252000104</v>
      </c>
      <c r="H776" s="15" t="s">
        <v>313</v>
      </c>
      <c r="I776" s="14">
        <v>3920</v>
      </c>
      <c r="J776" s="14" t="s">
        <v>366</v>
      </c>
      <c r="K776" s="16">
        <v>46001</v>
      </c>
      <c r="L776" s="14">
        <v>7946</v>
      </c>
      <c r="M776" s="34">
        <f t="shared" si="38"/>
        <v>37200</v>
      </c>
      <c r="N776" s="17">
        <v>35414.400000000001</v>
      </c>
      <c r="O776" s="17">
        <v>1785.6</v>
      </c>
      <c r="P776" s="3">
        <v>0</v>
      </c>
    </row>
    <row r="777" spans="1:16" ht="24.95" customHeight="1" x14ac:dyDescent="0.2">
      <c r="A777" s="21" t="str">
        <f t="shared" si="36"/>
        <v>1441|1440011|294|2025|58445252000104|3920|37200</v>
      </c>
      <c r="B777" s="21" t="str">
        <f t="shared" si="37"/>
        <v>1441|1440011|294|2025|275</v>
      </c>
      <c r="C777" s="14">
        <v>1441</v>
      </c>
      <c r="D777" s="14">
        <v>1440011</v>
      </c>
      <c r="E777" s="14">
        <v>294</v>
      </c>
      <c r="F777" s="14">
        <v>2025</v>
      </c>
      <c r="G777" s="14">
        <v>58445252000104</v>
      </c>
      <c r="H777" s="15" t="s">
        <v>313</v>
      </c>
      <c r="I777" s="14">
        <v>3920</v>
      </c>
      <c r="J777" s="14" t="s">
        <v>366</v>
      </c>
      <c r="K777" s="16">
        <v>46041</v>
      </c>
      <c r="L777" s="14">
        <v>275</v>
      </c>
      <c r="M777" s="34">
        <f t="shared" si="38"/>
        <v>37200</v>
      </c>
      <c r="N777" s="17">
        <v>35414.400000000001</v>
      </c>
      <c r="O777" s="17">
        <v>1785.6</v>
      </c>
      <c r="P777" s="3">
        <v>0</v>
      </c>
    </row>
    <row r="778" spans="1:16" ht="24.95" customHeight="1" x14ac:dyDescent="0.2">
      <c r="A778" s="21" t="str">
        <f t="shared" si="36"/>
        <v>1441|1440011|301|2025|5552627660|3622|2150</v>
      </c>
      <c r="B778" s="21" t="str">
        <f t="shared" si="37"/>
        <v>1441|1440011|301|2025|7641</v>
      </c>
      <c r="C778" s="14">
        <v>1441</v>
      </c>
      <c r="D778" s="14">
        <v>1440011</v>
      </c>
      <c r="E778" s="14">
        <v>301</v>
      </c>
      <c r="F778" s="14">
        <v>2025</v>
      </c>
      <c r="G778" s="14">
        <v>5552627660</v>
      </c>
      <c r="H778" s="15" t="s">
        <v>520</v>
      </c>
      <c r="I778" s="14">
        <v>3622</v>
      </c>
      <c r="J778" s="14" t="s">
        <v>513</v>
      </c>
      <c r="K778" s="16">
        <v>45992</v>
      </c>
      <c r="L778" s="14">
        <v>7641</v>
      </c>
      <c r="M778" s="34">
        <f t="shared" si="38"/>
        <v>2150</v>
      </c>
      <c r="N778" s="17">
        <v>2150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1441|1440011|310|2025|3922282000172|3920|800</v>
      </c>
      <c r="B779" s="21" t="str">
        <f t="shared" si="37"/>
        <v>1441|1440011|310|2025|8078</v>
      </c>
      <c r="C779" s="14">
        <v>1441</v>
      </c>
      <c r="D779" s="14">
        <v>1440011</v>
      </c>
      <c r="E779" s="14">
        <v>310</v>
      </c>
      <c r="F779" s="14">
        <v>2025</v>
      </c>
      <c r="G779" s="14">
        <v>3922282000172</v>
      </c>
      <c r="H779" s="15" t="s">
        <v>314</v>
      </c>
      <c r="I779" s="14">
        <v>3920</v>
      </c>
      <c r="J779" s="14" t="s">
        <v>366</v>
      </c>
      <c r="K779" s="16">
        <v>46002</v>
      </c>
      <c r="L779" s="14">
        <v>8078</v>
      </c>
      <c r="M779" s="34">
        <f t="shared" si="38"/>
        <v>800</v>
      </c>
      <c r="N779" s="17">
        <v>761.6</v>
      </c>
      <c r="O779" s="17">
        <v>38.4</v>
      </c>
      <c r="P779" s="3">
        <v>0</v>
      </c>
    </row>
    <row r="780" spans="1:16" ht="24.95" customHeight="1" x14ac:dyDescent="0.2">
      <c r="A780" s="21" t="str">
        <f t="shared" si="36"/>
        <v>1441|1440011|310|2025|3922282000172|3920|800</v>
      </c>
      <c r="B780" s="21" t="str">
        <f t="shared" si="37"/>
        <v>1441|1440011|310|2025|279</v>
      </c>
      <c r="C780" s="14">
        <v>1441</v>
      </c>
      <c r="D780" s="14">
        <v>1440011</v>
      </c>
      <c r="E780" s="14">
        <v>310</v>
      </c>
      <c r="F780" s="14">
        <v>2025</v>
      </c>
      <c r="G780" s="14">
        <v>3922282000172</v>
      </c>
      <c r="H780" s="15" t="s">
        <v>314</v>
      </c>
      <c r="I780" s="14">
        <v>3920</v>
      </c>
      <c r="J780" s="14" t="s">
        <v>366</v>
      </c>
      <c r="K780" s="16">
        <v>46041</v>
      </c>
      <c r="L780" s="14">
        <v>279</v>
      </c>
      <c r="M780" s="34">
        <f t="shared" si="38"/>
        <v>800</v>
      </c>
      <c r="N780" s="17">
        <v>761.6</v>
      </c>
      <c r="O780" s="17">
        <v>38.4</v>
      </c>
      <c r="P780" s="3">
        <v>0</v>
      </c>
    </row>
    <row r="781" spans="1:16" ht="24.95" customHeight="1" x14ac:dyDescent="0.2">
      <c r="A781" s="21" t="str">
        <f t="shared" si="36"/>
        <v>1441|1440011|317|2025|19201128000141|3702|131748,7</v>
      </c>
      <c r="B781" s="21" t="str">
        <f t="shared" si="37"/>
        <v>1441|1440011|317|2025|7885</v>
      </c>
      <c r="C781" s="14">
        <v>1441</v>
      </c>
      <c r="D781" s="14">
        <v>1440011</v>
      </c>
      <c r="E781" s="14">
        <v>317</v>
      </c>
      <c r="F781" s="14">
        <v>2025</v>
      </c>
      <c r="G781" s="14">
        <v>19201128000141</v>
      </c>
      <c r="H781" s="15" t="s">
        <v>315</v>
      </c>
      <c r="I781" s="14">
        <v>3702</v>
      </c>
      <c r="J781" s="14" t="s">
        <v>517</v>
      </c>
      <c r="K781" s="16">
        <v>46000</v>
      </c>
      <c r="L781" s="14">
        <v>7885</v>
      </c>
      <c r="M781" s="34">
        <f t="shared" si="38"/>
        <v>131748.70000000001</v>
      </c>
      <c r="N781" s="17">
        <v>131748.70000000001</v>
      </c>
      <c r="O781" s="17">
        <v>0</v>
      </c>
      <c r="P781" s="3">
        <v>0</v>
      </c>
    </row>
    <row r="782" spans="1:16" ht="24.95" customHeight="1" x14ac:dyDescent="0.2">
      <c r="A782" s="21" t="str">
        <f t="shared" si="36"/>
        <v>1441|1440011|317|2025|19201128000141|3702|131743,53</v>
      </c>
      <c r="B782" s="21" t="str">
        <f t="shared" si="37"/>
        <v>1441|1440011|317|2025|8250</v>
      </c>
      <c r="C782" s="14">
        <v>1441</v>
      </c>
      <c r="D782" s="14">
        <v>1440011</v>
      </c>
      <c r="E782" s="14">
        <v>317</v>
      </c>
      <c r="F782" s="14">
        <v>2025</v>
      </c>
      <c r="G782" s="14">
        <v>19201128000141</v>
      </c>
      <c r="H782" s="15" t="s">
        <v>315</v>
      </c>
      <c r="I782" s="14">
        <v>3702</v>
      </c>
      <c r="J782" s="14" t="s">
        <v>517</v>
      </c>
      <c r="K782" s="16">
        <v>46010</v>
      </c>
      <c r="L782" s="14">
        <v>8250</v>
      </c>
      <c r="M782" s="34">
        <f t="shared" si="38"/>
        <v>131743.53</v>
      </c>
      <c r="N782" s="17">
        <v>131743.53</v>
      </c>
      <c r="O782" s="17">
        <v>0</v>
      </c>
      <c r="P782" s="3">
        <v>0</v>
      </c>
    </row>
    <row r="783" spans="1:16" ht="24.95" customHeight="1" x14ac:dyDescent="0.2">
      <c r="A783" s="21" t="str">
        <f t="shared" si="36"/>
        <v>1441|1440011|328|2025|68472099687|3611|22000</v>
      </c>
      <c r="B783" s="21" t="str">
        <f t="shared" si="37"/>
        <v>1441|1440011|328|2025|8020</v>
      </c>
      <c r="C783" s="14">
        <v>1441</v>
      </c>
      <c r="D783" s="14">
        <v>1440011</v>
      </c>
      <c r="E783" s="14">
        <v>328</v>
      </c>
      <c r="F783" s="14">
        <v>2025</v>
      </c>
      <c r="G783" s="14">
        <v>68472099687</v>
      </c>
      <c r="H783" s="15" t="s">
        <v>317</v>
      </c>
      <c r="I783" s="14">
        <v>3611</v>
      </c>
      <c r="J783" s="14" t="s">
        <v>513</v>
      </c>
      <c r="K783" s="16">
        <v>46002</v>
      </c>
      <c r="L783" s="14">
        <v>8020</v>
      </c>
      <c r="M783" s="34">
        <f t="shared" si="38"/>
        <v>22000</v>
      </c>
      <c r="N783" s="17">
        <v>17025.71</v>
      </c>
      <c r="O783" s="17">
        <v>4974.29</v>
      </c>
      <c r="P783" s="3">
        <v>0</v>
      </c>
    </row>
    <row r="784" spans="1:16" ht="24.95" customHeight="1" x14ac:dyDescent="0.2">
      <c r="A784" s="21" t="str">
        <f t="shared" si="36"/>
        <v>1441|1440011|329|2025|16636540000104|4003|423</v>
      </c>
      <c r="B784" s="21" t="str">
        <f t="shared" si="37"/>
        <v>1441|1440011|329|2025|153</v>
      </c>
      <c r="C784" s="14">
        <v>1441</v>
      </c>
      <c r="D784" s="14">
        <v>1440011</v>
      </c>
      <c r="E784" s="14">
        <v>329</v>
      </c>
      <c r="F784" s="14">
        <v>2025</v>
      </c>
      <c r="G784" s="14">
        <v>16636540000104</v>
      </c>
      <c r="H784" s="15" t="s">
        <v>281</v>
      </c>
      <c r="I784" s="14">
        <v>4003</v>
      </c>
      <c r="J784" s="14" t="s">
        <v>359</v>
      </c>
      <c r="K784" s="16">
        <v>46036</v>
      </c>
      <c r="L784" s="14">
        <v>153</v>
      </c>
      <c r="M784" s="34">
        <f t="shared" si="38"/>
        <v>423</v>
      </c>
      <c r="N784" s="17">
        <v>423</v>
      </c>
      <c r="O784" s="17">
        <v>0</v>
      </c>
      <c r="P784" s="3">
        <v>0</v>
      </c>
    </row>
    <row r="785" spans="1:16" ht="24.95" customHeight="1" x14ac:dyDescent="0.2">
      <c r="A785" s="21" t="str">
        <f t="shared" si="36"/>
        <v>1441|1440011|341|2025|32227070000173|3922|25094,57</v>
      </c>
      <c r="B785" s="21" t="str">
        <f t="shared" si="37"/>
        <v>1441|1440011|341|2025|8320</v>
      </c>
      <c r="C785" s="14">
        <v>1441</v>
      </c>
      <c r="D785" s="14">
        <v>1440011</v>
      </c>
      <c r="E785" s="14">
        <v>341</v>
      </c>
      <c r="F785" s="14">
        <v>2025</v>
      </c>
      <c r="G785" s="14">
        <v>32227070000173</v>
      </c>
      <c r="H785" s="15" t="s">
        <v>318</v>
      </c>
      <c r="I785" s="14">
        <v>3922</v>
      </c>
      <c r="J785" s="14" t="s">
        <v>366</v>
      </c>
      <c r="K785" s="16">
        <v>46014</v>
      </c>
      <c r="L785" s="14">
        <v>8320</v>
      </c>
      <c r="M785" s="34">
        <f t="shared" si="38"/>
        <v>25094.57</v>
      </c>
      <c r="N785" s="17">
        <v>23748.720000000001</v>
      </c>
      <c r="O785" s="17">
        <v>1345.85</v>
      </c>
      <c r="P785" s="3">
        <v>0</v>
      </c>
    </row>
    <row r="786" spans="1:16" ht="24.95" customHeight="1" x14ac:dyDescent="0.2">
      <c r="A786" s="21" t="str">
        <f t="shared" si="36"/>
        <v>1441|1440011|345|2025|7132995000193|3955|1738,1</v>
      </c>
      <c r="B786" s="21" t="str">
        <f t="shared" si="37"/>
        <v>1441|1440011|345|2025|7838</v>
      </c>
      <c r="C786" s="14">
        <v>1441</v>
      </c>
      <c r="D786" s="14">
        <v>1440011</v>
      </c>
      <c r="E786" s="14">
        <v>345</v>
      </c>
      <c r="F786" s="14">
        <v>2025</v>
      </c>
      <c r="G786" s="14">
        <v>7132995000193</v>
      </c>
      <c r="H786" s="15" t="s">
        <v>319</v>
      </c>
      <c r="I786" s="14">
        <v>3955</v>
      </c>
      <c r="J786" s="14" t="s">
        <v>366</v>
      </c>
      <c r="K786" s="16">
        <v>45996</v>
      </c>
      <c r="L786" s="14">
        <v>7838</v>
      </c>
      <c r="M786" s="34">
        <f t="shared" si="38"/>
        <v>1738.1</v>
      </c>
      <c r="N786" s="17">
        <v>1738.1</v>
      </c>
      <c r="O786" s="17">
        <v>0</v>
      </c>
      <c r="P786" s="3">
        <v>0</v>
      </c>
    </row>
    <row r="787" spans="1:16" ht="24.95" customHeight="1" x14ac:dyDescent="0.2">
      <c r="A787" s="21" t="str">
        <f t="shared" si="36"/>
        <v>1441|1440011|345|2025|7132995000193|3955|4870,5</v>
      </c>
      <c r="B787" s="21" t="str">
        <f t="shared" si="37"/>
        <v>1441|1440011|345|2025|7841</v>
      </c>
      <c r="C787" s="14">
        <v>1441</v>
      </c>
      <c r="D787" s="14">
        <v>1440011</v>
      </c>
      <c r="E787" s="14">
        <v>345</v>
      </c>
      <c r="F787" s="14">
        <v>2025</v>
      </c>
      <c r="G787" s="14">
        <v>7132995000193</v>
      </c>
      <c r="H787" s="15" t="s">
        <v>319</v>
      </c>
      <c r="I787" s="14">
        <v>3955</v>
      </c>
      <c r="J787" s="14" t="s">
        <v>366</v>
      </c>
      <c r="K787" s="16">
        <v>45996</v>
      </c>
      <c r="L787" s="14">
        <v>7841</v>
      </c>
      <c r="M787" s="34">
        <f t="shared" si="38"/>
        <v>4870.5</v>
      </c>
      <c r="N787" s="17">
        <v>4870.5</v>
      </c>
      <c r="O787" s="17">
        <v>0</v>
      </c>
      <c r="P787" s="3">
        <v>0</v>
      </c>
    </row>
    <row r="788" spans="1:16" ht="24.95" customHeight="1" x14ac:dyDescent="0.2">
      <c r="A788" s="21" t="str">
        <f t="shared" si="36"/>
        <v>1441|1440011|345|2025|7132995000193|3955|1413,25</v>
      </c>
      <c r="B788" s="21" t="str">
        <f t="shared" si="37"/>
        <v>1441|1440011|345|2025|8114</v>
      </c>
      <c r="C788" s="14">
        <v>1441</v>
      </c>
      <c r="D788" s="14">
        <v>1440011</v>
      </c>
      <c r="E788" s="14">
        <v>345</v>
      </c>
      <c r="F788" s="14">
        <v>2025</v>
      </c>
      <c r="G788" s="14">
        <v>7132995000193</v>
      </c>
      <c r="H788" s="15" t="s">
        <v>319</v>
      </c>
      <c r="I788" s="14">
        <v>3955</v>
      </c>
      <c r="J788" s="14" t="s">
        <v>366</v>
      </c>
      <c r="K788" s="16">
        <v>46003</v>
      </c>
      <c r="L788" s="14">
        <v>8114</v>
      </c>
      <c r="M788" s="34">
        <f t="shared" si="38"/>
        <v>1413.25</v>
      </c>
      <c r="N788" s="17">
        <v>1413.25</v>
      </c>
      <c r="O788" s="17">
        <v>0</v>
      </c>
      <c r="P788" s="3">
        <v>0</v>
      </c>
    </row>
    <row r="789" spans="1:16" ht="24.95" customHeight="1" x14ac:dyDescent="0.2">
      <c r="A789" s="21" t="str">
        <f t="shared" si="36"/>
        <v>1441|1440011|348|2025|15165937000194|3903|16285,6</v>
      </c>
      <c r="B789" s="21" t="str">
        <f t="shared" si="37"/>
        <v>1441|1440011|348|2025|8135</v>
      </c>
      <c r="C789" s="14">
        <v>1441</v>
      </c>
      <c r="D789" s="14">
        <v>1440011</v>
      </c>
      <c r="E789" s="14">
        <v>348</v>
      </c>
      <c r="F789" s="14">
        <v>2025</v>
      </c>
      <c r="G789" s="14">
        <v>15165937000194</v>
      </c>
      <c r="H789" s="15" t="s">
        <v>320</v>
      </c>
      <c r="I789" s="14">
        <v>3903</v>
      </c>
      <c r="J789" s="14" t="s">
        <v>366</v>
      </c>
      <c r="K789" s="16">
        <v>46003</v>
      </c>
      <c r="L789" s="14">
        <v>8135</v>
      </c>
      <c r="M789" s="34">
        <f t="shared" si="38"/>
        <v>16285.6</v>
      </c>
      <c r="N789" s="17">
        <v>16285.6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1441|1440011|348|2025|15165937000194|3903|6325,5</v>
      </c>
      <c r="B790" s="21" t="str">
        <f t="shared" si="37"/>
        <v>1441|1440011|348|2025|76</v>
      </c>
      <c r="C790" s="14">
        <v>1441</v>
      </c>
      <c r="D790" s="14">
        <v>1440011</v>
      </c>
      <c r="E790" s="14">
        <v>348</v>
      </c>
      <c r="F790" s="14">
        <v>2025</v>
      </c>
      <c r="G790" s="14">
        <v>15165937000194</v>
      </c>
      <c r="H790" s="15" t="s">
        <v>320</v>
      </c>
      <c r="I790" s="14">
        <v>3903</v>
      </c>
      <c r="J790" s="14" t="s">
        <v>366</v>
      </c>
      <c r="K790" s="16">
        <v>46035</v>
      </c>
      <c r="L790" s="14">
        <v>76</v>
      </c>
      <c r="M790" s="34">
        <f t="shared" si="38"/>
        <v>6325.5</v>
      </c>
      <c r="N790" s="17">
        <v>6325.5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1441|1440011|349|2025|52743313000133|3937|2447,95</v>
      </c>
      <c r="B791" s="21" t="str">
        <f t="shared" si="37"/>
        <v>1441|1440011|349|2025|408</v>
      </c>
      <c r="C791" s="14">
        <v>1441</v>
      </c>
      <c r="D791" s="14">
        <v>1440011</v>
      </c>
      <c r="E791" s="14">
        <v>349</v>
      </c>
      <c r="F791" s="14">
        <v>2025</v>
      </c>
      <c r="G791" s="14">
        <v>52743313000133</v>
      </c>
      <c r="H791" s="15" t="s">
        <v>521</v>
      </c>
      <c r="I791" s="14">
        <v>3937</v>
      </c>
      <c r="J791" s="14" t="s">
        <v>366</v>
      </c>
      <c r="K791" s="16">
        <v>46014</v>
      </c>
      <c r="L791" s="14">
        <v>408</v>
      </c>
      <c r="M791" s="34">
        <f t="shared" si="38"/>
        <v>2447.9499999999998</v>
      </c>
      <c r="N791" s="17">
        <v>2447.9499999999998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1441|1440011|352|2025|18839001000190|3961|1844,17</v>
      </c>
      <c r="B792" s="21" t="str">
        <f t="shared" si="37"/>
        <v>1441|1440011|352|2025|7998</v>
      </c>
      <c r="C792" s="14">
        <v>1441</v>
      </c>
      <c r="D792" s="14">
        <v>1440011</v>
      </c>
      <c r="E792" s="14">
        <v>352</v>
      </c>
      <c r="F792" s="14">
        <v>2025</v>
      </c>
      <c r="G792" s="14">
        <v>18839001000190</v>
      </c>
      <c r="H792" s="15" t="s">
        <v>322</v>
      </c>
      <c r="I792" s="14">
        <v>3961</v>
      </c>
      <c r="J792" s="14" t="s">
        <v>366</v>
      </c>
      <c r="K792" s="16">
        <v>46001</v>
      </c>
      <c r="L792" s="14">
        <v>7998</v>
      </c>
      <c r="M792" s="34">
        <f t="shared" si="38"/>
        <v>1844.17</v>
      </c>
      <c r="N792" s="17">
        <v>1844.17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1441|1440011|352|2025|18839001000190|3961|623,71</v>
      </c>
      <c r="B793" s="21" t="str">
        <f t="shared" si="37"/>
        <v>1441|1440011|352|2025|26</v>
      </c>
      <c r="C793" s="14">
        <v>1441</v>
      </c>
      <c r="D793" s="14">
        <v>1440011</v>
      </c>
      <c r="E793" s="14">
        <v>352</v>
      </c>
      <c r="F793" s="14">
        <v>2025</v>
      </c>
      <c r="G793" s="14">
        <v>18839001000190</v>
      </c>
      <c r="H793" s="15" t="s">
        <v>322</v>
      </c>
      <c r="I793" s="14">
        <v>3961</v>
      </c>
      <c r="J793" s="14" t="s">
        <v>366</v>
      </c>
      <c r="K793" s="16">
        <v>46035</v>
      </c>
      <c r="L793" s="14">
        <v>26</v>
      </c>
      <c r="M793" s="34">
        <f t="shared" si="38"/>
        <v>623.71</v>
      </c>
      <c r="N793" s="17">
        <v>623.71</v>
      </c>
      <c r="O793" s="17">
        <v>0</v>
      </c>
      <c r="P793" s="3">
        <v>0</v>
      </c>
    </row>
    <row r="794" spans="1:16" ht="24.95" customHeight="1" x14ac:dyDescent="0.2">
      <c r="A794" s="21" t="str">
        <f t="shared" si="36"/>
        <v>1441|1440011|356|2025|49463330615|3611|3781,14</v>
      </c>
      <c r="B794" s="21" t="str">
        <f t="shared" si="37"/>
        <v>1441|1440011|356|2025|8038</v>
      </c>
      <c r="C794" s="14">
        <v>1441</v>
      </c>
      <c r="D794" s="14">
        <v>1440011</v>
      </c>
      <c r="E794" s="14">
        <v>356</v>
      </c>
      <c r="F794" s="14">
        <v>2025</v>
      </c>
      <c r="G794" s="14">
        <v>49463330615</v>
      </c>
      <c r="H794" s="15" t="s">
        <v>323</v>
      </c>
      <c r="I794" s="14">
        <v>3611</v>
      </c>
      <c r="J794" s="14" t="s">
        <v>513</v>
      </c>
      <c r="K794" s="16">
        <v>46002</v>
      </c>
      <c r="L794" s="14">
        <v>8038</v>
      </c>
      <c r="M794" s="34">
        <f t="shared" si="38"/>
        <v>3781.14</v>
      </c>
      <c r="N794" s="17">
        <v>3699.21</v>
      </c>
      <c r="O794" s="17">
        <v>81.93</v>
      </c>
      <c r="P794" s="3">
        <v>0</v>
      </c>
    </row>
    <row r="795" spans="1:16" ht="24.95" customHeight="1" x14ac:dyDescent="0.2">
      <c r="A795" s="21" t="str">
        <f t="shared" si="36"/>
        <v>1441|1440011|357|2025|8458633000150|3921|2458,2</v>
      </c>
      <c r="B795" s="21" t="str">
        <f t="shared" si="37"/>
        <v>1441|1440011|357|2025|8216</v>
      </c>
      <c r="C795" s="14">
        <v>1441</v>
      </c>
      <c r="D795" s="14">
        <v>1440011</v>
      </c>
      <c r="E795" s="14">
        <v>357</v>
      </c>
      <c r="F795" s="14">
        <v>2025</v>
      </c>
      <c r="G795" s="14">
        <v>8458633000150</v>
      </c>
      <c r="H795" s="15" t="s">
        <v>289</v>
      </c>
      <c r="I795" s="14">
        <v>3921</v>
      </c>
      <c r="J795" s="14" t="s">
        <v>366</v>
      </c>
      <c r="K795" s="16">
        <v>46008</v>
      </c>
      <c r="L795" s="14">
        <v>8216</v>
      </c>
      <c r="M795" s="34">
        <f t="shared" si="38"/>
        <v>2458.1999999999998</v>
      </c>
      <c r="N795" s="17">
        <v>2458.1999999999998</v>
      </c>
      <c r="O795" s="17">
        <v>0</v>
      </c>
      <c r="P795" s="3">
        <v>0</v>
      </c>
    </row>
    <row r="796" spans="1:16" ht="24.95" customHeight="1" x14ac:dyDescent="0.2">
      <c r="A796" s="21" t="str">
        <f t="shared" si="36"/>
        <v>1441|1440011|358|2025|32271161000106|3968|510</v>
      </c>
      <c r="B796" s="21" t="str">
        <f t="shared" si="37"/>
        <v>1441|1440011|358|2025|84</v>
      </c>
      <c r="C796" s="14">
        <v>1441</v>
      </c>
      <c r="D796" s="14">
        <v>1440011</v>
      </c>
      <c r="E796" s="14">
        <v>358</v>
      </c>
      <c r="F796" s="14">
        <v>2025</v>
      </c>
      <c r="G796" s="14">
        <v>32271161000106</v>
      </c>
      <c r="H796" s="15" t="s">
        <v>522</v>
      </c>
      <c r="I796" s="14">
        <v>3968</v>
      </c>
      <c r="J796" s="14" t="s">
        <v>366</v>
      </c>
      <c r="K796" s="16">
        <v>46035</v>
      </c>
      <c r="L796" s="14">
        <v>84</v>
      </c>
      <c r="M796" s="34">
        <f t="shared" si="38"/>
        <v>510</v>
      </c>
      <c r="N796" s="17">
        <v>485.52</v>
      </c>
      <c r="O796" s="17">
        <v>24.48</v>
      </c>
      <c r="P796" s="3">
        <v>0</v>
      </c>
    </row>
    <row r="797" spans="1:16" ht="24.95" customHeight="1" x14ac:dyDescent="0.2">
      <c r="A797" s="21" t="str">
        <f t="shared" si="36"/>
        <v>1441|1440011|358|2025|32271161000106|3968|510</v>
      </c>
      <c r="B797" s="21" t="str">
        <f t="shared" si="37"/>
        <v>1441|1440011|358|2025|85</v>
      </c>
      <c r="C797" s="14">
        <v>1441</v>
      </c>
      <c r="D797" s="14">
        <v>1440011</v>
      </c>
      <c r="E797" s="14">
        <v>358</v>
      </c>
      <c r="F797" s="14">
        <v>2025</v>
      </c>
      <c r="G797" s="14">
        <v>32271161000106</v>
      </c>
      <c r="H797" s="15" t="s">
        <v>522</v>
      </c>
      <c r="I797" s="14">
        <v>3968</v>
      </c>
      <c r="J797" s="14" t="s">
        <v>366</v>
      </c>
      <c r="K797" s="16">
        <v>46035</v>
      </c>
      <c r="L797" s="14">
        <v>85</v>
      </c>
      <c r="M797" s="34">
        <f t="shared" si="38"/>
        <v>510</v>
      </c>
      <c r="N797" s="17">
        <v>485.52</v>
      </c>
      <c r="O797" s="17">
        <v>24.48</v>
      </c>
      <c r="P797" s="3">
        <v>0</v>
      </c>
    </row>
    <row r="798" spans="1:16" ht="24.95" customHeight="1" x14ac:dyDescent="0.2">
      <c r="A798" s="21" t="str">
        <f t="shared" si="36"/>
        <v>1441|1440011|358|2025|32271161000106|3968|510</v>
      </c>
      <c r="B798" s="21" t="str">
        <f t="shared" si="37"/>
        <v>1441|1440011|358|2025|213</v>
      </c>
      <c r="C798" s="14">
        <v>1441</v>
      </c>
      <c r="D798" s="14">
        <v>1440011</v>
      </c>
      <c r="E798" s="14">
        <v>358</v>
      </c>
      <c r="F798" s="14">
        <v>2025</v>
      </c>
      <c r="G798" s="14">
        <v>32271161000106</v>
      </c>
      <c r="H798" s="15" t="s">
        <v>522</v>
      </c>
      <c r="I798" s="14">
        <v>3968</v>
      </c>
      <c r="J798" s="14" t="s">
        <v>366</v>
      </c>
      <c r="K798" s="16">
        <v>46038</v>
      </c>
      <c r="L798" s="14">
        <v>213</v>
      </c>
      <c r="M798" s="34">
        <f t="shared" si="38"/>
        <v>510</v>
      </c>
      <c r="N798" s="17">
        <v>485.52</v>
      </c>
      <c r="O798" s="17">
        <v>24.48</v>
      </c>
      <c r="P798" s="3">
        <v>0</v>
      </c>
    </row>
    <row r="799" spans="1:16" ht="24.95" customHeight="1" x14ac:dyDescent="0.2">
      <c r="A799" s="21" t="str">
        <f t="shared" si="36"/>
        <v>1441|1440011|362|2025|31519474000178|3920|17300</v>
      </c>
      <c r="B799" s="21" t="str">
        <f t="shared" si="37"/>
        <v>1441|1440011|362|2025|8070</v>
      </c>
      <c r="C799" s="14">
        <v>1441</v>
      </c>
      <c r="D799" s="14">
        <v>1440011</v>
      </c>
      <c r="E799" s="14">
        <v>362</v>
      </c>
      <c r="F799" s="14">
        <v>2025</v>
      </c>
      <c r="G799" s="14">
        <v>31519474000178</v>
      </c>
      <c r="H799" s="15" t="s">
        <v>324</v>
      </c>
      <c r="I799" s="14">
        <v>3920</v>
      </c>
      <c r="J799" s="14" t="s">
        <v>366</v>
      </c>
      <c r="K799" s="16">
        <v>46002</v>
      </c>
      <c r="L799" s="14">
        <v>8070</v>
      </c>
      <c r="M799" s="34">
        <f t="shared" si="38"/>
        <v>17300</v>
      </c>
      <c r="N799" s="17">
        <v>16469.599999999999</v>
      </c>
      <c r="O799" s="17">
        <v>830.4</v>
      </c>
      <c r="P799" s="3">
        <v>0</v>
      </c>
    </row>
    <row r="800" spans="1:16" ht="24.95" customHeight="1" x14ac:dyDescent="0.2">
      <c r="A800" s="21" t="str">
        <f t="shared" si="36"/>
        <v>1441|1440011|362|2025|31519474000178|3920|17300</v>
      </c>
      <c r="B800" s="21" t="str">
        <f t="shared" si="37"/>
        <v>1441|1440011|362|2025|288</v>
      </c>
      <c r="C800" s="14">
        <v>1441</v>
      </c>
      <c r="D800" s="14">
        <v>1440011</v>
      </c>
      <c r="E800" s="14">
        <v>362</v>
      </c>
      <c r="F800" s="14">
        <v>2025</v>
      </c>
      <c r="G800" s="14">
        <v>31519474000178</v>
      </c>
      <c r="H800" s="15" t="s">
        <v>324</v>
      </c>
      <c r="I800" s="14">
        <v>3920</v>
      </c>
      <c r="J800" s="14" t="s">
        <v>366</v>
      </c>
      <c r="K800" s="16">
        <v>46042</v>
      </c>
      <c r="L800" s="14">
        <v>288</v>
      </c>
      <c r="M800" s="34">
        <f t="shared" si="38"/>
        <v>17300</v>
      </c>
      <c r="N800" s="17">
        <v>16469.599999999999</v>
      </c>
      <c r="O800" s="17">
        <v>830.4</v>
      </c>
      <c r="P800" s="3">
        <v>0</v>
      </c>
    </row>
    <row r="801" spans="1:16" ht="24.95" customHeight="1" x14ac:dyDescent="0.2">
      <c r="A801" s="21" t="str">
        <f t="shared" si="36"/>
        <v>1441|1440011|364|2025|12057731000152|3922|12900</v>
      </c>
      <c r="B801" s="21" t="str">
        <f t="shared" si="37"/>
        <v>1441|1440011|364|2025|8285</v>
      </c>
      <c r="C801" s="14">
        <v>1441</v>
      </c>
      <c r="D801" s="14">
        <v>1440011</v>
      </c>
      <c r="E801" s="14">
        <v>364</v>
      </c>
      <c r="F801" s="14">
        <v>2025</v>
      </c>
      <c r="G801" s="14">
        <v>12057731000152</v>
      </c>
      <c r="H801" s="15" t="s">
        <v>325</v>
      </c>
      <c r="I801" s="14">
        <v>3922</v>
      </c>
      <c r="J801" s="14" t="s">
        <v>366</v>
      </c>
      <c r="K801" s="16">
        <v>46013</v>
      </c>
      <c r="L801" s="14">
        <v>8285</v>
      </c>
      <c r="M801" s="34">
        <f t="shared" si="38"/>
        <v>12900</v>
      </c>
      <c r="N801" s="17">
        <v>12900</v>
      </c>
      <c r="O801" s="17">
        <v>0</v>
      </c>
      <c r="P801" s="3">
        <v>0</v>
      </c>
    </row>
    <row r="802" spans="1:16" ht="24.95" customHeight="1" x14ac:dyDescent="0.2">
      <c r="A802" s="21" t="str">
        <f t="shared" si="36"/>
        <v>1441|1440011|364|2025|12057731000152|3922|1700</v>
      </c>
      <c r="B802" s="21" t="str">
        <f t="shared" si="37"/>
        <v>1441|1440011|364|2025|8287</v>
      </c>
      <c r="C802" s="14">
        <v>1441</v>
      </c>
      <c r="D802" s="14">
        <v>1440011</v>
      </c>
      <c r="E802" s="14">
        <v>364</v>
      </c>
      <c r="F802" s="14">
        <v>2025</v>
      </c>
      <c r="G802" s="14">
        <v>12057731000152</v>
      </c>
      <c r="H802" s="15" t="s">
        <v>325</v>
      </c>
      <c r="I802" s="14">
        <v>3922</v>
      </c>
      <c r="J802" s="14" t="s">
        <v>366</v>
      </c>
      <c r="K802" s="16">
        <v>46013</v>
      </c>
      <c r="L802" s="14">
        <v>8287</v>
      </c>
      <c r="M802" s="34">
        <f t="shared" si="38"/>
        <v>1700</v>
      </c>
      <c r="N802" s="17">
        <v>1700</v>
      </c>
      <c r="O802" s="17">
        <v>0</v>
      </c>
      <c r="P802" s="3">
        <v>0</v>
      </c>
    </row>
    <row r="803" spans="1:16" ht="24.95" customHeight="1" x14ac:dyDescent="0.2">
      <c r="A803" s="21" t="str">
        <f t="shared" si="36"/>
        <v>1441|1440011|365|2025|12057731000152|3921|104786</v>
      </c>
      <c r="B803" s="21" t="str">
        <f t="shared" si="37"/>
        <v>1441|1440011|365|2025|8286</v>
      </c>
      <c r="C803" s="14">
        <v>1441</v>
      </c>
      <c r="D803" s="14">
        <v>1440011</v>
      </c>
      <c r="E803" s="14">
        <v>365</v>
      </c>
      <c r="F803" s="14">
        <v>2025</v>
      </c>
      <c r="G803" s="14">
        <v>12057731000152</v>
      </c>
      <c r="H803" s="15" t="s">
        <v>325</v>
      </c>
      <c r="I803" s="14">
        <v>3921</v>
      </c>
      <c r="J803" s="14" t="s">
        <v>366</v>
      </c>
      <c r="K803" s="16">
        <v>46013</v>
      </c>
      <c r="L803" s="14">
        <v>8286</v>
      </c>
      <c r="M803" s="34">
        <f t="shared" si="38"/>
        <v>104786</v>
      </c>
      <c r="N803" s="17">
        <v>98839.76</v>
      </c>
      <c r="O803" s="17">
        <v>5946.24</v>
      </c>
      <c r="P803" s="3">
        <v>0</v>
      </c>
    </row>
    <row r="804" spans="1:16" ht="24.95" customHeight="1" x14ac:dyDescent="0.2">
      <c r="A804" s="21" t="str">
        <f t="shared" si="36"/>
        <v>1441|1440011|365|2025|12057731000152|3921|3059,5</v>
      </c>
      <c r="B804" s="21" t="str">
        <f t="shared" si="37"/>
        <v>1441|1440011|365|2025|8288</v>
      </c>
      <c r="C804" s="14">
        <v>1441</v>
      </c>
      <c r="D804" s="14">
        <v>1440011</v>
      </c>
      <c r="E804" s="14">
        <v>365</v>
      </c>
      <c r="F804" s="14">
        <v>2025</v>
      </c>
      <c r="G804" s="14">
        <v>12057731000152</v>
      </c>
      <c r="H804" s="15" t="s">
        <v>325</v>
      </c>
      <c r="I804" s="14">
        <v>3921</v>
      </c>
      <c r="J804" s="14" t="s">
        <v>366</v>
      </c>
      <c r="K804" s="16">
        <v>46013</v>
      </c>
      <c r="L804" s="14">
        <v>8288</v>
      </c>
      <c r="M804" s="34">
        <f t="shared" si="38"/>
        <v>3059.5</v>
      </c>
      <c r="N804" s="17">
        <v>2819.02</v>
      </c>
      <c r="O804" s="17">
        <v>240.48</v>
      </c>
      <c r="P804" s="3">
        <v>0</v>
      </c>
    </row>
    <row r="805" spans="1:16" ht="24.95" customHeight="1" x14ac:dyDescent="0.2">
      <c r="A805" s="21" t="str">
        <f t="shared" si="36"/>
        <v>1441|1440011|367|2025|20655817000105|3920|9398,41</v>
      </c>
      <c r="B805" s="21" t="str">
        <f t="shared" si="37"/>
        <v>1441|1440011|367|2025|7933</v>
      </c>
      <c r="C805" s="14">
        <v>1441</v>
      </c>
      <c r="D805" s="14">
        <v>1440011</v>
      </c>
      <c r="E805" s="14">
        <v>367</v>
      </c>
      <c r="F805" s="14">
        <v>2025</v>
      </c>
      <c r="G805" s="14">
        <v>20655817000105</v>
      </c>
      <c r="H805" s="15" t="s">
        <v>326</v>
      </c>
      <c r="I805" s="14">
        <v>3920</v>
      </c>
      <c r="J805" s="14" t="s">
        <v>366</v>
      </c>
      <c r="K805" s="16">
        <v>46001</v>
      </c>
      <c r="L805" s="14">
        <v>7933</v>
      </c>
      <c r="M805" s="34">
        <f t="shared" si="38"/>
        <v>9398.4100000000017</v>
      </c>
      <c r="N805" s="17">
        <v>8947.2900000000009</v>
      </c>
      <c r="O805" s="17">
        <v>451.12</v>
      </c>
      <c r="P805" s="3">
        <v>0</v>
      </c>
    </row>
    <row r="806" spans="1:16" ht="24.95" customHeight="1" x14ac:dyDescent="0.2">
      <c r="A806" s="21" t="str">
        <f t="shared" si="36"/>
        <v>1441|1440011|367|2025|20655817000105|3920|9398,41</v>
      </c>
      <c r="B806" s="21" t="str">
        <f t="shared" si="37"/>
        <v>1441|1440011|367|2025|278</v>
      </c>
      <c r="C806" s="14">
        <v>1441</v>
      </c>
      <c r="D806" s="14">
        <v>1440011</v>
      </c>
      <c r="E806" s="14">
        <v>367</v>
      </c>
      <c r="F806" s="14">
        <v>2025</v>
      </c>
      <c r="G806" s="14">
        <v>20655817000105</v>
      </c>
      <c r="H806" s="15" t="s">
        <v>326</v>
      </c>
      <c r="I806" s="14">
        <v>3920</v>
      </c>
      <c r="J806" s="14" t="s">
        <v>366</v>
      </c>
      <c r="K806" s="16">
        <v>46041</v>
      </c>
      <c r="L806" s="14">
        <v>278</v>
      </c>
      <c r="M806" s="34">
        <f t="shared" si="38"/>
        <v>9398.4100000000017</v>
      </c>
      <c r="N806" s="17">
        <v>8947.2900000000009</v>
      </c>
      <c r="O806" s="17">
        <v>451.12</v>
      </c>
      <c r="P806" s="3">
        <v>0</v>
      </c>
    </row>
    <row r="807" spans="1:16" ht="24.95" customHeight="1" x14ac:dyDescent="0.2">
      <c r="A807" s="21" t="str">
        <f t="shared" si="36"/>
        <v>1441|1440011|369|2025|22884260000100|3921|51976</v>
      </c>
      <c r="B807" s="21" t="str">
        <f t="shared" si="37"/>
        <v>1441|1440011|369|2025|7725</v>
      </c>
      <c r="C807" s="14">
        <v>1441</v>
      </c>
      <c r="D807" s="14">
        <v>1440011</v>
      </c>
      <c r="E807" s="14">
        <v>369</v>
      </c>
      <c r="F807" s="14">
        <v>2025</v>
      </c>
      <c r="G807" s="14">
        <v>22884260000100</v>
      </c>
      <c r="H807" s="15" t="s">
        <v>221</v>
      </c>
      <c r="I807" s="14">
        <v>3921</v>
      </c>
      <c r="J807" s="14" t="s">
        <v>366</v>
      </c>
      <c r="K807" s="16">
        <v>45994</v>
      </c>
      <c r="L807" s="14">
        <v>7725</v>
      </c>
      <c r="M807" s="34">
        <f t="shared" si="38"/>
        <v>51976</v>
      </c>
      <c r="N807" s="17">
        <v>51976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1441|1440011|370|2025|22884260000100|3922|8900</v>
      </c>
      <c r="B808" s="21" t="str">
        <f t="shared" si="37"/>
        <v>1441|1440011|370|2025|7728</v>
      </c>
      <c r="C808" s="14">
        <v>1441</v>
      </c>
      <c r="D808" s="14">
        <v>1440011</v>
      </c>
      <c r="E808" s="14">
        <v>370</v>
      </c>
      <c r="F808" s="14">
        <v>2025</v>
      </c>
      <c r="G808" s="14">
        <v>22884260000100</v>
      </c>
      <c r="H808" s="15" t="s">
        <v>221</v>
      </c>
      <c r="I808" s="14">
        <v>3922</v>
      </c>
      <c r="J808" s="14" t="s">
        <v>366</v>
      </c>
      <c r="K808" s="16">
        <v>45994</v>
      </c>
      <c r="L808" s="14">
        <v>7728</v>
      </c>
      <c r="M808" s="34">
        <f t="shared" si="38"/>
        <v>8900</v>
      </c>
      <c r="N808" s="17">
        <v>8900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1441|1440011|375|2025|52549488000104|3920|28000</v>
      </c>
      <c r="B809" s="21" t="str">
        <f t="shared" si="37"/>
        <v>1441|1440011|375|2025|8072</v>
      </c>
      <c r="C809" s="14">
        <v>1441</v>
      </c>
      <c r="D809" s="14">
        <v>1440011</v>
      </c>
      <c r="E809" s="14">
        <v>375</v>
      </c>
      <c r="F809" s="14">
        <v>2025</v>
      </c>
      <c r="G809" s="14">
        <v>52549488000104</v>
      </c>
      <c r="H809" s="15" t="s">
        <v>327</v>
      </c>
      <c r="I809" s="14">
        <v>3920</v>
      </c>
      <c r="J809" s="14" t="s">
        <v>366</v>
      </c>
      <c r="K809" s="16">
        <v>46002</v>
      </c>
      <c r="L809" s="14">
        <v>8072</v>
      </c>
      <c r="M809" s="34">
        <f t="shared" si="38"/>
        <v>28000</v>
      </c>
      <c r="N809" s="17">
        <v>26656</v>
      </c>
      <c r="O809" s="17">
        <v>1344</v>
      </c>
      <c r="P809" s="3">
        <v>0</v>
      </c>
    </row>
    <row r="810" spans="1:16" ht="24.95" customHeight="1" x14ac:dyDescent="0.2">
      <c r="A810" s="21" t="str">
        <f t="shared" si="36"/>
        <v>1441|1440011|375|2025|52549488000104|3920|28000</v>
      </c>
      <c r="B810" s="21" t="str">
        <f t="shared" si="37"/>
        <v>1441|1440011|375|2025|286</v>
      </c>
      <c r="C810" s="14">
        <v>1441</v>
      </c>
      <c r="D810" s="14">
        <v>1440011</v>
      </c>
      <c r="E810" s="14">
        <v>375</v>
      </c>
      <c r="F810" s="14">
        <v>2025</v>
      </c>
      <c r="G810" s="14">
        <v>52549488000104</v>
      </c>
      <c r="H810" s="15" t="s">
        <v>327</v>
      </c>
      <c r="I810" s="14">
        <v>3920</v>
      </c>
      <c r="J810" s="14" t="s">
        <v>366</v>
      </c>
      <c r="K810" s="16">
        <v>46042</v>
      </c>
      <c r="L810" s="14">
        <v>286</v>
      </c>
      <c r="M810" s="34">
        <f t="shared" si="38"/>
        <v>28000</v>
      </c>
      <c r="N810" s="17">
        <v>26656</v>
      </c>
      <c r="O810" s="17">
        <v>1344</v>
      </c>
      <c r="P810" s="3">
        <v>0</v>
      </c>
    </row>
    <row r="811" spans="1:16" ht="24.95" customHeight="1" x14ac:dyDescent="0.2">
      <c r="A811" s="21" t="str">
        <f t="shared" si="36"/>
        <v>1441|1440011|376|2025|8458633000150|3921|500</v>
      </c>
      <c r="B811" s="21" t="str">
        <f t="shared" si="37"/>
        <v>1441|1440011|376|2025|8163</v>
      </c>
      <c r="C811" s="14">
        <v>1441</v>
      </c>
      <c r="D811" s="14">
        <v>1440011</v>
      </c>
      <c r="E811" s="14">
        <v>376</v>
      </c>
      <c r="F811" s="14">
        <v>2025</v>
      </c>
      <c r="G811" s="14">
        <v>8458633000150</v>
      </c>
      <c r="H811" s="15" t="s">
        <v>289</v>
      </c>
      <c r="I811" s="14">
        <v>3921</v>
      </c>
      <c r="J811" s="14" t="s">
        <v>366</v>
      </c>
      <c r="K811" s="16">
        <v>46006</v>
      </c>
      <c r="L811" s="14">
        <v>8163</v>
      </c>
      <c r="M811" s="34">
        <f t="shared" si="38"/>
        <v>500</v>
      </c>
      <c r="N811" s="17">
        <v>500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1441|1440011|376|2025|8458633000150|3921|500</v>
      </c>
      <c r="B812" s="21" t="str">
        <f t="shared" si="37"/>
        <v>1441|1440011|376|2025|69</v>
      </c>
      <c r="C812" s="14">
        <v>1441</v>
      </c>
      <c r="D812" s="14">
        <v>1440011</v>
      </c>
      <c r="E812" s="14">
        <v>376</v>
      </c>
      <c r="F812" s="14">
        <v>2025</v>
      </c>
      <c r="G812" s="14">
        <v>8458633000150</v>
      </c>
      <c r="H812" s="15" t="s">
        <v>289</v>
      </c>
      <c r="I812" s="14">
        <v>3921</v>
      </c>
      <c r="J812" s="14" t="s">
        <v>366</v>
      </c>
      <c r="K812" s="16">
        <v>46035</v>
      </c>
      <c r="L812" s="14">
        <v>69</v>
      </c>
      <c r="M812" s="34">
        <f t="shared" si="38"/>
        <v>500</v>
      </c>
      <c r="N812" s="17">
        <v>500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1441|1440011|379|2025|5407609000365|4002|345933,9</v>
      </c>
      <c r="B813" s="21" t="str">
        <f t="shared" si="37"/>
        <v>1441|1440011|379|2025|8323</v>
      </c>
      <c r="C813" s="14">
        <v>1441</v>
      </c>
      <c r="D813" s="14">
        <v>1440011</v>
      </c>
      <c r="E813" s="14">
        <v>379</v>
      </c>
      <c r="F813" s="14">
        <v>2025</v>
      </c>
      <c r="G813" s="14">
        <v>5407609000365</v>
      </c>
      <c r="H813" s="15" t="s">
        <v>138</v>
      </c>
      <c r="I813" s="14">
        <v>4002</v>
      </c>
      <c r="J813" s="14" t="s">
        <v>359</v>
      </c>
      <c r="K813" s="16">
        <v>46017</v>
      </c>
      <c r="L813" s="14">
        <v>8323</v>
      </c>
      <c r="M813" s="34">
        <f t="shared" si="38"/>
        <v>345933.9</v>
      </c>
      <c r="N813" s="17">
        <v>328903.31</v>
      </c>
      <c r="O813" s="17">
        <v>17030.59</v>
      </c>
      <c r="P813" s="3">
        <v>0</v>
      </c>
    </row>
    <row r="814" spans="1:16" ht="24.95" customHeight="1" x14ac:dyDescent="0.2">
      <c r="A814" s="21" t="str">
        <f t="shared" si="36"/>
        <v>1441|1440011|382|2025|32879576000167|3942|154,97</v>
      </c>
      <c r="B814" s="21" t="str">
        <f t="shared" si="37"/>
        <v>1441|1440011|382|2025|8169</v>
      </c>
      <c r="C814" s="14">
        <v>1441</v>
      </c>
      <c r="D814" s="14">
        <v>1440011</v>
      </c>
      <c r="E814" s="14">
        <v>382</v>
      </c>
      <c r="F814" s="14">
        <v>2025</v>
      </c>
      <c r="G814" s="14">
        <v>32879576000167</v>
      </c>
      <c r="H814" s="15" t="s">
        <v>330</v>
      </c>
      <c r="I814" s="14">
        <v>3942</v>
      </c>
      <c r="J814" s="14" t="s">
        <v>366</v>
      </c>
      <c r="K814" s="16">
        <v>46006</v>
      </c>
      <c r="L814" s="14">
        <v>8169</v>
      </c>
      <c r="M814" s="34">
        <f t="shared" si="38"/>
        <v>324.97000000000003</v>
      </c>
      <c r="N814" s="17">
        <v>324.97000000000003</v>
      </c>
      <c r="O814" s="17">
        <v>0</v>
      </c>
      <c r="P814" s="3">
        <v>170</v>
      </c>
    </row>
    <row r="815" spans="1:16" ht="24.95" customHeight="1" x14ac:dyDescent="0.2">
      <c r="A815" s="21" t="str">
        <f t="shared" si="36"/>
        <v>1441|1440011|384|2025|7789113000167|4002|12654</v>
      </c>
      <c r="B815" s="21" t="str">
        <f t="shared" si="37"/>
        <v>1441|1440011|384|2025|171</v>
      </c>
      <c r="C815" s="14">
        <v>1441</v>
      </c>
      <c r="D815" s="14">
        <v>1440011</v>
      </c>
      <c r="E815" s="14">
        <v>384</v>
      </c>
      <c r="F815" s="14">
        <v>2025</v>
      </c>
      <c r="G815" s="14">
        <v>7789113000167</v>
      </c>
      <c r="H815" s="15" t="s">
        <v>152</v>
      </c>
      <c r="I815" s="14">
        <v>4002</v>
      </c>
      <c r="J815" s="14" t="s">
        <v>359</v>
      </c>
      <c r="K815" s="16">
        <v>46037</v>
      </c>
      <c r="L815" s="14">
        <v>171</v>
      </c>
      <c r="M815" s="34">
        <f t="shared" si="38"/>
        <v>12654</v>
      </c>
      <c r="N815" s="17">
        <v>12046.61</v>
      </c>
      <c r="O815" s="17">
        <v>607.39</v>
      </c>
      <c r="P815" s="3">
        <v>0</v>
      </c>
    </row>
    <row r="816" spans="1:16" ht="24.95" customHeight="1" x14ac:dyDescent="0.2">
      <c r="A816" s="21" t="str">
        <f t="shared" si="36"/>
        <v>1441|1440011|387|2025|1017250000105|3304|4452,57</v>
      </c>
      <c r="B816" s="21" t="str">
        <f t="shared" si="37"/>
        <v>1441|1440011|387|2025|8128</v>
      </c>
      <c r="C816" s="14">
        <v>1441</v>
      </c>
      <c r="D816" s="14">
        <v>1440011</v>
      </c>
      <c r="E816" s="14">
        <v>387</v>
      </c>
      <c r="F816" s="14">
        <v>2025</v>
      </c>
      <c r="G816" s="14">
        <v>1017250000105</v>
      </c>
      <c r="H816" s="15" t="s">
        <v>331</v>
      </c>
      <c r="I816" s="14">
        <v>3304</v>
      </c>
      <c r="J816" s="14" t="s">
        <v>523</v>
      </c>
      <c r="K816" s="16">
        <v>46003</v>
      </c>
      <c r="L816" s="14">
        <v>8128</v>
      </c>
      <c r="M816" s="34">
        <f t="shared" si="38"/>
        <v>4452.57</v>
      </c>
      <c r="N816" s="17">
        <v>4343.91</v>
      </c>
      <c r="O816" s="17">
        <v>108.66</v>
      </c>
      <c r="P816" s="3">
        <v>0</v>
      </c>
    </row>
    <row r="817" spans="1:16" ht="24.95" customHeight="1" x14ac:dyDescent="0.2">
      <c r="A817" s="21" t="str">
        <f t="shared" si="36"/>
        <v>1441|1440011|387|2025|1017250000105|3304|6390,15</v>
      </c>
      <c r="B817" s="21" t="str">
        <f t="shared" si="37"/>
        <v>1441|1440011|387|2025|8240</v>
      </c>
      <c r="C817" s="14">
        <v>1441</v>
      </c>
      <c r="D817" s="14">
        <v>1440011</v>
      </c>
      <c r="E817" s="14">
        <v>387</v>
      </c>
      <c r="F817" s="14">
        <v>2025</v>
      </c>
      <c r="G817" s="14">
        <v>1017250000105</v>
      </c>
      <c r="H817" s="15" t="s">
        <v>331</v>
      </c>
      <c r="I817" s="14">
        <v>3304</v>
      </c>
      <c r="J817" s="14" t="s">
        <v>523</v>
      </c>
      <c r="K817" s="16">
        <v>46010</v>
      </c>
      <c r="L817" s="14">
        <v>8240</v>
      </c>
      <c r="M817" s="34">
        <f t="shared" si="38"/>
        <v>6390.15</v>
      </c>
      <c r="N817" s="17">
        <v>6235.71</v>
      </c>
      <c r="O817" s="17">
        <v>154.44</v>
      </c>
      <c r="P817" s="3">
        <v>0</v>
      </c>
    </row>
    <row r="818" spans="1:16" ht="24.95" customHeight="1" x14ac:dyDescent="0.2">
      <c r="A818" s="21" t="str">
        <f t="shared" si="36"/>
        <v>1441|1440011|387|2025|1017250000105|3304|3333,58</v>
      </c>
      <c r="B818" s="21" t="str">
        <f t="shared" si="37"/>
        <v>1441|1440011|387|2025|8242</v>
      </c>
      <c r="C818" s="14">
        <v>1441</v>
      </c>
      <c r="D818" s="14">
        <v>1440011</v>
      </c>
      <c r="E818" s="14">
        <v>387</v>
      </c>
      <c r="F818" s="14">
        <v>2025</v>
      </c>
      <c r="G818" s="14">
        <v>1017250000105</v>
      </c>
      <c r="H818" s="15" t="s">
        <v>331</v>
      </c>
      <c r="I818" s="14">
        <v>3304</v>
      </c>
      <c r="J818" s="14" t="s">
        <v>523</v>
      </c>
      <c r="K818" s="16">
        <v>46010</v>
      </c>
      <c r="L818" s="14">
        <v>8242</v>
      </c>
      <c r="M818" s="34">
        <f t="shared" si="38"/>
        <v>3333.58</v>
      </c>
      <c r="N818" s="17">
        <v>3253.21</v>
      </c>
      <c r="O818" s="17">
        <v>80.37</v>
      </c>
      <c r="P818" s="3">
        <v>0</v>
      </c>
    </row>
    <row r="819" spans="1:16" ht="24.95" customHeight="1" x14ac:dyDescent="0.2">
      <c r="A819" s="21" t="str">
        <f t="shared" si="36"/>
        <v>1441|1440011|387|2025|1017250000105|3304|6757,55</v>
      </c>
      <c r="B819" s="21" t="str">
        <f t="shared" si="37"/>
        <v>1441|1440011|387|2025|8245</v>
      </c>
      <c r="C819" s="14">
        <v>1441</v>
      </c>
      <c r="D819" s="14">
        <v>1440011</v>
      </c>
      <c r="E819" s="14">
        <v>387</v>
      </c>
      <c r="F819" s="14">
        <v>2025</v>
      </c>
      <c r="G819" s="14">
        <v>1017250000105</v>
      </c>
      <c r="H819" s="15" t="s">
        <v>331</v>
      </c>
      <c r="I819" s="14">
        <v>3304</v>
      </c>
      <c r="J819" s="14" t="s">
        <v>523</v>
      </c>
      <c r="K819" s="16">
        <v>46010</v>
      </c>
      <c r="L819" s="14">
        <v>8245</v>
      </c>
      <c r="M819" s="34">
        <f t="shared" si="38"/>
        <v>6757.5499999999993</v>
      </c>
      <c r="N819" s="17">
        <v>6594.65</v>
      </c>
      <c r="O819" s="17">
        <v>162.9</v>
      </c>
      <c r="P819" s="3">
        <v>0</v>
      </c>
    </row>
    <row r="820" spans="1:16" ht="24.95" customHeight="1" x14ac:dyDescent="0.2">
      <c r="A820" s="21" t="str">
        <f t="shared" si="36"/>
        <v>1441|1440011|387|2025|1017250000105|3304|11413,48</v>
      </c>
      <c r="B820" s="21" t="str">
        <f t="shared" si="37"/>
        <v>1441|1440011|387|2025|8246</v>
      </c>
      <c r="C820" s="14">
        <v>1441</v>
      </c>
      <c r="D820" s="14">
        <v>1440011</v>
      </c>
      <c r="E820" s="14">
        <v>387</v>
      </c>
      <c r="F820" s="14">
        <v>2025</v>
      </c>
      <c r="G820" s="14">
        <v>1017250000105</v>
      </c>
      <c r="H820" s="15" t="s">
        <v>331</v>
      </c>
      <c r="I820" s="14">
        <v>3304</v>
      </c>
      <c r="J820" s="14" t="s">
        <v>523</v>
      </c>
      <c r="K820" s="16">
        <v>46010</v>
      </c>
      <c r="L820" s="14">
        <v>8246</v>
      </c>
      <c r="M820" s="34">
        <f t="shared" si="38"/>
        <v>11413.480000000001</v>
      </c>
      <c r="N820" s="17">
        <v>11138.12</v>
      </c>
      <c r="O820" s="17">
        <v>275.36</v>
      </c>
      <c r="P820" s="3">
        <v>0</v>
      </c>
    </row>
    <row r="821" spans="1:16" ht="24.95" customHeight="1" x14ac:dyDescent="0.2">
      <c r="A821" s="21" t="str">
        <f t="shared" si="36"/>
        <v>1441|1440011|387|2025|1017250000105|3304|4644,56</v>
      </c>
      <c r="B821" s="21" t="str">
        <f t="shared" si="37"/>
        <v>1441|1440011|387|2025|8249</v>
      </c>
      <c r="C821" s="14">
        <v>1441</v>
      </c>
      <c r="D821" s="14">
        <v>1440011</v>
      </c>
      <c r="E821" s="14">
        <v>387</v>
      </c>
      <c r="F821" s="14">
        <v>2025</v>
      </c>
      <c r="G821" s="14">
        <v>1017250000105</v>
      </c>
      <c r="H821" s="15" t="s">
        <v>331</v>
      </c>
      <c r="I821" s="14">
        <v>3304</v>
      </c>
      <c r="J821" s="14" t="s">
        <v>523</v>
      </c>
      <c r="K821" s="16">
        <v>46010</v>
      </c>
      <c r="L821" s="14">
        <v>8249</v>
      </c>
      <c r="M821" s="34">
        <f t="shared" si="38"/>
        <v>4644.5599999999995</v>
      </c>
      <c r="N821" s="17">
        <v>4532.37</v>
      </c>
      <c r="O821" s="17">
        <v>112.19</v>
      </c>
      <c r="P821" s="3">
        <v>0</v>
      </c>
    </row>
    <row r="822" spans="1:16" ht="24.95" customHeight="1" x14ac:dyDescent="0.2">
      <c r="A822" s="21" t="str">
        <f t="shared" si="36"/>
        <v>1441|1440011|388|2025|1017250000105|3304|3011,61</v>
      </c>
      <c r="B822" s="21" t="str">
        <f t="shared" si="37"/>
        <v>1441|1440011|388|2025|8248</v>
      </c>
      <c r="C822" s="14">
        <v>1441</v>
      </c>
      <c r="D822" s="14">
        <v>1440011</v>
      </c>
      <c r="E822" s="14">
        <v>388</v>
      </c>
      <c r="F822" s="14">
        <v>2025</v>
      </c>
      <c r="G822" s="14">
        <v>1017250000105</v>
      </c>
      <c r="H822" s="15" t="s">
        <v>331</v>
      </c>
      <c r="I822" s="14">
        <v>3304</v>
      </c>
      <c r="J822" s="14" t="s">
        <v>523</v>
      </c>
      <c r="K822" s="16">
        <v>46010</v>
      </c>
      <c r="L822" s="14">
        <v>8248</v>
      </c>
      <c r="M822" s="34">
        <f t="shared" si="38"/>
        <v>3011.61</v>
      </c>
      <c r="N822" s="17">
        <v>2938.61</v>
      </c>
      <c r="O822" s="17">
        <v>73</v>
      </c>
      <c r="P822" s="3">
        <v>0</v>
      </c>
    </row>
    <row r="823" spans="1:16" ht="24.95" customHeight="1" x14ac:dyDescent="0.2">
      <c r="A823" s="21" t="str">
        <f t="shared" si="36"/>
        <v>1441|1440011|390|2025|14560935000137|4005|8151,4</v>
      </c>
      <c r="B823" s="21" t="str">
        <f t="shared" si="37"/>
        <v>1441|1440011|390|2025|8353</v>
      </c>
      <c r="C823" s="14">
        <v>1441</v>
      </c>
      <c r="D823" s="14">
        <v>1440011</v>
      </c>
      <c r="E823" s="14">
        <v>390</v>
      </c>
      <c r="F823" s="14">
        <v>2025</v>
      </c>
      <c r="G823" s="14">
        <v>14560935000137</v>
      </c>
      <c r="H823" s="15" t="s">
        <v>332</v>
      </c>
      <c r="I823" s="14">
        <v>4005</v>
      </c>
      <c r="J823" s="14" t="s">
        <v>359</v>
      </c>
      <c r="K823" s="16">
        <v>46020</v>
      </c>
      <c r="L823" s="14">
        <v>8353</v>
      </c>
      <c r="M823" s="34">
        <f t="shared" si="38"/>
        <v>8151.4</v>
      </c>
      <c r="N823" s="17">
        <v>7754.37</v>
      </c>
      <c r="O823" s="17">
        <v>397.03</v>
      </c>
      <c r="P823" s="3">
        <v>0</v>
      </c>
    </row>
    <row r="824" spans="1:16" ht="24.95" customHeight="1" x14ac:dyDescent="0.2">
      <c r="A824" s="21" t="str">
        <f t="shared" si="36"/>
        <v>1441|1440011|391|2025|45955633000191|3969|109103,18</v>
      </c>
      <c r="B824" s="21" t="str">
        <f t="shared" si="37"/>
        <v>1441|1440011|391|2025|8350</v>
      </c>
      <c r="C824" s="14">
        <v>1441</v>
      </c>
      <c r="D824" s="14">
        <v>1440011</v>
      </c>
      <c r="E824" s="14">
        <v>391</v>
      </c>
      <c r="F824" s="14">
        <v>2025</v>
      </c>
      <c r="G824" s="14">
        <v>45955633000191</v>
      </c>
      <c r="H824" s="15" t="s">
        <v>333</v>
      </c>
      <c r="I824" s="14">
        <v>3969</v>
      </c>
      <c r="J824" s="14" t="s">
        <v>366</v>
      </c>
      <c r="K824" s="16">
        <v>46020</v>
      </c>
      <c r="L824" s="14">
        <v>8350</v>
      </c>
      <c r="M824" s="34">
        <f t="shared" si="38"/>
        <v>109103.18</v>
      </c>
      <c r="N824" s="17">
        <v>109103.18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1441|1440011|391|2025|45955633000191|3969|126108,51</v>
      </c>
      <c r="B825" s="21" t="str">
        <f t="shared" si="37"/>
        <v>1441|1440011|391|2025|174</v>
      </c>
      <c r="C825" s="14">
        <v>1441</v>
      </c>
      <c r="D825" s="14">
        <v>1440011</v>
      </c>
      <c r="E825" s="14">
        <v>391</v>
      </c>
      <c r="F825" s="14">
        <v>2025</v>
      </c>
      <c r="G825" s="14">
        <v>45955633000191</v>
      </c>
      <c r="H825" s="15" t="s">
        <v>333</v>
      </c>
      <c r="I825" s="14">
        <v>3969</v>
      </c>
      <c r="J825" s="14" t="s">
        <v>366</v>
      </c>
      <c r="K825" s="16">
        <v>46037</v>
      </c>
      <c r="L825" s="14">
        <v>174</v>
      </c>
      <c r="M825" s="34">
        <f t="shared" si="38"/>
        <v>126108.51</v>
      </c>
      <c r="N825" s="17">
        <v>126108.51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1441|1440011|392|2025|37916470000100|3922|43149,97</v>
      </c>
      <c r="B826" s="21" t="str">
        <f t="shared" si="37"/>
        <v>1441|1440011|392|2025|7829</v>
      </c>
      <c r="C826" s="14">
        <v>1441</v>
      </c>
      <c r="D826" s="14">
        <v>1440011</v>
      </c>
      <c r="E826" s="14">
        <v>392</v>
      </c>
      <c r="F826" s="14">
        <v>2025</v>
      </c>
      <c r="G826" s="14">
        <v>37916470000100</v>
      </c>
      <c r="H826" s="15" t="s">
        <v>153</v>
      </c>
      <c r="I826" s="14">
        <v>3922</v>
      </c>
      <c r="J826" s="14" t="s">
        <v>366</v>
      </c>
      <c r="K826" s="16">
        <v>45996</v>
      </c>
      <c r="L826" s="14">
        <v>7829</v>
      </c>
      <c r="M826" s="34">
        <f t="shared" si="38"/>
        <v>43149.97</v>
      </c>
      <c r="N826" s="17">
        <v>43149.97</v>
      </c>
      <c r="O826" s="17">
        <v>0</v>
      </c>
      <c r="P826" s="3">
        <v>0</v>
      </c>
    </row>
    <row r="827" spans="1:16" ht="24.95" customHeight="1" x14ac:dyDescent="0.2">
      <c r="A827" s="21" t="str">
        <f t="shared" si="36"/>
        <v>1441|1440011|392|2025|37916470000100|3922|31358,98</v>
      </c>
      <c r="B827" s="21" t="str">
        <f t="shared" si="37"/>
        <v>1441|1440011|392|2025|8331</v>
      </c>
      <c r="C827" s="14">
        <v>1441</v>
      </c>
      <c r="D827" s="14">
        <v>1440011</v>
      </c>
      <c r="E827" s="14">
        <v>392</v>
      </c>
      <c r="F827" s="14">
        <v>2025</v>
      </c>
      <c r="G827" s="14">
        <v>37916470000100</v>
      </c>
      <c r="H827" s="15" t="s">
        <v>153</v>
      </c>
      <c r="I827" s="14">
        <v>3922</v>
      </c>
      <c r="J827" s="14" t="s">
        <v>366</v>
      </c>
      <c r="K827" s="16">
        <v>46017</v>
      </c>
      <c r="L827" s="14">
        <v>8331</v>
      </c>
      <c r="M827" s="34">
        <f t="shared" si="38"/>
        <v>31358.98</v>
      </c>
      <c r="N827" s="17">
        <v>31358.98</v>
      </c>
      <c r="O827" s="17">
        <v>0</v>
      </c>
      <c r="P827" s="3">
        <v>0</v>
      </c>
    </row>
    <row r="828" spans="1:16" ht="24.95" customHeight="1" x14ac:dyDescent="0.2">
      <c r="A828" s="21" t="str">
        <f t="shared" si="36"/>
        <v>1441|1440011|396|2025|7094346000145|4002|11615,22</v>
      </c>
      <c r="B828" s="21" t="str">
        <f t="shared" si="37"/>
        <v>1441|1440011|396|2025|8359</v>
      </c>
      <c r="C828" s="14">
        <v>1441</v>
      </c>
      <c r="D828" s="14">
        <v>1440011</v>
      </c>
      <c r="E828" s="14">
        <v>396</v>
      </c>
      <c r="F828" s="14">
        <v>2025</v>
      </c>
      <c r="G828" s="14">
        <v>7094346000145</v>
      </c>
      <c r="H828" s="15" t="s">
        <v>335</v>
      </c>
      <c r="I828" s="14">
        <v>4002</v>
      </c>
      <c r="J828" s="14" t="s">
        <v>359</v>
      </c>
      <c r="K828" s="16">
        <v>46020</v>
      </c>
      <c r="L828" s="14">
        <v>8359</v>
      </c>
      <c r="M828" s="34">
        <f t="shared" si="38"/>
        <v>11615.22</v>
      </c>
      <c r="N828" s="17">
        <v>11615.22</v>
      </c>
      <c r="O828" s="17">
        <v>0</v>
      </c>
      <c r="P828" s="3">
        <v>0</v>
      </c>
    </row>
    <row r="829" spans="1:16" ht="24.95" customHeight="1" x14ac:dyDescent="0.2">
      <c r="A829" s="21" t="str">
        <f t="shared" si="36"/>
        <v>1441|1440011|396|2025|7094346000145|4002|39404</v>
      </c>
      <c r="B829" s="21" t="str">
        <f t="shared" si="37"/>
        <v>1441|1440011|396|2025|303</v>
      </c>
      <c r="C829" s="14">
        <v>1441</v>
      </c>
      <c r="D829" s="14">
        <v>1440011</v>
      </c>
      <c r="E829" s="14">
        <v>396</v>
      </c>
      <c r="F829" s="14">
        <v>2025</v>
      </c>
      <c r="G829" s="14">
        <v>7094346000145</v>
      </c>
      <c r="H829" s="15" t="s">
        <v>335</v>
      </c>
      <c r="I829" s="14">
        <v>4002</v>
      </c>
      <c r="J829" s="14" t="s">
        <v>359</v>
      </c>
      <c r="K829" s="16">
        <v>46042</v>
      </c>
      <c r="L829" s="14">
        <v>303</v>
      </c>
      <c r="M829" s="34">
        <f t="shared" si="38"/>
        <v>39404</v>
      </c>
      <c r="N829" s="17">
        <v>37402.53</v>
      </c>
      <c r="O829" s="17">
        <v>2001.47</v>
      </c>
      <c r="P829" s="3">
        <v>0</v>
      </c>
    </row>
    <row r="830" spans="1:16" ht="24.95" customHeight="1" x14ac:dyDescent="0.2">
      <c r="A830" s="21" t="str">
        <f t="shared" si="36"/>
        <v>1441|1440011|399|2025|17141880000119|3962|4705,57</v>
      </c>
      <c r="B830" s="21" t="str">
        <f t="shared" si="37"/>
        <v>1441|1440011|399|2025|8203</v>
      </c>
      <c r="C830" s="14">
        <v>1441</v>
      </c>
      <c r="D830" s="14">
        <v>1440011</v>
      </c>
      <c r="E830" s="14">
        <v>399</v>
      </c>
      <c r="F830" s="14">
        <v>2025</v>
      </c>
      <c r="G830" s="14">
        <v>17141880000119</v>
      </c>
      <c r="H830" s="15" t="s">
        <v>524</v>
      </c>
      <c r="I830" s="14">
        <v>3962</v>
      </c>
      <c r="J830" s="14" t="s">
        <v>366</v>
      </c>
      <c r="K830" s="16">
        <v>46007</v>
      </c>
      <c r="L830" s="14">
        <v>8203</v>
      </c>
      <c r="M830" s="34">
        <f t="shared" si="38"/>
        <v>4705.57</v>
      </c>
      <c r="N830" s="17">
        <v>4445.95</v>
      </c>
      <c r="O830" s="17">
        <v>259.62</v>
      </c>
      <c r="P830" s="3">
        <v>0</v>
      </c>
    </row>
    <row r="831" spans="1:16" ht="24.95" customHeight="1" x14ac:dyDescent="0.2">
      <c r="A831" s="21" t="str">
        <f t="shared" si="36"/>
        <v>1441|1440011|399|2025|17141880000119|3962|5713,13</v>
      </c>
      <c r="B831" s="21" t="str">
        <f t="shared" si="37"/>
        <v>1441|1440011|399|2025|14</v>
      </c>
      <c r="C831" s="14">
        <v>1441</v>
      </c>
      <c r="D831" s="14">
        <v>1440011</v>
      </c>
      <c r="E831" s="14">
        <v>399</v>
      </c>
      <c r="F831" s="14">
        <v>2025</v>
      </c>
      <c r="G831" s="14">
        <v>17141880000119</v>
      </c>
      <c r="H831" s="15" t="s">
        <v>524</v>
      </c>
      <c r="I831" s="14">
        <v>3962</v>
      </c>
      <c r="J831" s="14" t="s">
        <v>366</v>
      </c>
      <c r="K831" s="16">
        <v>46034</v>
      </c>
      <c r="L831" s="14">
        <v>14</v>
      </c>
      <c r="M831" s="34">
        <f t="shared" si="38"/>
        <v>5713.13</v>
      </c>
      <c r="N831" s="17">
        <v>5397.92</v>
      </c>
      <c r="O831" s="17">
        <v>315.20999999999998</v>
      </c>
      <c r="P831" s="3">
        <v>0</v>
      </c>
    </row>
    <row r="832" spans="1:16" ht="24.95" customHeight="1" x14ac:dyDescent="0.2">
      <c r="A832" s="21" t="str">
        <f t="shared" si="36"/>
        <v>1441|1440011|400|2025|32010868000169|3919|2516,89</v>
      </c>
      <c r="B832" s="21" t="str">
        <f t="shared" si="37"/>
        <v>1441|1440011|400|2025|8322</v>
      </c>
      <c r="C832" s="14">
        <v>1441</v>
      </c>
      <c r="D832" s="14">
        <v>1440011</v>
      </c>
      <c r="E832" s="14">
        <v>400</v>
      </c>
      <c r="F832" s="14">
        <v>2025</v>
      </c>
      <c r="G832" s="14">
        <v>32010868000169</v>
      </c>
      <c r="H832" s="15" t="s">
        <v>525</v>
      </c>
      <c r="I832" s="14">
        <v>3919</v>
      </c>
      <c r="J832" s="14" t="s">
        <v>366</v>
      </c>
      <c r="K832" s="16">
        <v>46017</v>
      </c>
      <c r="L832" s="14">
        <v>8322</v>
      </c>
      <c r="M832" s="34">
        <f t="shared" si="38"/>
        <v>2516.89</v>
      </c>
      <c r="N832" s="17">
        <v>2516.89</v>
      </c>
      <c r="O832" s="17">
        <v>0</v>
      </c>
      <c r="P832" s="3">
        <v>0</v>
      </c>
    </row>
    <row r="833" spans="1:16" ht="24.95" customHeight="1" x14ac:dyDescent="0.2">
      <c r="A833" s="21" t="str">
        <f t="shared" si="36"/>
        <v>1441|1440011|404|2025|11706210000116|3919|3937,79</v>
      </c>
      <c r="B833" s="21" t="str">
        <f t="shared" si="37"/>
        <v>1441|1440011|404|2025|7817</v>
      </c>
      <c r="C833" s="14">
        <v>1441</v>
      </c>
      <c r="D833" s="14">
        <v>1440011</v>
      </c>
      <c r="E833" s="14">
        <v>404</v>
      </c>
      <c r="F833" s="14">
        <v>2025</v>
      </c>
      <c r="G833" s="14">
        <v>11706210000116</v>
      </c>
      <c r="H833" s="15" t="s">
        <v>336</v>
      </c>
      <c r="I833" s="14">
        <v>3919</v>
      </c>
      <c r="J833" s="14" t="s">
        <v>366</v>
      </c>
      <c r="K833" s="16">
        <v>45995</v>
      </c>
      <c r="L833" s="14">
        <v>7817</v>
      </c>
      <c r="M833" s="34">
        <f t="shared" si="38"/>
        <v>3937.79</v>
      </c>
      <c r="N833" s="17">
        <v>3937.79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1441|1440011|406|2025|22327565000110|3962|22898,59</v>
      </c>
      <c r="B834" s="21" t="str">
        <f t="shared" si="37"/>
        <v>1441|1440011|406|2025|7840</v>
      </c>
      <c r="C834" s="14">
        <v>1441</v>
      </c>
      <c r="D834" s="14">
        <v>1440011</v>
      </c>
      <c r="E834" s="14">
        <v>406</v>
      </c>
      <c r="F834" s="14">
        <v>2025</v>
      </c>
      <c r="G834" s="14">
        <v>22327565000110</v>
      </c>
      <c r="H834" s="15" t="s">
        <v>526</v>
      </c>
      <c r="I834" s="14">
        <v>3962</v>
      </c>
      <c r="J834" s="14" t="s">
        <v>366</v>
      </c>
      <c r="K834" s="16">
        <v>45996</v>
      </c>
      <c r="L834" s="14">
        <v>7840</v>
      </c>
      <c r="M834" s="34">
        <f t="shared" si="38"/>
        <v>22898.59</v>
      </c>
      <c r="N834" s="17">
        <v>21575.1</v>
      </c>
      <c r="O834" s="17">
        <v>1323.49</v>
      </c>
      <c r="P834" s="3">
        <v>0</v>
      </c>
    </row>
    <row r="835" spans="1:16" ht="24.95" customHeight="1" x14ac:dyDescent="0.2">
      <c r="A835" s="21" t="str">
        <f t="shared" si="36"/>
        <v>1441|1440011|406|2025|22327565000110|3962|77203,51</v>
      </c>
      <c r="B835" s="21" t="str">
        <f t="shared" si="37"/>
        <v>1441|1440011|406|2025|8120</v>
      </c>
      <c r="C835" s="14">
        <v>1441</v>
      </c>
      <c r="D835" s="14">
        <v>1440011</v>
      </c>
      <c r="E835" s="14">
        <v>406</v>
      </c>
      <c r="F835" s="14">
        <v>2025</v>
      </c>
      <c r="G835" s="14">
        <v>22327565000110</v>
      </c>
      <c r="H835" s="15" t="s">
        <v>526</v>
      </c>
      <c r="I835" s="14">
        <v>3962</v>
      </c>
      <c r="J835" s="14" t="s">
        <v>366</v>
      </c>
      <c r="K835" s="16">
        <v>46003</v>
      </c>
      <c r="L835" s="14">
        <v>8120</v>
      </c>
      <c r="M835" s="34">
        <f t="shared" si="38"/>
        <v>77203.510000000009</v>
      </c>
      <c r="N835" s="17">
        <v>72791.88</v>
      </c>
      <c r="O835" s="17">
        <v>4411.63</v>
      </c>
      <c r="P835" s="3">
        <v>0</v>
      </c>
    </row>
    <row r="836" spans="1:16" ht="24.95" customHeight="1" x14ac:dyDescent="0.2">
      <c r="A836" s="21" t="str">
        <f t="shared" si="36"/>
        <v>1441|1440011|406|2025|22327565000110|3962|87467,88</v>
      </c>
      <c r="B836" s="21" t="str">
        <f t="shared" si="37"/>
        <v>1441|1440011|406|2025|31</v>
      </c>
      <c r="C836" s="14">
        <v>1441</v>
      </c>
      <c r="D836" s="14">
        <v>1440011</v>
      </c>
      <c r="E836" s="14">
        <v>406</v>
      </c>
      <c r="F836" s="14">
        <v>2025</v>
      </c>
      <c r="G836" s="14">
        <v>22327565000110</v>
      </c>
      <c r="H836" s="15" t="s">
        <v>526</v>
      </c>
      <c r="I836" s="14">
        <v>3962</v>
      </c>
      <c r="J836" s="14" t="s">
        <v>366</v>
      </c>
      <c r="K836" s="16">
        <v>46035</v>
      </c>
      <c r="L836" s="14">
        <v>31</v>
      </c>
      <c r="M836" s="34">
        <f t="shared" si="38"/>
        <v>87467.88</v>
      </c>
      <c r="N836" s="17">
        <v>82469.710000000006</v>
      </c>
      <c r="O836" s="17">
        <v>4998.17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1441|1440011|407|2025|12751850000100|3962|5044,3</v>
      </c>
      <c r="B837" s="21" t="str">
        <f t="shared" ref="B837:B900" si="40">C837&amp;"|"&amp;D837&amp;"|"&amp;E837&amp;"|"&amp;F837&amp;"|"&amp;L837</f>
        <v>1441|1440011|407|2025|7985</v>
      </c>
      <c r="C837" s="14">
        <v>1441</v>
      </c>
      <c r="D837" s="14">
        <v>1440011</v>
      </c>
      <c r="E837" s="14">
        <v>407</v>
      </c>
      <c r="F837" s="14">
        <v>2025</v>
      </c>
      <c r="G837" s="14">
        <v>12751850000100</v>
      </c>
      <c r="H837" s="15" t="s">
        <v>527</v>
      </c>
      <c r="I837" s="14">
        <v>3962</v>
      </c>
      <c r="J837" s="14" t="s">
        <v>366</v>
      </c>
      <c r="K837" s="16">
        <v>46001</v>
      </c>
      <c r="L837" s="14">
        <v>7985</v>
      </c>
      <c r="M837" s="34">
        <f t="shared" si="38"/>
        <v>5044.3</v>
      </c>
      <c r="N837" s="17">
        <v>4765.99</v>
      </c>
      <c r="O837" s="17">
        <v>278.31</v>
      </c>
      <c r="P837" s="3">
        <v>0</v>
      </c>
    </row>
    <row r="838" spans="1:16" ht="24.95" customHeight="1" x14ac:dyDescent="0.2">
      <c r="A838" s="21" t="str">
        <f t="shared" si="39"/>
        <v>1441|1440011|407|2025|12751850000100|3962|6035,96</v>
      </c>
      <c r="B838" s="21" t="str">
        <f t="shared" si="40"/>
        <v>1441|1440011|407|2025|28</v>
      </c>
      <c r="C838" s="14">
        <v>1441</v>
      </c>
      <c r="D838" s="14">
        <v>1440011</v>
      </c>
      <c r="E838" s="14">
        <v>407</v>
      </c>
      <c r="F838" s="14">
        <v>2025</v>
      </c>
      <c r="G838" s="14">
        <v>12751850000100</v>
      </c>
      <c r="H838" s="15" t="s">
        <v>527</v>
      </c>
      <c r="I838" s="14">
        <v>3962</v>
      </c>
      <c r="J838" s="14" t="s">
        <v>366</v>
      </c>
      <c r="K838" s="16">
        <v>46035</v>
      </c>
      <c r="L838" s="14">
        <v>28</v>
      </c>
      <c r="M838" s="34">
        <f t="shared" ref="M838:M901" si="41">N838+O838</f>
        <v>6035.9599999999991</v>
      </c>
      <c r="N838" s="17">
        <v>5702.94</v>
      </c>
      <c r="O838" s="17">
        <v>333.02</v>
      </c>
      <c r="P838" s="3">
        <v>0</v>
      </c>
    </row>
    <row r="839" spans="1:16" ht="24.95" customHeight="1" x14ac:dyDescent="0.2">
      <c r="A839" s="21" t="str">
        <f t="shared" si="39"/>
        <v>1441|1440011|408|2025|54823333000140|3921|13000</v>
      </c>
      <c r="B839" s="21" t="str">
        <f t="shared" si="40"/>
        <v>1441|1440011|408|2025|8225</v>
      </c>
      <c r="C839" s="14">
        <v>1441</v>
      </c>
      <c r="D839" s="14">
        <v>1440011</v>
      </c>
      <c r="E839" s="14">
        <v>408</v>
      </c>
      <c r="F839" s="14">
        <v>2025</v>
      </c>
      <c r="G839" s="14">
        <v>54823333000140</v>
      </c>
      <c r="H839" s="15" t="s">
        <v>337</v>
      </c>
      <c r="I839" s="14">
        <v>3921</v>
      </c>
      <c r="J839" s="14" t="s">
        <v>366</v>
      </c>
      <c r="K839" s="16">
        <v>46008</v>
      </c>
      <c r="L839" s="14">
        <v>8225</v>
      </c>
      <c r="M839" s="34">
        <f t="shared" si="41"/>
        <v>13000</v>
      </c>
      <c r="N839" s="17">
        <v>13000</v>
      </c>
      <c r="O839" s="17">
        <v>0</v>
      </c>
      <c r="P839" s="3">
        <v>0</v>
      </c>
    </row>
    <row r="840" spans="1:16" ht="24.95" customHeight="1" x14ac:dyDescent="0.2">
      <c r="A840" s="21" t="str">
        <f t="shared" si="39"/>
        <v>1441|1440011|409|2025|12751850000100|3962|5030,29</v>
      </c>
      <c r="B840" s="21" t="str">
        <f t="shared" si="40"/>
        <v>1441|1440011|409|2025|7973</v>
      </c>
      <c r="C840" s="14">
        <v>1441</v>
      </c>
      <c r="D840" s="14">
        <v>1440011</v>
      </c>
      <c r="E840" s="14">
        <v>409</v>
      </c>
      <c r="F840" s="14">
        <v>2025</v>
      </c>
      <c r="G840" s="14">
        <v>12751850000100</v>
      </c>
      <c r="H840" s="15" t="s">
        <v>527</v>
      </c>
      <c r="I840" s="14">
        <v>3962</v>
      </c>
      <c r="J840" s="14" t="s">
        <v>366</v>
      </c>
      <c r="K840" s="16">
        <v>46001</v>
      </c>
      <c r="L840" s="14">
        <v>7973</v>
      </c>
      <c r="M840" s="34">
        <f t="shared" si="41"/>
        <v>5030.29</v>
      </c>
      <c r="N840" s="17">
        <v>4742.84</v>
      </c>
      <c r="O840" s="17">
        <v>287.45</v>
      </c>
      <c r="P840" s="3">
        <v>0</v>
      </c>
    </row>
    <row r="841" spans="1:16" ht="24.95" customHeight="1" x14ac:dyDescent="0.2">
      <c r="A841" s="21" t="str">
        <f t="shared" si="39"/>
        <v>1441|1440011|409|2025|12751850000100|3962|5693,7</v>
      </c>
      <c r="B841" s="21" t="str">
        <f t="shared" si="40"/>
        <v>1441|1440011|409|2025|19</v>
      </c>
      <c r="C841" s="14">
        <v>1441</v>
      </c>
      <c r="D841" s="14">
        <v>1440011</v>
      </c>
      <c r="E841" s="14">
        <v>409</v>
      </c>
      <c r="F841" s="14">
        <v>2025</v>
      </c>
      <c r="G841" s="14">
        <v>12751850000100</v>
      </c>
      <c r="H841" s="15" t="s">
        <v>527</v>
      </c>
      <c r="I841" s="14">
        <v>3962</v>
      </c>
      <c r="J841" s="14" t="s">
        <v>366</v>
      </c>
      <c r="K841" s="16">
        <v>46034</v>
      </c>
      <c r="L841" s="14">
        <v>19</v>
      </c>
      <c r="M841" s="34">
        <f t="shared" si="41"/>
        <v>5693.7</v>
      </c>
      <c r="N841" s="17">
        <v>5368.34</v>
      </c>
      <c r="O841" s="17">
        <v>325.36</v>
      </c>
      <c r="P841" s="3">
        <v>0</v>
      </c>
    </row>
    <row r="842" spans="1:16" ht="24.95" customHeight="1" x14ac:dyDescent="0.2">
      <c r="A842" s="21" t="str">
        <f t="shared" si="39"/>
        <v>1441|1440011|411|2025|17282880000139|3918|44167,19</v>
      </c>
      <c r="B842" s="21" t="str">
        <f t="shared" si="40"/>
        <v>1441|1440011|411|2025|7734</v>
      </c>
      <c r="C842" s="14">
        <v>1441</v>
      </c>
      <c r="D842" s="14">
        <v>1440011</v>
      </c>
      <c r="E842" s="14">
        <v>411</v>
      </c>
      <c r="F842" s="14">
        <v>2025</v>
      </c>
      <c r="G842" s="14">
        <v>17282880000139</v>
      </c>
      <c r="H842" s="15" t="s">
        <v>338</v>
      </c>
      <c r="I842" s="14">
        <v>3918</v>
      </c>
      <c r="J842" s="14" t="s">
        <v>366</v>
      </c>
      <c r="K842" s="16">
        <v>45994</v>
      </c>
      <c r="L842" s="14">
        <v>7734</v>
      </c>
      <c r="M842" s="34">
        <f t="shared" si="41"/>
        <v>44167.19</v>
      </c>
      <c r="N842" s="17">
        <v>44167.19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1441|1440011|411|2025|17282880000139|3918|26629,52</v>
      </c>
      <c r="B843" s="21" t="str">
        <f t="shared" si="40"/>
        <v>1441|1440011|411|2025|8158</v>
      </c>
      <c r="C843" s="14">
        <v>1441</v>
      </c>
      <c r="D843" s="14">
        <v>1440011</v>
      </c>
      <c r="E843" s="14">
        <v>411</v>
      </c>
      <c r="F843" s="14">
        <v>2025</v>
      </c>
      <c r="G843" s="14">
        <v>17282880000139</v>
      </c>
      <c r="H843" s="15" t="s">
        <v>338</v>
      </c>
      <c r="I843" s="14">
        <v>3918</v>
      </c>
      <c r="J843" s="14" t="s">
        <v>366</v>
      </c>
      <c r="K843" s="16">
        <v>46006</v>
      </c>
      <c r="L843" s="14">
        <v>8158</v>
      </c>
      <c r="M843" s="34">
        <f t="shared" si="41"/>
        <v>26629.52</v>
      </c>
      <c r="N843" s="17">
        <v>26629.52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1441|1440011|411|2025|17282880000139|3918|6600,11</v>
      </c>
      <c r="B844" s="21" t="str">
        <f t="shared" si="40"/>
        <v>1441|1440011|411|2025|8159</v>
      </c>
      <c r="C844" s="14">
        <v>1441</v>
      </c>
      <c r="D844" s="14">
        <v>1440011</v>
      </c>
      <c r="E844" s="14">
        <v>411</v>
      </c>
      <c r="F844" s="14">
        <v>2025</v>
      </c>
      <c r="G844" s="14">
        <v>17282880000139</v>
      </c>
      <c r="H844" s="15" t="s">
        <v>338</v>
      </c>
      <c r="I844" s="14">
        <v>3918</v>
      </c>
      <c r="J844" s="14" t="s">
        <v>366</v>
      </c>
      <c r="K844" s="16">
        <v>46006</v>
      </c>
      <c r="L844" s="14">
        <v>8159</v>
      </c>
      <c r="M844" s="34">
        <f t="shared" si="41"/>
        <v>6600.11</v>
      </c>
      <c r="N844" s="17">
        <v>6600.11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1441|1440011|411|2025|17282880000139|3918|9952,92</v>
      </c>
      <c r="B845" s="21" t="str">
        <f t="shared" si="40"/>
        <v>1441|1440011|411|2025|8221</v>
      </c>
      <c r="C845" s="14">
        <v>1441</v>
      </c>
      <c r="D845" s="14">
        <v>1440011</v>
      </c>
      <c r="E845" s="14">
        <v>411</v>
      </c>
      <c r="F845" s="14">
        <v>2025</v>
      </c>
      <c r="G845" s="14">
        <v>17282880000139</v>
      </c>
      <c r="H845" s="15" t="s">
        <v>338</v>
      </c>
      <c r="I845" s="14">
        <v>3918</v>
      </c>
      <c r="J845" s="14" t="s">
        <v>366</v>
      </c>
      <c r="K845" s="16">
        <v>46008</v>
      </c>
      <c r="L845" s="14">
        <v>8221</v>
      </c>
      <c r="M845" s="34">
        <f t="shared" si="41"/>
        <v>9952.92</v>
      </c>
      <c r="N845" s="17">
        <v>9952.92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1441|1440011|411|2025|17282880000139|3918|12637,09</v>
      </c>
      <c r="B846" s="21" t="str">
        <f t="shared" si="40"/>
        <v>1441|1440011|411|2025|8222</v>
      </c>
      <c r="C846" s="14">
        <v>1441</v>
      </c>
      <c r="D846" s="14">
        <v>1440011</v>
      </c>
      <c r="E846" s="14">
        <v>411</v>
      </c>
      <c r="F846" s="14">
        <v>2025</v>
      </c>
      <c r="G846" s="14">
        <v>17282880000139</v>
      </c>
      <c r="H846" s="15" t="s">
        <v>338</v>
      </c>
      <c r="I846" s="14">
        <v>3918</v>
      </c>
      <c r="J846" s="14" t="s">
        <v>366</v>
      </c>
      <c r="K846" s="16">
        <v>46008</v>
      </c>
      <c r="L846" s="14">
        <v>8222</v>
      </c>
      <c r="M846" s="34">
        <f t="shared" si="41"/>
        <v>12637.09</v>
      </c>
      <c r="N846" s="17">
        <v>12637.09</v>
      </c>
      <c r="O846" s="17">
        <v>0</v>
      </c>
      <c r="P846" s="3">
        <v>0</v>
      </c>
    </row>
    <row r="847" spans="1:16" ht="24.95" customHeight="1" x14ac:dyDescent="0.2">
      <c r="A847" s="21" t="str">
        <f t="shared" si="39"/>
        <v>1441|1440011|411|2025|17282880000139|3918|14251,79</v>
      </c>
      <c r="B847" s="21" t="str">
        <f t="shared" si="40"/>
        <v>1441|1440011|411|2025|8358</v>
      </c>
      <c r="C847" s="14">
        <v>1441</v>
      </c>
      <c r="D847" s="14">
        <v>1440011</v>
      </c>
      <c r="E847" s="14">
        <v>411</v>
      </c>
      <c r="F847" s="14">
        <v>2025</v>
      </c>
      <c r="G847" s="14">
        <v>17282880000139</v>
      </c>
      <c r="H847" s="15" t="s">
        <v>338</v>
      </c>
      <c r="I847" s="14">
        <v>3918</v>
      </c>
      <c r="J847" s="14" t="s">
        <v>366</v>
      </c>
      <c r="K847" s="16">
        <v>46020</v>
      </c>
      <c r="L847" s="14">
        <v>8358</v>
      </c>
      <c r="M847" s="34">
        <f t="shared" si="41"/>
        <v>14251.79</v>
      </c>
      <c r="N847" s="17">
        <v>14251.79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1441|1440011|412|2025|86781069000115|3911|832,71</v>
      </c>
      <c r="B848" s="21" t="str">
        <f t="shared" si="40"/>
        <v>1441|1440011|412|2025|8352</v>
      </c>
      <c r="C848" s="14">
        <v>1441</v>
      </c>
      <c r="D848" s="14">
        <v>1440011</v>
      </c>
      <c r="E848" s="14">
        <v>412</v>
      </c>
      <c r="F848" s="14">
        <v>2025</v>
      </c>
      <c r="G848" s="14">
        <v>86781069000115</v>
      </c>
      <c r="H848" s="15" t="s">
        <v>340</v>
      </c>
      <c r="I848" s="14">
        <v>3911</v>
      </c>
      <c r="J848" s="14" t="s">
        <v>366</v>
      </c>
      <c r="K848" s="16">
        <v>46020</v>
      </c>
      <c r="L848" s="14">
        <v>8352</v>
      </c>
      <c r="M848" s="34">
        <f t="shared" si="41"/>
        <v>832.71</v>
      </c>
      <c r="N848" s="17">
        <v>792.74</v>
      </c>
      <c r="O848" s="17">
        <v>39.97</v>
      </c>
      <c r="P848" s="3">
        <v>0</v>
      </c>
    </row>
    <row r="849" spans="1:16" ht="24.95" customHeight="1" x14ac:dyDescent="0.2">
      <c r="A849" s="21" t="str">
        <f t="shared" si="39"/>
        <v>1441|1440011|413|2025|57323717000191|3913|123,96</v>
      </c>
      <c r="B849" s="21" t="str">
        <f t="shared" si="40"/>
        <v>1441|1440011|413|2025|8247</v>
      </c>
      <c r="C849" s="14">
        <v>1441</v>
      </c>
      <c r="D849" s="14">
        <v>1440011</v>
      </c>
      <c r="E849" s="14">
        <v>413</v>
      </c>
      <c r="F849" s="14">
        <v>2025</v>
      </c>
      <c r="G849" s="14">
        <v>57323717000191</v>
      </c>
      <c r="H849" s="15" t="s">
        <v>528</v>
      </c>
      <c r="I849" s="14">
        <v>3913</v>
      </c>
      <c r="J849" s="14" t="s">
        <v>366</v>
      </c>
      <c r="K849" s="16">
        <v>46010</v>
      </c>
      <c r="L849" s="14">
        <v>8247</v>
      </c>
      <c r="M849" s="34">
        <f t="shared" si="41"/>
        <v>123.96000000000001</v>
      </c>
      <c r="N849" s="17">
        <v>118.01</v>
      </c>
      <c r="O849" s="17">
        <v>5.95</v>
      </c>
      <c r="P849" s="3">
        <v>0</v>
      </c>
    </row>
    <row r="850" spans="1:16" ht="24.95" customHeight="1" x14ac:dyDescent="0.2">
      <c r="A850" s="21" t="str">
        <f t="shared" si="39"/>
        <v>1441|1440011|415|2025|35063715000178|3962|1120,72</v>
      </c>
      <c r="B850" s="21" t="str">
        <f t="shared" si="40"/>
        <v>1441|1440011|415|2025|8010</v>
      </c>
      <c r="C850" s="14">
        <v>1441</v>
      </c>
      <c r="D850" s="14">
        <v>1440011</v>
      </c>
      <c r="E850" s="14">
        <v>415</v>
      </c>
      <c r="F850" s="14">
        <v>2025</v>
      </c>
      <c r="G850" s="14">
        <v>35063715000178</v>
      </c>
      <c r="H850" s="15" t="s">
        <v>529</v>
      </c>
      <c r="I850" s="14">
        <v>3962</v>
      </c>
      <c r="J850" s="14" t="s">
        <v>366</v>
      </c>
      <c r="K850" s="16">
        <v>46002</v>
      </c>
      <c r="L850" s="14">
        <v>8010</v>
      </c>
      <c r="M850" s="34">
        <f t="shared" si="41"/>
        <v>1120.72</v>
      </c>
      <c r="N850" s="17">
        <v>1057.43</v>
      </c>
      <c r="O850" s="17">
        <v>63.29</v>
      </c>
      <c r="P850" s="3">
        <v>0</v>
      </c>
    </row>
    <row r="851" spans="1:16" ht="24.95" customHeight="1" x14ac:dyDescent="0.2">
      <c r="A851" s="21" t="str">
        <f t="shared" si="39"/>
        <v>1441|1440011|415|2025|35063715000178|3962|5508,73</v>
      </c>
      <c r="B851" s="21" t="str">
        <f t="shared" si="40"/>
        <v>1441|1440011|415|2025|306</v>
      </c>
      <c r="C851" s="14">
        <v>1441</v>
      </c>
      <c r="D851" s="14">
        <v>1440011</v>
      </c>
      <c r="E851" s="14">
        <v>415</v>
      </c>
      <c r="F851" s="14">
        <v>2025</v>
      </c>
      <c r="G851" s="14">
        <v>35063715000178</v>
      </c>
      <c r="H851" s="15" t="s">
        <v>529</v>
      </c>
      <c r="I851" s="14">
        <v>3962</v>
      </c>
      <c r="J851" s="14" t="s">
        <v>366</v>
      </c>
      <c r="K851" s="16">
        <v>46042</v>
      </c>
      <c r="L851" s="14">
        <v>306</v>
      </c>
      <c r="M851" s="34">
        <f t="shared" si="41"/>
        <v>5508.73</v>
      </c>
      <c r="N851" s="17">
        <v>5197.6499999999996</v>
      </c>
      <c r="O851" s="17">
        <v>311.08</v>
      </c>
      <c r="P851" s="3">
        <v>0</v>
      </c>
    </row>
    <row r="852" spans="1:16" ht="24.95" customHeight="1" x14ac:dyDescent="0.2">
      <c r="A852" s="21" t="str">
        <f t="shared" si="39"/>
        <v>1441|1440011|416|2025|12751850000100|3962|1177</v>
      </c>
      <c r="B852" s="21" t="str">
        <f t="shared" si="40"/>
        <v>1441|1440011|416|2025|7979</v>
      </c>
      <c r="C852" s="14">
        <v>1441</v>
      </c>
      <c r="D852" s="14">
        <v>1440011</v>
      </c>
      <c r="E852" s="14">
        <v>416</v>
      </c>
      <c r="F852" s="14">
        <v>2025</v>
      </c>
      <c r="G852" s="14">
        <v>12751850000100</v>
      </c>
      <c r="H852" s="15" t="s">
        <v>527</v>
      </c>
      <c r="I852" s="14">
        <v>3962</v>
      </c>
      <c r="J852" s="14" t="s">
        <v>366</v>
      </c>
      <c r="K852" s="16">
        <v>46001</v>
      </c>
      <c r="L852" s="14">
        <v>7979</v>
      </c>
      <c r="M852" s="34">
        <f t="shared" si="41"/>
        <v>1177</v>
      </c>
      <c r="N852" s="17">
        <v>1112.06</v>
      </c>
      <c r="O852" s="17">
        <v>64.94</v>
      </c>
      <c r="P852" s="3">
        <v>0</v>
      </c>
    </row>
    <row r="853" spans="1:16" ht="24.95" customHeight="1" x14ac:dyDescent="0.2">
      <c r="A853" s="21" t="str">
        <f t="shared" si="39"/>
        <v>1441|1440011|416|2025|12751850000100|3962|5772,72</v>
      </c>
      <c r="B853" s="21" t="str">
        <f t="shared" si="40"/>
        <v>1441|1440011|416|2025|13</v>
      </c>
      <c r="C853" s="14">
        <v>1441</v>
      </c>
      <c r="D853" s="14">
        <v>1440011</v>
      </c>
      <c r="E853" s="14">
        <v>416</v>
      </c>
      <c r="F853" s="14">
        <v>2025</v>
      </c>
      <c r="G853" s="14">
        <v>12751850000100</v>
      </c>
      <c r="H853" s="15" t="s">
        <v>527</v>
      </c>
      <c r="I853" s="14">
        <v>3962</v>
      </c>
      <c r="J853" s="14" t="s">
        <v>366</v>
      </c>
      <c r="K853" s="16">
        <v>46034</v>
      </c>
      <c r="L853" s="14">
        <v>13</v>
      </c>
      <c r="M853" s="34">
        <f t="shared" si="41"/>
        <v>5772.72</v>
      </c>
      <c r="N853" s="17">
        <v>5454.22</v>
      </c>
      <c r="O853" s="17">
        <v>318.5</v>
      </c>
      <c r="P853" s="3">
        <v>0</v>
      </c>
    </row>
    <row r="854" spans="1:16" ht="24.95" customHeight="1" x14ac:dyDescent="0.2">
      <c r="A854" s="21" t="str">
        <f t="shared" si="39"/>
        <v>1441|1440011|417|2025|7290137000177|3999|11875</v>
      </c>
      <c r="B854" s="21" t="str">
        <f t="shared" si="40"/>
        <v>1441|1440011|417|2025|35</v>
      </c>
      <c r="C854" s="14">
        <v>1441</v>
      </c>
      <c r="D854" s="14">
        <v>1440011</v>
      </c>
      <c r="E854" s="14">
        <v>417</v>
      </c>
      <c r="F854" s="14">
        <v>2025</v>
      </c>
      <c r="G854" s="14">
        <v>7290137000177</v>
      </c>
      <c r="H854" s="15" t="s">
        <v>530</v>
      </c>
      <c r="I854" s="14">
        <v>3999</v>
      </c>
      <c r="J854" s="14" t="s">
        <v>366</v>
      </c>
      <c r="K854" s="16">
        <v>46035</v>
      </c>
      <c r="L854" s="14">
        <v>35</v>
      </c>
      <c r="M854" s="34">
        <f t="shared" si="41"/>
        <v>11875</v>
      </c>
      <c r="N854" s="17">
        <v>11875</v>
      </c>
      <c r="O854" s="17">
        <v>0</v>
      </c>
      <c r="P854" s="3">
        <v>0</v>
      </c>
    </row>
    <row r="855" spans="1:16" ht="24.95" customHeight="1" x14ac:dyDescent="0.2">
      <c r="A855" s="21" t="str">
        <f t="shared" si="39"/>
        <v>1441|1440011|418|2025|23966157000171|4002|29698,99</v>
      </c>
      <c r="B855" s="21" t="str">
        <f t="shared" si="40"/>
        <v>1441|1440011|418|2025|8175</v>
      </c>
      <c r="C855" s="14">
        <v>1441</v>
      </c>
      <c r="D855" s="14">
        <v>1440011</v>
      </c>
      <c r="E855" s="14">
        <v>418</v>
      </c>
      <c r="F855" s="14">
        <v>2025</v>
      </c>
      <c r="G855" s="14">
        <v>23966157000171</v>
      </c>
      <c r="H855" s="15" t="s">
        <v>342</v>
      </c>
      <c r="I855" s="14">
        <v>4002</v>
      </c>
      <c r="J855" s="14" t="s">
        <v>359</v>
      </c>
      <c r="K855" s="16">
        <v>46006</v>
      </c>
      <c r="L855" s="14">
        <v>8175</v>
      </c>
      <c r="M855" s="34">
        <f t="shared" si="41"/>
        <v>29698.99</v>
      </c>
      <c r="N855" s="17">
        <v>29698.99</v>
      </c>
      <c r="O855" s="17">
        <v>0</v>
      </c>
      <c r="P855" s="3">
        <v>0</v>
      </c>
    </row>
    <row r="856" spans="1:16" ht="24.95" customHeight="1" x14ac:dyDescent="0.2">
      <c r="A856" s="21" t="str">
        <f t="shared" si="39"/>
        <v>1441|1440011|419|2025|12751850000100|3962|4018,74</v>
      </c>
      <c r="B856" s="21" t="str">
        <f t="shared" si="40"/>
        <v>1441|1440011|419|2025|22</v>
      </c>
      <c r="C856" s="14">
        <v>1441</v>
      </c>
      <c r="D856" s="14">
        <v>1440011</v>
      </c>
      <c r="E856" s="14">
        <v>419</v>
      </c>
      <c r="F856" s="14">
        <v>2025</v>
      </c>
      <c r="G856" s="14">
        <v>12751850000100</v>
      </c>
      <c r="H856" s="15" t="s">
        <v>527</v>
      </c>
      <c r="I856" s="14">
        <v>3962</v>
      </c>
      <c r="J856" s="14" t="s">
        <v>366</v>
      </c>
      <c r="K856" s="16">
        <v>46034</v>
      </c>
      <c r="L856" s="14">
        <v>22</v>
      </c>
      <c r="M856" s="34">
        <f t="shared" si="41"/>
        <v>4018.74</v>
      </c>
      <c r="N856" s="17">
        <v>3789.1</v>
      </c>
      <c r="O856" s="17">
        <v>229.64</v>
      </c>
      <c r="P856" s="3">
        <v>0</v>
      </c>
    </row>
    <row r="857" spans="1:16" ht="24.95" customHeight="1" x14ac:dyDescent="0.2">
      <c r="A857" s="21" t="str">
        <f t="shared" si="39"/>
        <v>1441|1440011|420|2025|11805524666|9399|1484</v>
      </c>
      <c r="B857" s="21" t="str">
        <f t="shared" si="40"/>
        <v>1441|1440011|420|2025|7632</v>
      </c>
      <c r="C857" s="14">
        <v>1441</v>
      </c>
      <c r="D857" s="14">
        <v>1440011</v>
      </c>
      <c r="E857" s="14">
        <v>420</v>
      </c>
      <c r="F857" s="14">
        <v>2025</v>
      </c>
      <c r="G857" s="14">
        <v>11805524666</v>
      </c>
      <c r="H857" s="15" t="s">
        <v>531</v>
      </c>
      <c r="I857" s="14">
        <v>9399</v>
      </c>
      <c r="J857" s="14" t="s">
        <v>519</v>
      </c>
      <c r="K857" s="16">
        <v>45992</v>
      </c>
      <c r="L857" s="14">
        <v>7632</v>
      </c>
      <c r="M857" s="34">
        <f t="shared" si="41"/>
        <v>1484</v>
      </c>
      <c r="N857" s="17">
        <v>1484</v>
      </c>
      <c r="O857" s="17">
        <v>0</v>
      </c>
      <c r="P857" s="3">
        <v>0</v>
      </c>
    </row>
    <row r="858" spans="1:16" ht="24.95" customHeight="1" x14ac:dyDescent="0.2">
      <c r="A858" s="21" t="str">
        <f t="shared" si="39"/>
        <v>1441|1440011|420|2025|11805524666|9399|98,92</v>
      </c>
      <c r="B858" s="21" t="str">
        <f t="shared" si="40"/>
        <v>1441|1440011|420|2025|7633</v>
      </c>
      <c r="C858" s="14">
        <v>1441</v>
      </c>
      <c r="D858" s="14">
        <v>1440011</v>
      </c>
      <c r="E858" s="14">
        <v>420</v>
      </c>
      <c r="F858" s="14">
        <v>2025</v>
      </c>
      <c r="G858" s="14">
        <v>11805524666</v>
      </c>
      <c r="H858" s="15" t="s">
        <v>531</v>
      </c>
      <c r="I858" s="14">
        <v>9399</v>
      </c>
      <c r="J858" s="14" t="s">
        <v>519</v>
      </c>
      <c r="K858" s="16">
        <v>45992</v>
      </c>
      <c r="L858" s="14">
        <v>7633</v>
      </c>
      <c r="M858" s="34">
        <f t="shared" si="41"/>
        <v>98.92</v>
      </c>
      <c r="N858" s="17">
        <v>98.92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1441|1440011|421|2025|4198254000117|4002|194666,22</v>
      </c>
      <c r="B859" s="21" t="str">
        <f t="shared" si="40"/>
        <v>1441|1440011|421|2025|8325</v>
      </c>
      <c r="C859" s="14">
        <v>1441</v>
      </c>
      <c r="D859" s="14">
        <v>1440011</v>
      </c>
      <c r="E859" s="14">
        <v>421</v>
      </c>
      <c r="F859" s="14">
        <v>2025</v>
      </c>
      <c r="G859" s="14">
        <v>4198254000117</v>
      </c>
      <c r="H859" s="15" t="s">
        <v>343</v>
      </c>
      <c r="I859" s="14">
        <v>4002</v>
      </c>
      <c r="J859" s="14" t="s">
        <v>359</v>
      </c>
      <c r="K859" s="16">
        <v>46017</v>
      </c>
      <c r="L859" s="14">
        <v>8325</v>
      </c>
      <c r="M859" s="34">
        <f t="shared" si="41"/>
        <v>194666.22</v>
      </c>
      <c r="N859" s="17">
        <v>185131.55</v>
      </c>
      <c r="O859" s="17">
        <v>9534.67</v>
      </c>
      <c r="P859" s="3">
        <v>0</v>
      </c>
    </row>
    <row r="860" spans="1:16" ht="24.95" customHeight="1" x14ac:dyDescent="0.2">
      <c r="A860" s="21" t="str">
        <f t="shared" si="39"/>
        <v>1441|1440011|423|2025|90180605000102|3910|10457,61</v>
      </c>
      <c r="B860" s="21" t="str">
        <f t="shared" si="40"/>
        <v>1441|1440011|423|2025|407</v>
      </c>
      <c r="C860" s="14">
        <v>1441</v>
      </c>
      <c r="D860" s="14">
        <v>1440011</v>
      </c>
      <c r="E860" s="14">
        <v>423</v>
      </c>
      <c r="F860" s="14">
        <v>2025</v>
      </c>
      <c r="G860" s="14">
        <v>90180605000102</v>
      </c>
      <c r="H860" s="15" t="s">
        <v>345</v>
      </c>
      <c r="I860" s="14">
        <v>3910</v>
      </c>
      <c r="J860" s="14" t="s">
        <v>366</v>
      </c>
      <c r="K860" s="16">
        <v>46014</v>
      </c>
      <c r="L860" s="14">
        <v>407</v>
      </c>
      <c r="M860" s="34">
        <f t="shared" si="41"/>
        <v>10457.609999999999</v>
      </c>
      <c r="N860" s="17">
        <v>10206.629999999999</v>
      </c>
      <c r="O860" s="17">
        <v>250.98</v>
      </c>
      <c r="P860" s="3">
        <v>0</v>
      </c>
    </row>
    <row r="861" spans="1:16" ht="24.95" customHeight="1" x14ac:dyDescent="0.2">
      <c r="A861" s="21" t="str">
        <f t="shared" si="39"/>
        <v>1441|1440011|424|2025|21545863000114|3948|4260,06</v>
      </c>
      <c r="B861" s="21" t="str">
        <f t="shared" si="40"/>
        <v>1441|1440011|424|2025|8201</v>
      </c>
      <c r="C861" s="14">
        <v>1441</v>
      </c>
      <c r="D861" s="14">
        <v>1440011</v>
      </c>
      <c r="E861" s="14">
        <v>424</v>
      </c>
      <c r="F861" s="14">
        <v>2025</v>
      </c>
      <c r="G861" s="14">
        <v>21545863000114</v>
      </c>
      <c r="H861" s="15" t="s">
        <v>346</v>
      </c>
      <c r="I861" s="14">
        <v>3948</v>
      </c>
      <c r="J861" s="14" t="s">
        <v>366</v>
      </c>
      <c r="K861" s="16">
        <v>46007</v>
      </c>
      <c r="L861" s="14">
        <v>8201</v>
      </c>
      <c r="M861" s="34">
        <f t="shared" si="41"/>
        <v>4260.0600000000004</v>
      </c>
      <c r="N861" s="17">
        <v>4051.4</v>
      </c>
      <c r="O861" s="17">
        <v>208.66</v>
      </c>
      <c r="P861" s="3">
        <v>0</v>
      </c>
    </row>
    <row r="862" spans="1:16" ht="24.95" customHeight="1" x14ac:dyDescent="0.2">
      <c r="A862" s="21" t="str">
        <f t="shared" si="39"/>
        <v>1441|1440011|425|2025|18428839000190|4708|429,16</v>
      </c>
      <c r="B862" s="21" t="str">
        <f t="shared" si="40"/>
        <v>1441|1440011|425|2025|8005</v>
      </c>
      <c r="C862" s="14">
        <v>1441</v>
      </c>
      <c r="D862" s="14">
        <v>1440011</v>
      </c>
      <c r="E862" s="14">
        <v>425</v>
      </c>
      <c r="F862" s="14">
        <v>2025</v>
      </c>
      <c r="G862" s="14">
        <v>18428839000190</v>
      </c>
      <c r="H862" s="15" t="s">
        <v>347</v>
      </c>
      <c r="I862" s="14">
        <v>4708</v>
      </c>
      <c r="J862" s="14" t="s">
        <v>532</v>
      </c>
      <c r="K862" s="16">
        <v>46001</v>
      </c>
      <c r="L862" s="14">
        <v>8005</v>
      </c>
      <c r="M862" s="34">
        <f t="shared" si="41"/>
        <v>429.16</v>
      </c>
      <c r="N862" s="17">
        <v>429.16</v>
      </c>
      <c r="O862" s="17">
        <v>0</v>
      </c>
      <c r="P862" s="3">
        <v>0</v>
      </c>
    </row>
    <row r="863" spans="1:16" ht="24.95" customHeight="1" x14ac:dyDescent="0.2">
      <c r="A863" s="21" t="str">
        <f t="shared" si="39"/>
        <v>1441|1440011|430|2025|7094346000145|9399|15137,52</v>
      </c>
      <c r="B863" s="21" t="str">
        <f t="shared" si="40"/>
        <v>1441|1440011|430|2025|8360</v>
      </c>
      <c r="C863" s="14">
        <v>1441</v>
      </c>
      <c r="D863" s="14">
        <v>1440011</v>
      </c>
      <c r="E863" s="14">
        <v>430</v>
      </c>
      <c r="F863" s="14">
        <v>2025</v>
      </c>
      <c r="G863" s="14">
        <v>7094346000145</v>
      </c>
      <c r="H863" s="15" t="s">
        <v>335</v>
      </c>
      <c r="I863" s="14">
        <v>9399</v>
      </c>
      <c r="J863" s="14" t="s">
        <v>519</v>
      </c>
      <c r="K863" s="16">
        <v>46020</v>
      </c>
      <c r="L863" s="14">
        <v>8360</v>
      </c>
      <c r="M863" s="34">
        <f t="shared" si="41"/>
        <v>15137.52</v>
      </c>
      <c r="N863" s="17">
        <v>13778.65</v>
      </c>
      <c r="O863" s="17">
        <v>1358.87</v>
      </c>
      <c r="P863" s="3">
        <v>0</v>
      </c>
    </row>
    <row r="864" spans="1:16" ht="24.95" customHeight="1" x14ac:dyDescent="0.2">
      <c r="A864" s="21" t="str">
        <f t="shared" si="39"/>
        <v>1441|1440011|430|2025|7094346000145|9399|5608,56</v>
      </c>
      <c r="B864" s="21" t="str">
        <f t="shared" si="40"/>
        <v>1441|1440011|430|2025|8361</v>
      </c>
      <c r="C864" s="14">
        <v>1441</v>
      </c>
      <c r="D864" s="14">
        <v>1440011</v>
      </c>
      <c r="E864" s="14">
        <v>430</v>
      </c>
      <c r="F864" s="14">
        <v>2025</v>
      </c>
      <c r="G864" s="14">
        <v>7094346000145</v>
      </c>
      <c r="H864" s="15" t="s">
        <v>335</v>
      </c>
      <c r="I864" s="14">
        <v>9399</v>
      </c>
      <c r="J864" s="14" t="s">
        <v>519</v>
      </c>
      <c r="K864" s="16">
        <v>46020</v>
      </c>
      <c r="L864" s="14">
        <v>8361</v>
      </c>
      <c r="M864" s="34">
        <f t="shared" si="41"/>
        <v>5608.56</v>
      </c>
      <c r="N864" s="17">
        <v>5323.68</v>
      </c>
      <c r="O864" s="17">
        <v>284.88</v>
      </c>
      <c r="P864" s="3">
        <v>0</v>
      </c>
    </row>
    <row r="865" spans="1:16" ht="24.95" customHeight="1" x14ac:dyDescent="0.2">
      <c r="A865" s="21" t="str">
        <f t="shared" si="39"/>
        <v>1441|1440011|433|2025|50876159000142|3926|41,49</v>
      </c>
      <c r="B865" s="21" t="str">
        <f t="shared" si="40"/>
        <v>1441|1440011|433|2025|413</v>
      </c>
      <c r="C865" s="14">
        <v>1441</v>
      </c>
      <c r="D865" s="14">
        <v>1440011</v>
      </c>
      <c r="E865" s="14">
        <v>433</v>
      </c>
      <c r="F865" s="14">
        <v>2025</v>
      </c>
      <c r="G865" s="14">
        <v>50876159000142</v>
      </c>
      <c r="H865" s="15" t="s">
        <v>344</v>
      </c>
      <c r="I865" s="14">
        <v>3926</v>
      </c>
      <c r="J865" s="14" t="s">
        <v>366</v>
      </c>
      <c r="K865" s="16">
        <v>46020</v>
      </c>
      <c r="L865" s="14">
        <v>413</v>
      </c>
      <c r="M865" s="34">
        <f t="shared" si="41"/>
        <v>41.49</v>
      </c>
      <c r="N865" s="17">
        <v>41.49</v>
      </c>
      <c r="O865" s="17">
        <v>0</v>
      </c>
      <c r="P865" s="3">
        <v>0</v>
      </c>
    </row>
    <row r="866" spans="1:16" ht="24.95" customHeight="1" x14ac:dyDescent="0.2">
      <c r="A866" s="21" t="str">
        <f t="shared" si="39"/>
        <v>1441|1440013|0|0|17947581000176|0|193,54</v>
      </c>
      <c r="B866" s="21" t="str">
        <f t="shared" si="40"/>
        <v>1441|1440013|0|0|86</v>
      </c>
      <c r="C866" s="14">
        <v>1441</v>
      </c>
      <c r="D866" s="14">
        <v>1440013</v>
      </c>
      <c r="E866" s="14">
        <v>0</v>
      </c>
      <c r="F866" s="14">
        <v>0</v>
      </c>
      <c r="G866" s="14">
        <v>17947581000176</v>
      </c>
      <c r="H866" s="15" t="s">
        <v>383</v>
      </c>
      <c r="I866" s="14">
        <v>0</v>
      </c>
      <c r="J866" s="14" t="s">
        <v>357</v>
      </c>
      <c r="K866" s="16">
        <v>45994</v>
      </c>
      <c r="L866" s="14">
        <v>86</v>
      </c>
      <c r="M866" s="34">
        <f t="shared" si="41"/>
        <v>193.54</v>
      </c>
      <c r="N866" s="17">
        <v>193.54</v>
      </c>
      <c r="O866" s="17">
        <v>0</v>
      </c>
      <c r="P866" s="3">
        <v>0</v>
      </c>
    </row>
    <row r="867" spans="1:16" ht="24.95" customHeight="1" x14ac:dyDescent="0.2">
      <c r="A867" s="21" t="str">
        <f t="shared" si="39"/>
        <v>1441|1440013|0|0|18715383000140|0|123,82</v>
      </c>
      <c r="B867" s="21" t="str">
        <f t="shared" si="40"/>
        <v>1441|1440013|0|0|92</v>
      </c>
      <c r="C867" s="14">
        <v>1441</v>
      </c>
      <c r="D867" s="14">
        <v>1440013</v>
      </c>
      <c r="E867" s="14">
        <v>0</v>
      </c>
      <c r="F867" s="14">
        <v>0</v>
      </c>
      <c r="G867" s="14">
        <v>18715383000140</v>
      </c>
      <c r="H867" s="15" t="s">
        <v>140</v>
      </c>
      <c r="I867" s="14">
        <v>0</v>
      </c>
      <c r="J867" s="14" t="s">
        <v>357</v>
      </c>
      <c r="K867" s="16">
        <v>46013</v>
      </c>
      <c r="L867" s="14">
        <v>92</v>
      </c>
      <c r="M867" s="34">
        <f t="shared" si="41"/>
        <v>123.82</v>
      </c>
      <c r="N867" s="17">
        <v>123.82</v>
      </c>
      <c r="O867" s="17">
        <v>0</v>
      </c>
      <c r="P867" s="3">
        <v>0</v>
      </c>
    </row>
    <row r="868" spans="1:16" ht="24.95" customHeight="1" x14ac:dyDescent="0.2">
      <c r="A868" s="21" t="str">
        <f t="shared" si="39"/>
        <v>1441|1440013|0|0|24996969000122|0|177,25</v>
      </c>
      <c r="B868" s="21" t="str">
        <f t="shared" si="40"/>
        <v>1441|1440013|0|0|87</v>
      </c>
      <c r="C868" s="14">
        <v>1441</v>
      </c>
      <c r="D868" s="14">
        <v>1440013</v>
      </c>
      <c r="E868" s="14">
        <v>0</v>
      </c>
      <c r="F868" s="14">
        <v>0</v>
      </c>
      <c r="G868" s="14">
        <v>24996969000122</v>
      </c>
      <c r="H868" s="15" t="s">
        <v>478</v>
      </c>
      <c r="I868" s="14">
        <v>0</v>
      </c>
      <c r="J868" s="14" t="s">
        <v>357</v>
      </c>
      <c r="K868" s="16">
        <v>46001</v>
      </c>
      <c r="L868" s="14">
        <v>87</v>
      </c>
      <c r="M868" s="34">
        <f t="shared" si="41"/>
        <v>177.25</v>
      </c>
      <c r="N868" s="17">
        <v>177.25</v>
      </c>
      <c r="O868" s="17">
        <v>0</v>
      </c>
      <c r="P868" s="3">
        <v>0</v>
      </c>
    </row>
    <row r="869" spans="1:16" ht="24.95" customHeight="1" x14ac:dyDescent="0.2">
      <c r="A869" s="21" t="str">
        <f t="shared" si="39"/>
        <v>1441|1440013|0|0|29979036000140|0|1359,59</v>
      </c>
      <c r="B869" s="21" t="str">
        <f t="shared" si="40"/>
        <v>1441|1440013|0|0|91</v>
      </c>
      <c r="C869" s="14">
        <v>1441</v>
      </c>
      <c r="D869" s="14">
        <v>1440013</v>
      </c>
      <c r="E869" s="14">
        <v>0</v>
      </c>
      <c r="F869" s="14">
        <v>0</v>
      </c>
      <c r="G869" s="14">
        <v>29979036000140</v>
      </c>
      <c r="H869" s="15" t="s">
        <v>479</v>
      </c>
      <c r="I869" s="14">
        <v>0</v>
      </c>
      <c r="J869" s="14" t="s">
        <v>357</v>
      </c>
      <c r="K869" s="16">
        <v>46003</v>
      </c>
      <c r="L869" s="14">
        <v>91</v>
      </c>
      <c r="M869" s="34">
        <f t="shared" si="41"/>
        <v>1359.59</v>
      </c>
      <c r="N869" s="17">
        <v>1359.59</v>
      </c>
      <c r="O869" s="17">
        <v>0</v>
      </c>
      <c r="P869" s="3">
        <v>0</v>
      </c>
    </row>
    <row r="870" spans="1:16" ht="24.95" customHeight="1" x14ac:dyDescent="0.2">
      <c r="A870" s="21" t="str">
        <f t="shared" si="39"/>
        <v>1441|1440013|0|0|29979036000140|0|709,66</v>
      </c>
      <c r="B870" s="21" t="str">
        <f t="shared" si="40"/>
        <v>1441|1440013|0|0|1</v>
      </c>
      <c r="C870" s="14">
        <v>1441</v>
      </c>
      <c r="D870" s="14">
        <v>1440013</v>
      </c>
      <c r="E870" s="14">
        <v>0</v>
      </c>
      <c r="F870" s="14">
        <v>0</v>
      </c>
      <c r="G870" s="14">
        <v>29979036000140</v>
      </c>
      <c r="H870" s="15" t="s">
        <v>479</v>
      </c>
      <c r="I870" s="14">
        <v>0</v>
      </c>
      <c r="J870" s="14" t="s">
        <v>357</v>
      </c>
      <c r="K870" s="16">
        <v>46038</v>
      </c>
      <c r="L870" s="14">
        <v>1</v>
      </c>
      <c r="M870" s="34">
        <f t="shared" si="41"/>
        <v>709.66</v>
      </c>
      <c r="N870" s="17">
        <v>709.66</v>
      </c>
      <c r="O870" s="17">
        <v>0</v>
      </c>
      <c r="P870" s="3">
        <v>0</v>
      </c>
    </row>
    <row r="871" spans="1:16" ht="24.95" customHeight="1" x14ac:dyDescent="0.2">
      <c r="A871" s="21" t="str">
        <f t="shared" si="39"/>
        <v>1441|1440013|3|2025|26179697000101|3943|2352,66</v>
      </c>
      <c r="B871" s="21" t="str">
        <f t="shared" si="40"/>
        <v>1441|1440013|3|2025|93</v>
      </c>
      <c r="C871" s="14">
        <v>1441</v>
      </c>
      <c r="D871" s="14">
        <v>1440013</v>
      </c>
      <c r="E871" s="14">
        <v>3</v>
      </c>
      <c r="F871" s="14">
        <v>2025</v>
      </c>
      <c r="G871" s="14">
        <v>26179697000101</v>
      </c>
      <c r="H871" s="15" t="s">
        <v>351</v>
      </c>
      <c r="I871" s="14">
        <v>3943</v>
      </c>
      <c r="J871" s="14" t="s">
        <v>366</v>
      </c>
      <c r="K871" s="16">
        <v>46014</v>
      </c>
      <c r="L871" s="14">
        <v>93</v>
      </c>
      <c r="M871" s="34">
        <f t="shared" si="41"/>
        <v>2352.66</v>
      </c>
      <c r="N871" s="17">
        <v>2233.79</v>
      </c>
      <c r="O871" s="17">
        <v>118.87</v>
      </c>
      <c r="P871" s="3">
        <v>0</v>
      </c>
    </row>
    <row r="872" spans="1:16" ht="24.95" customHeight="1" x14ac:dyDescent="0.2">
      <c r="A872" s="21" t="str">
        <f t="shared" si="39"/>
        <v>1441|1440013|4|2025|33224254000142|3704|5548,28</v>
      </c>
      <c r="B872" s="21" t="str">
        <f t="shared" si="40"/>
        <v>1441|1440013|4|2025|88</v>
      </c>
      <c r="C872" s="14">
        <v>1441</v>
      </c>
      <c r="D872" s="14">
        <v>1440013</v>
      </c>
      <c r="E872" s="14">
        <v>4</v>
      </c>
      <c r="F872" s="14">
        <v>2025</v>
      </c>
      <c r="G872" s="14">
        <v>33224254000142</v>
      </c>
      <c r="H872" s="15" t="s">
        <v>516</v>
      </c>
      <c r="I872" s="14">
        <v>3704</v>
      </c>
      <c r="J872" s="14" t="s">
        <v>517</v>
      </c>
      <c r="K872" s="16">
        <v>46003</v>
      </c>
      <c r="L872" s="14">
        <v>88</v>
      </c>
      <c r="M872" s="34">
        <f t="shared" si="41"/>
        <v>5548.28</v>
      </c>
      <c r="N872" s="17">
        <v>5238.6099999999997</v>
      </c>
      <c r="O872" s="17">
        <v>309.67</v>
      </c>
      <c r="P872" s="3">
        <v>0</v>
      </c>
    </row>
    <row r="873" spans="1:16" ht="24.95" customHeight="1" x14ac:dyDescent="0.2">
      <c r="A873" s="21" t="str">
        <f t="shared" si="39"/>
        <v>1441|1440013|4|2025|33224254000142|3704|5081,3</v>
      </c>
      <c r="B873" s="21" t="str">
        <f t="shared" si="40"/>
        <v>1441|1440013|4|2025|89</v>
      </c>
      <c r="C873" s="14">
        <v>1441</v>
      </c>
      <c r="D873" s="14">
        <v>1440013</v>
      </c>
      <c r="E873" s="14">
        <v>4</v>
      </c>
      <c r="F873" s="14">
        <v>2025</v>
      </c>
      <c r="G873" s="14">
        <v>33224254000142</v>
      </c>
      <c r="H873" s="15" t="s">
        <v>516</v>
      </c>
      <c r="I873" s="14">
        <v>3704</v>
      </c>
      <c r="J873" s="14" t="s">
        <v>517</v>
      </c>
      <c r="K873" s="16">
        <v>46003</v>
      </c>
      <c r="L873" s="14">
        <v>89</v>
      </c>
      <c r="M873" s="34">
        <f t="shared" si="41"/>
        <v>5081.2999999999993</v>
      </c>
      <c r="N873" s="17">
        <v>4797.6899999999996</v>
      </c>
      <c r="O873" s="17">
        <v>283.61</v>
      </c>
      <c r="P873" s="3">
        <v>0</v>
      </c>
    </row>
    <row r="874" spans="1:16" ht="24.95" customHeight="1" x14ac:dyDescent="0.2">
      <c r="A874" s="21" t="str">
        <f t="shared" si="39"/>
        <v>1441|1440013|5|2025|33224254000142|3705|816,2</v>
      </c>
      <c r="B874" s="21" t="str">
        <f t="shared" si="40"/>
        <v>1441|1440013|5|2025|90</v>
      </c>
      <c r="C874" s="14">
        <v>1441</v>
      </c>
      <c r="D874" s="14">
        <v>1440013</v>
      </c>
      <c r="E874" s="14">
        <v>5</v>
      </c>
      <c r="F874" s="14">
        <v>2025</v>
      </c>
      <c r="G874" s="14">
        <v>33224254000142</v>
      </c>
      <c r="H874" s="15" t="s">
        <v>516</v>
      </c>
      <c r="I874" s="14">
        <v>3705</v>
      </c>
      <c r="J874" s="14" t="s">
        <v>517</v>
      </c>
      <c r="K874" s="16">
        <v>46003</v>
      </c>
      <c r="L874" s="14">
        <v>90</v>
      </c>
      <c r="M874" s="34">
        <f t="shared" si="41"/>
        <v>816.19999999999993</v>
      </c>
      <c r="N874" s="17">
        <v>777.02</v>
      </c>
      <c r="O874" s="17">
        <v>39.18</v>
      </c>
      <c r="P874" s="3">
        <v>0</v>
      </c>
    </row>
    <row r="875" spans="1:16" ht="24.95" customHeight="1" x14ac:dyDescent="0.2">
      <c r="A875" s="21" t="str">
        <f t="shared" si="39"/>
        <v>1441|1440013|6|2025|34274233002571|3026|16883,78</v>
      </c>
      <c r="B875" s="21" t="str">
        <f t="shared" si="40"/>
        <v>1441|1440013|6|2025|94</v>
      </c>
      <c r="C875" s="14">
        <v>1441</v>
      </c>
      <c r="D875" s="14">
        <v>1440013</v>
      </c>
      <c r="E875" s="14">
        <v>6</v>
      </c>
      <c r="F875" s="14">
        <v>2025</v>
      </c>
      <c r="G875" s="14">
        <v>34274233002571</v>
      </c>
      <c r="H875" s="15" t="s">
        <v>533</v>
      </c>
      <c r="I875" s="14">
        <v>3026</v>
      </c>
      <c r="J875" s="14" t="s">
        <v>5</v>
      </c>
      <c r="K875" s="16">
        <v>46017</v>
      </c>
      <c r="L875" s="14">
        <v>94</v>
      </c>
      <c r="M875" s="34">
        <f t="shared" si="41"/>
        <v>16883.78</v>
      </c>
      <c r="N875" s="17">
        <v>16843.259999999998</v>
      </c>
      <c r="O875" s="17">
        <v>40.520000000000003</v>
      </c>
      <c r="P875" s="3">
        <v>0</v>
      </c>
    </row>
    <row r="876" spans="1:16" ht="24.95" customHeight="1" x14ac:dyDescent="0.2">
      <c r="A876" s="21" t="str">
        <f t="shared" si="39"/>
        <v>1441|1440013|6|2025|34274233002571|3026|16883,78</v>
      </c>
      <c r="B876" s="21" t="str">
        <f t="shared" si="40"/>
        <v>1441|1440013|6|2025|95</v>
      </c>
      <c r="C876" s="14">
        <v>1441</v>
      </c>
      <c r="D876" s="14">
        <v>1440013</v>
      </c>
      <c r="E876" s="14">
        <v>6</v>
      </c>
      <c r="F876" s="14">
        <v>2025</v>
      </c>
      <c r="G876" s="14">
        <v>34274233002571</v>
      </c>
      <c r="H876" s="15" t="s">
        <v>533</v>
      </c>
      <c r="I876" s="14">
        <v>3026</v>
      </c>
      <c r="J876" s="14" t="s">
        <v>5</v>
      </c>
      <c r="K876" s="16">
        <v>46020</v>
      </c>
      <c r="L876" s="14">
        <v>95</v>
      </c>
      <c r="M876" s="34">
        <f t="shared" si="41"/>
        <v>16883.78</v>
      </c>
      <c r="N876" s="17">
        <v>16843.259999999998</v>
      </c>
      <c r="O876" s="17">
        <v>40.520000000000003</v>
      </c>
      <c r="P876" s="3">
        <v>0</v>
      </c>
    </row>
    <row r="877" spans="1:16" ht="24.95" customHeight="1" x14ac:dyDescent="0.2">
      <c r="A877" s="21" t="str">
        <f t="shared" si="39"/>
        <v>1441|1440013|6|2025|34274233002571|3026|16883,78</v>
      </c>
      <c r="B877" s="21" t="str">
        <f t="shared" si="40"/>
        <v>1441|1440013|6|2025|96</v>
      </c>
      <c r="C877" s="14">
        <v>1441</v>
      </c>
      <c r="D877" s="14">
        <v>1440013</v>
      </c>
      <c r="E877" s="14">
        <v>6</v>
      </c>
      <c r="F877" s="14">
        <v>2025</v>
      </c>
      <c r="G877" s="14">
        <v>34274233002571</v>
      </c>
      <c r="H877" s="15" t="s">
        <v>533</v>
      </c>
      <c r="I877" s="14">
        <v>3026</v>
      </c>
      <c r="J877" s="14" t="s">
        <v>5</v>
      </c>
      <c r="K877" s="16">
        <v>46020</v>
      </c>
      <c r="L877" s="14">
        <v>96</v>
      </c>
      <c r="M877" s="34">
        <f t="shared" si="41"/>
        <v>16883.78</v>
      </c>
      <c r="N877" s="17">
        <v>16843.259999999998</v>
      </c>
      <c r="O877" s="17">
        <v>40.520000000000003</v>
      </c>
      <c r="P877" s="3">
        <v>0</v>
      </c>
    </row>
    <row r="878" spans="1:16" ht="24.95" customHeight="1" x14ac:dyDescent="0.2">
      <c r="A878" s="21" t="str">
        <f t="shared" si="39"/>
        <v>1441|1440020|1198|2025|176282610|3026|444</v>
      </c>
      <c r="B878" s="21" t="str">
        <f t="shared" si="40"/>
        <v>1441|1440020|1198|2025|1367</v>
      </c>
      <c r="C878" s="14">
        <v>1441</v>
      </c>
      <c r="D878" s="14">
        <v>1440020</v>
      </c>
      <c r="E878" s="14">
        <v>1198</v>
      </c>
      <c r="F878" s="14">
        <v>2025</v>
      </c>
      <c r="G878" s="14">
        <v>176282610</v>
      </c>
      <c r="H878" s="15" t="s">
        <v>534</v>
      </c>
      <c r="I878" s="14">
        <v>3026</v>
      </c>
      <c r="J878" s="14" t="s">
        <v>5</v>
      </c>
      <c r="K878" s="16">
        <v>45993</v>
      </c>
      <c r="L878" s="14">
        <v>1367</v>
      </c>
      <c r="M878" s="34">
        <f t="shared" si="41"/>
        <v>444</v>
      </c>
      <c r="N878" s="17">
        <v>444</v>
      </c>
      <c r="O878" s="17">
        <v>0</v>
      </c>
      <c r="P878" s="3">
        <v>0</v>
      </c>
    </row>
    <row r="879" spans="1:16" ht="24.95" customHeight="1" x14ac:dyDescent="0.2">
      <c r="A879" s="21" t="str">
        <f t="shared" si="39"/>
        <v>1441|1440020|1227|2025|5877912682|3026|548,34</v>
      </c>
      <c r="B879" s="21" t="str">
        <f t="shared" si="40"/>
        <v>1441|1440020|1227|2025|1375</v>
      </c>
      <c r="C879" s="14">
        <v>1441</v>
      </c>
      <c r="D879" s="14">
        <v>1440020</v>
      </c>
      <c r="E879" s="14">
        <v>1227</v>
      </c>
      <c r="F879" s="14">
        <v>2025</v>
      </c>
      <c r="G879" s="14">
        <v>5877912682</v>
      </c>
      <c r="H879" s="15" t="s">
        <v>535</v>
      </c>
      <c r="I879" s="14">
        <v>3026</v>
      </c>
      <c r="J879" s="14" t="s">
        <v>5</v>
      </c>
      <c r="K879" s="16">
        <v>45994</v>
      </c>
      <c r="L879" s="14">
        <v>1375</v>
      </c>
      <c r="M879" s="34">
        <f t="shared" si="41"/>
        <v>548.34</v>
      </c>
      <c r="N879" s="17">
        <v>548.34</v>
      </c>
      <c r="O879" s="17">
        <v>0</v>
      </c>
      <c r="P879" s="3">
        <v>0</v>
      </c>
    </row>
    <row r="880" spans="1:16" ht="24.95" customHeight="1" x14ac:dyDescent="0.2">
      <c r="A880" s="21" t="str">
        <f t="shared" si="39"/>
        <v>1441|1440020|1229|2025|95729895615|3026|174,04</v>
      </c>
      <c r="B880" s="21" t="str">
        <f t="shared" si="40"/>
        <v>1441|1440020|1229|2025|1369</v>
      </c>
      <c r="C880" s="14">
        <v>1441</v>
      </c>
      <c r="D880" s="14">
        <v>1440020</v>
      </c>
      <c r="E880" s="14">
        <v>1229</v>
      </c>
      <c r="F880" s="14">
        <v>2025</v>
      </c>
      <c r="G880" s="14">
        <v>95729895615</v>
      </c>
      <c r="H880" s="15" t="s">
        <v>536</v>
      </c>
      <c r="I880" s="14">
        <v>3026</v>
      </c>
      <c r="J880" s="14" t="s">
        <v>5</v>
      </c>
      <c r="K880" s="16">
        <v>45993</v>
      </c>
      <c r="L880" s="14">
        <v>1369</v>
      </c>
      <c r="M880" s="34">
        <f t="shared" si="41"/>
        <v>174.04</v>
      </c>
      <c r="N880" s="17">
        <v>174.04</v>
      </c>
      <c r="O880" s="17">
        <v>0</v>
      </c>
      <c r="P880" s="3">
        <v>0</v>
      </c>
    </row>
    <row r="881" spans="1:16" ht="24.95" customHeight="1" x14ac:dyDescent="0.2">
      <c r="A881" s="21" t="str">
        <f t="shared" si="39"/>
        <v>1441|1440020|1231|2025|3467603645|3026|174,04</v>
      </c>
      <c r="B881" s="21" t="str">
        <f t="shared" si="40"/>
        <v>1441|1440020|1231|2025|1368</v>
      </c>
      <c r="C881" s="14">
        <v>1441</v>
      </c>
      <c r="D881" s="14">
        <v>1440020</v>
      </c>
      <c r="E881" s="14">
        <v>1231</v>
      </c>
      <c r="F881" s="14">
        <v>2025</v>
      </c>
      <c r="G881" s="14">
        <v>3467603645</v>
      </c>
      <c r="H881" s="15" t="s">
        <v>537</v>
      </c>
      <c r="I881" s="14">
        <v>3026</v>
      </c>
      <c r="J881" s="14" t="s">
        <v>5</v>
      </c>
      <c r="K881" s="16">
        <v>45993</v>
      </c>
      <c r="L881" s="14">
        <v>1368</v>
      </c>
      <c r="M881" s="34">
        <f t="shared" si="41"/>
        <v>174.04</v>
      </c>
      <c r="N881" s="17">
        <v>174.04</v>
      </c>
      <c r="O881" s="17">
        <v>0</v>
      </c>
      <c r="P881" s="3">
        <v>0</v>
      </c>
    </row>
    <row r="882" spans="1:16" ht="24.95" customHeight="1" x14ac:dyDescent="0.2">
      <c r="A882" s="21" t="str">
        <f t="shared" si="39"/>
        <v>1441|1440020|1233|2025|5877912682|3026|308,12</v>
      </c>
      <c r="B882" s="21" t="str">
        <f t="shared" si="40"/>
        <v>1441|1440020|1233|2025|1374</v>
      </c>
      <c r="C882" s="14">
        <v>1441</v>
      </c>
      <c r="D882" s="14">
        <v>1440020</v>
      </c>
      <c r="E882" s="14">
        <v>1233</v>
      </c>
      <c r="F882" s="14">
        <v>2025</v>
      </c>
      <c r="G882" s="14">
        <v>5877912682</v>
      </c>
      <c r="H882" s="15" t="s">
        <v>535</v>
      </c>
      <c r="I882" s="14">
        <v>3026</v>
      </c>
      <c r="J882" s="14" t="s">
        <v>5</v>
      </c>
      <c r="K882" s="16">
        <v>45994</v>
      </c>
      <c r="L882" s="14">
        <v>1374</v>
      </c>
      <c r="M882" s="34">
        <f t="shared" si="41"/>
        <v>308.12</v>
      </c>
      <c r="N882" s="17">
        <v>308.12</v>
      </c>
      <c r="O882" s="17">
        <v>0</v>
      </c>
      <c r="P882" s="3">
        <v>0</v>
      </c>
    </row>
    <row r="883" spans="1:16" ht="24.95" customHeight="1" x14ac:dyDescent="0.2">
      <c r="A883" s="21" t="str">
        <f t="shared" si="39"/>
        <v>1441|1440020|1235|2025|55869629691|3302|180,38</v>
      </c>
      <c r="B883" s="21" t="str">
        <f t="shared" si="40"/>
        <v>1441|1440020|1235|2025|1389</v>
      </c>
      <c r="C883" s="14">
        <v>1441</v>
      </c>
      <c r="D883" s="14">
        <v>1440020</v>
      </c>
      <c r="E883" s="14">
        <v>1235</v>
      </c>
      <c r="F883" s="14">
        <v>2025</v>
      </c>
      <c r="G883" s="14">
        <v>55869629691</v>
      </c>
      <c r="H883" s="15" t="s">
        <v>538</v>
      </c>
      <c r="I883" s="14">
        <v>3302</v>
      </c>
      <c r="J883" s="14" t="s">
        <v>523</v>
      </c>
      <c r="K883" s="16">
        <v>45995</v>
      </c>
      <c r="L883" s="14">
        <v>1389</v>
      </c>
      <c r="M883" s="34">
        <f t="shared" si="41"/>
        <v>180.38</v>
      </c>
      <c r="N883" s="17">
        <v>180.38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1441|1440020|1256|2025|4899054637|3026|222,44</v>
      </c>
      <c r="B884" s="21" t="str">
        <f t="shared" si="40"/>
        <v>1441|1440020|1256|2025|1381</v>
      </c>
      <c r="C884" s="14">
        <v>1441</v>
      </c>
      <c r="D884" s="14">
        <v>1440020</v>
      </c>
      <c r="E884" s="14">
        <v>1256</v>
      </c>
      <c r="F884" s="14">
        <v>2025</v>
      </c>
      <c r="G884" s="14">
        <v>4899054637</v>
      </c>
      <c r="H884" s="15" t="s">
        <v>539</v>
      </c>
      <c r="I884" s="14">
        <v>3026</v>
      </c>
      <c r="J884" s="14" t="s">
        <v>5</v>
      </c>
      <c r="K884" s="16">
        <v>45994</v>
      </c>
      <c r="L884" s="14">
        <v>1381</v>
      </c>
      <c r="M884" s="34">
        <f t="shared" si="41"/>
        <v>222.44</v>
      </c>
      <c r="N884" s="17">
        <v>222.44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1441|1440020|1258|2025|99845199615|3026|308,12</v>
      </c>
      <c r="B885" s="21" t="str">
        <f t="shared" si="40"/>
        <v>1441|1440020|1258|2025|1372</v>
      </c>
      <c r="C885" s="14">
        <v>1441</v>
      </c>
      <c r="D885" s="14">
        <v>1440020</v>
      </c>
      <c r="E885" s="14">
        <v>1258</v>
      </c>
      <c r="F885" s="14">
        <v>2025</v>
      </c>
      <c r="G885" s="14">
        <v>99845199615</v>
      </c>
      <c r="H885" s="15" t="s">
        <v>540</v>
      </c>
      <c r="I885" s="14">
        <v>3026</v>
      </c>
      <c r="J885" s="14" t="s">
        <v>5</v>
      </c>
      <c r="K885" s="16">
        <v>45994</v>
      </c>
      <c r="L885" s="14">
        <v>1372</v>
      </c>
      <c r="M885" s="34">
        <f t="shared" si="41"/>
        <v>308.12</v>
      </c>
      <c r="N885" s="17">
        <v>308.12</v>
      </c>
      <c r="O885" s="17">
        <v>0</v>
      </c>
      <c r="P885" s="3">
        <v>0</v>
      </c>
    </row>
    <row r="886" spans="1:16" ht="24.95" customHeight="1" x14ac:dyDescent="0.2">
      <c r="A886" s="21" t="str">
        <f t="shared" si="39"/>
        <v>1441|1440020|1268|2025|64791157672|3026|133,64</v>
      </c>
      <c r="B886" s="21" t="str">
        <f t="shared" si="40"/>
        <v>1441|1440020|1268|2025|1413</v>
      </c>
      <c r="C886" s="14">
        <v>1441</v>
      </c>
      <c r="D886" s="14">
        <v>1440020</v>
      </c>
      <c r="E886" s="14">
        <v>1268</v>
      </c>
      <c r="F886" s="14">
        <v>2025</v>
      </c>
      <c r="G886" s="14">
        <v>64791157672</v>
      </c>
      <c r="H886" s="15" t="s">
        <v>541</v>
      </c>
      <c r="I886" s="14">
        <v>3026</v>
      </c>
      <c r="J886" s="14" t="s">
        <v>5</v>
      </c>
      <c r="K886" s="16">
        <v>46002</v>
      </c>
      <c r="L886" s="14">
        <v>1413</v>
      </c>
      <c r="M886" s="34">
        <f t="shared" si="41"/>
        <v>133.63999999999999</v>
      </c>
      <c r="N886" s="17">
        <v>133.63999999999999</v>
      </c>
      <c r="O886" s="17">
        <v>0</v>
      </c>
      <c r="P886" s="3">
        <v>0</v>
      </c>
    </row>
    <row r="887" spans="1:16" ht="24.95" customHeight="1" x14ac:dyDescent="0.2">
      <c r="A887" s="21" t="str">
        <f t="shared" si="39"/>
        <v>1441|1440020|1272|2025|6225723692|3026|276,39</v>
      </c>
      <c r="B887" s="21" t="str">
        <f t="shared" si="40"/>
        <v>1441|1440020|1272|2025|1427</v>
      </c>
      <c r="C887" s="14">
        <v>1441</v>
      </c>
      <c r="D887" s="14">
        <v>1440020</v>
      </c>
      <c r="E887" s="14">
        <v>1272</v>
      </c>
      <c r="F887" s="14">
        <v>2025</v>
      </c>
      <c r="G887" s="14">
        <v>6225723692</v>
      </c>
      <c r="H887" s="15" t="s">
        <v>542</v>
      </c>
      <c r="I887" s="14">
        <v>3026</v>
      </c>
      <c r="J887" s="14" t="s">
        <v>5</v>
      </c>
      <c r="K887" s="16">
        <v>46006</v>
      </c>
      <c r="L887" s="14">
        <v>1427</v>
      </c>
      <c r="M887" s="34">
        <f t="shared" si="41"/>
        <v>276.39</v>
      </c>
      <c r="N887" s="17">
        <v>276.39</v>
      </c>
      <c r="O887" s="17">
        <v>0</v>
      </c>
      <c r="P887" s="3">
        <v>0</v>
      </c>
    </row>
    <row r="888" spans="1:16" ht="24.95" customHeight="1" x14ac:dyDescent="0.2">
      <c r="A888" s="21" t="str">
        <f t="shared" si="39"/>
        <v>1441|1440020|1276|2025|1577647610|3302|134,87</v>
      </c>
      <c r="B888" s="21" t="str">
        <f t="shared" si="40"/>
        <v>1441|1440020|1276|2025|1387</v>
      </c>
      <c r="C888" s="14">
        <v>1441</v>
      </c>
      <c r="D888" s="14">
        <v>1440020</v>
      </c>
      <c r="E888" s="14">
        <v>1276</v>
      </c>
      <c r="F888" s="14">
        <v>2025</v>
      </c>
      <c r="G888" s="14">
        <v>1577647610</v>
      </c>
      <c r="H888" s="15" t="s">
        <v>543</v>
      </c>
      <c r="I888" s="14">
        <v>3302</v>
      </c>
      <c r="J888" s="14" t="s">
        <v>523</v>
      </c>
      <c r="K888" s="16">
        <v>45995</v>
      </c>
      <c r="L888" s="14">
        <v>1387</v>
      </c>
      <c r="M888" s="34">
        <f t="shared" si="41"/>
        <v>134.87</v>
      </c>
      <c r="N888" s="17">
        <v>134.87</v>
      </c>
      <c r="O888" s="17">
        <v>0</v>
      </c>
      <c r="P888" s="3">
        <v>0</v>
      </c>
    </row>
    <row r="889" spans="1:16" ht="24.95" customHeight="1" x14ac:dyDescent="0.2">
      <c r="A889" s="21" t="str">
        <f t="shared" si="39"/>
        <v>1441|1440020|1278|2025|7042100611|3302|176,4</v>
      </c>
      <c r="B889" s="21" t="str">
        <f t="shared" si="40"/>
        <v>1441|1440020|1278|2025|1433</v>
      </c>
      <c r="C889" s="14">
        <v>1441</v>
      </c>
      <c r="D889" s="14">
        <v>1440020</v>
      </c>
      <c r="E889" s="14">
        <v>1278</v>
      </c>
      <c r="F889" s="14">
        <v>2025</v>
      </c>
      <c r="G889" s="14">
        <v>7042100611</v>
      </c>
      <c r="H889" s="15" t="s">
        <v>544</v>
      </c>
      <c r="I889" s="14">
        <v>3302</v>
      </c>
      <c r="J889" s="14" t="s">
        <v>523</v>
      </c>
      <c r="K889" s="16">
        <v>46008</v>
      </c>
      <c r="L889" s="14">
        <v>1433</v>
      </c>
      <c r="M889" s="34">
        <f t="shared" si="41"/>
        <v>176.4</v>
      </c>
      <c r="N889" s="17">
        <v>176.4</v>
      </c>
      <c r="O889" s="17">
        <v>0</v>
      </c>
      <c r="P889" s="3">
        <v>0</v>
      </c>
    </row>
    <row r="890" spans="1:16" ht="24.95" customHeight="1" x14ac:dyDescent="0.2">
      <c r="A890" s="21" t="str">
        <f t="shared" si="39"/>
        <v>1441|1440020|1282|2025|62099469687|3026|365,96</v>
      </c>
      <c r="B890" s="21" t="str">
        <f t="shared" si="40"/>
        <v>1441|1440020|1282|2025|1382</v>
      </c>
      <c r="C890" s="14">
        <v>1441</v>
      </c>
      <c r="D890" s="14">
        <v>1440020</v>
      </c>
      <c r="E890" s="14">
        <v>1282</v>
      </c>
      <c r="F890" s="14">
        <v>2025</v>
      </c>
      <c r="G890" s="14">
        <v>62099469687</v>
      </c>
      <c r="H890" s="15" t="s">
        <v>545</v>
      </c>
      <c r="I890" s="14">
        <v>3026</v>
      </c>
      <c r="J890" s="14" t="s">
        <v>5</v>
      </c>
      <c r="K890" s="16">
        <v>45994</v>
      </c>
      <c r="L890" s="14">
        <v>1382</v>
      </c>
      <c r="M890" s="34">
        <f t="shared" si="41"/>
        <v>418.24</v>
      </c>
      <c r="N890" s="17">
        <v>418.24</v>
      </c>
      <c r="O890" s="17">
        <v>0</v>
      </c>
      <c r="P890" s="3">
        <v>52.28</v>
      </c>
    </row>
    <row r="891" spans="1:16" ht="24.95" customHeight="1" x14ac:dyDescent="0.2">
      <c r="A891" s="21" t="str">
        <f t="shared" si="39"/>
        <v>1441|1440020|1284|2025|724048685|3026|943,5</v>
      </c>
      <c r="B891" s="21" t="str">
        <f t="shared" si="40"/>
        <v>1441|1440020|1284|2025|1395</v>
      </c>
      <c r="C891" s="14">
        <v>1441</v>
      </c>
      <c r="D891" s="14">
        <v>1440020</v>
      </c>
      <c r="E891" s="14">
        <v>1284</v>
      </c>
      <c r="F891" s="14">
        <v>2025</v>
      </c>
      <c r="G891" s="14">
        <v>724048685</v>
      </c>
      <c r="H891" s="15" t="s">
        <v>546</v>
      </c>
      <c r="I891" s="14">
        <v>3026</v>
      </c>
      <c r="J891" s="14" t="s">
        <v>5</v>
      </c>
      <c r="K891" s="16">
        <v>46000</v>
      </c>
      <c r="L891" s="14">
        <v>1395</v>
      </c>
      <c r="M891" s="34">
        <f t="shared" si="41"/>
        <v>943.5</v>
      </c>
      <c r="N891" s="17">
        <v>943.5</v>
      </c>
      <c r="O891" s="17">
        <v>0</v>
      </c>
      <c r="P891" s="3">
        <v>0</v>
      </c>
    </row>
    <row r="892" spans="1:16" ht="24.95" customHeight="1" x14ac:dyDescent="0.2">
      <c r="A892" s="21" t="str">
        <f t="shared" si="39"/>
        <v>1441|1440020|1290|2025|6916238640|3302|162,5</v>
      </c>
      <c r="B892" s="21" t="str">
        <f t="shared" si="40"/>
        <v>1441|1440020|1290|2025|1379</v>
      </c>
      <c r="C892" s="14">
        <v>1441</v>
      </c>
      <c r="D892" s="14">
        <v>1440020</v>
      </c>
      <c r="E892" s="14">
        <v>1290</v>
      </c>
      <c r="F892" s="14">
        <v>2025</v>
      </c>
      <c r="G892" s="14">
        <v>6916238640</v>
      </c>
      <c r="H892" s="15" t="s">
        <v>547</v>
      </c>
      <c r="I892" s="14">
        <v>3302</v>
      </c>
      <c r="J892" s="14" t="s">
        <v>523</v>
      </c>
      <c r="K892" s="16">
        <v>45994</v>
      </c>
      <c r="L892" s="14">
        <v>1379</v>
      </c>
      <c r="M892" s="34">
        <f t="shared" si="41"/>
        <v>162.5</v>
      </c>
      <c r="N892" s="17">
        <v>162.5</v>
      </c>
      <c r="O892" s="17">
        <v>0</v>
      </c>
      <c r="P892" s="3">
        <v>0</v>
      </c>
    </row>
    <row r="893" spans="1:16" ht="24.95" customHeight="1" x14ac:dyDescent="0.2">
      <c r="A893" s="21" t="str">
        <f t="shared" si="39"/>
        <v>1441|1440020|1297|2025|95802150653|3026|154,06</v>
      </c>
      <c r="B893" s="21" t="str">
        <f t="shared" si="40"/>
        <v>1441|1440020|1297|2025|1383</v>
      </c>
      <c r="C893" s="14">
        <v>1441</v>
      </c>
      <c r="D893" s="14">
        <v>1440020</v>
      </c>
      <c r="E893" s="14">
        <v>1297</v>
      </c>
      <c r="F893" s="14">
        <v>2025</v>
      </c>
      <c r="G893" s="14">
        <v>95802150653</v>
      </c>
      <c r="H893" s="15" t="s">
        <v>548</v>
      </c>
      <c r="I893" s="14">
        <v>3026</v>
      </c>
      <c r="J893" s="14" t="s">
        <v>5</v>
      </c>
      <c r="K893" s="16">
        <v>45994</v>
      </c>
      <c r="L893" s="14">
        <v>1383</v>
      </c>
      <c r="M893" s="34">
        <f t="shared" si="41"/>
        <v>154.06</v>
      </c>
      <c r="N893" s="17">
        <v>154.06</v>
      </c>
      <c r="O893" s="17">
        <v>0</v>
      </c>
      <c r="P893" s="3">
        <v>0</v>
      </c>
    </row>
    <row r="894" spans="1:16" ht="24.95" customHeight="1" x14ac:dyDescent="0.2">
      <c r="A894" s="21" t="str">
        <f t="shared" si="39"/>
        <v>1441|1440020|1304|2025|3623721603|3026|1416,36</v>
      </c>
      <c r="B894" s="21" t="str">
        <f t="shared" si="40"/>
        <v>1441|1440020|1304|2025|1400</v>
      </c>
      <c r="C894" s="14">
        <v>1441</v>
      </c>
      <c r="D894" s="14">
        <v>1440020</v>
      </c>
      <c r="E894" s="14">
        <v>1304</v>
      </c>
      <c r="F894" s="14">
        <v>2025</v>
      </c>
      <c r="G894" s="14">
        <v>3623721603</v>
      </c>
      <c r="H894" s="15" t="s">
        <v>549</v>
      </c>
      <c r="I894" s="14">
        <v>3026</v>
      </c>
      <c r="J894" s="14" t="s">
        <v>5</v>
      </c>
      <c r="K894" s="16">
        <v>46000</v>
      </c>
      <c r="L894" s="14">
        <v>1400</v>
      </c>
      <c r="M894" s="34">
        <f t="shared" si="41"/>
        <v>1416.36</v>
      </c>
      <c r="N894" s="17">
        <v>1416.36</v>
      </c>
      <c r="O894" s="17">
        <v>0</v>
      </c>
      <c r="P894" s="3">
        <v>0</v>
      </c>
    </row>
    <row r="895" spans="1:16" ht="24.95" customHeight="1" x14ac:dyDescent="0.2">
      <c r="A895" s="21" t="str">
        <f t="shared" si="39"/>
        <v>1441|1440020|1319|2025|54702119320|3026|470,64</v>
      </c>
      <c r="B895" s="21" t="str">
        <f t="shared" si="40"/>
        <v>1441|1440020|1319|2025|1373</v>
      </c>
      <c r="C895" s="14">
        <v>1441</v>
      </c>
      <c r="D895" s="14">
        <v>1440020</v>
      </c>
      <c r="E895" s="14">
        <v>1319</v>
      </c>
      <c r="F895" s="14">
        <v>2025</v>
      </c>
      <c r="G895" s="14">
        <v>54702119320</v>
      </c>
      <c r="H895" s="15" t="s">
        <v>550</v>
      </c>
      <c r="I895" s="14">
        <v>3026</v>
      </c>
      <c r="J895" s="14" t="s">
        <v>5</v>
      </c>
      <c r="K895" s="16">
        <v>45994</v>
      </c>
      <c r="L895" s="14">
        <v>1373</v>
      </c>
      <c r="M895" s="34">
        <f t="shared" si="41"/>
        <v>470.64</v>
      </c>
      <c r="N895" s="17">
        <v>470.64</v>
      </c>
      <c r="O895" s="17">
        <v>0</v>
      </c>
      <c r="P895" s="3">
        <v>0</v>
      </c>
    </row>
    <row r="896" spans="1:16" ht="24.95" customHeight="1" x14ac:dyDescent="0.2">
      <c r="A896" s="21" t="str">
        <f t="shared" si="39"/>
        <v>1441|1440020|1324|2025|6225723692|3026|276,39</v>
      </c>
      <c r="B896" s="21" t="str">
        <f t="shared" si="40"/>
        <v>1441|1440020|1324|2025|1437</v>
      </c>
      <c r="C896" s="14">
        <v>1441</v>
      </c>
      <c r="D896" s="14">
        <v>1440020</v>
      </c>
      <c r="E896" s="14">
        <v>1324</v>
      </c>
      <c r="F896" s="14">
        <v>2025</v>
      </c>
      <c r="G896" s="14">
        <v>6225723692</v>
      </c>
      <c r="H896" s="15" t="s">
        <v>542</v>
      </c>
      <c r="I896" s="14">
        <v>3026</v>
      </c>
      <c r="J896" s="14" t="s">
        <v>5</v>
      </c>
      <c r="K896" s="16">
        <v>46009</v>
      </c>
      <c r="L896" s="14">
        <v>1437</v>
      </c>
      <c r="M896" s="34">
        <f t="shared" si="41"/>
        <v>276.39</v>
      </c>
      <c r="N896" s="17">
        <v>276.39</v>
      </c>
      <c r="O896" s="17">
        <v>0</v>
      </c>
      <c r="P896" s="3">
        <v>0</v>
      </c>
    </row>
    <row r="897" spans="1:16" ht="24.95" customHeight="1" x14ac:dyDescent="0.2">
      <c r="A897" s="21" t="str">
        <f t="shared" si="39"/>
        <v>1441|1440020|1326|2025|6225723692|3026|276,39</v>
      </c>
      <c r="B897" s="21" t="str">
        <f t="shared" si="40"/>
        <v>1441|1440020|1326|2025|1438</v>
      </c>
      <c r="C897" s="14">
        <v>1441</v>
      </c>
      <c r="D897" s="14">
        <v>1440020</v>
      </c>
      <c r="E897" s="14">
        <v>1326</v>
      </c>
      <c r="F897" s="14">
        <v>2025</v>
      </c>
      <c r="G897" s="14">
        <v>6225723692</v>
      </c>
      <c r="H897" s="15" t="s">
        <v>542</v>
      </c>
      <c r="I897" s="14">
        <v>3026</v>
      </c>
      <c r="J897" s="14" t="s">
        <v>5</v>
      </c>
      <c r="K897" s="16">
        <v>46009</v>
      </c>
      <c r="L897" s="14">
        <v>1438</v>
      </c>
      <c r="M897" s="34">
        <f t="shared" si="41"/>
        <v>276.39</v>
      </c>
      <c r="N897" s="17">
        <v>276.39</v>
      </c>
      <c r="O897" s="17">
        <v>0</v>
      </c>
      <c r="P897" s="3">
        <v>0</v>
      </c>
    </row>
    <row r="898" spans="1:16" ht="24.95" customHeight="1" x14ac:dyDescent="0.2">
      <c r="A898" s="21" t="str">
        <f t="shared" si="39"/>
        <v>1441|1440020|1329|2025|5583064625|3026|586,08</v>
      </c>
      <c r="B898" s="21" t="str">
        <f t="shared" si="40"/>
        <v>1441|1440020|1329|2025|1380</v>
      </c>
      <c r="C898" s="14">
        <v>1441</v>
      </c>
      <c r="D898" s="14">
        <v>1440020</v>
      </c>
      <c r="E898" s="14">
        <v>1329</v>
      </c>
      <c r="F898" s="14">
        <v>2025</v>
      </c>
      <c r="G898" s="14">
        <v>5583064625</v>
      </c>
      <c r="H898" s="15" t="s">
        <v>551</v>
      </c>
      <c r="I898" s="14">
        <v>3026</v>
      </c>
      <c r="J898" s="14" t="s">
        <v>5</v>
      </c>
      <c r="K898" s="16">
        <v>45994</v>
      </c>
      <c r="L898" s="14">
        <v>1380</v>
      </c>
      <c r="M898" s="34">
        <f t="shared" si="41"/>
        <v>586.08000000000004</v>
      </c>
      <c r="N898" s="17">
        <v>586.08000000000004</v>
      </c>
      <c r="O898" s="17">
        <v>0</v>
      </c>
      <c r="P898" s="3">
        <v>0</v>
      </c>
    </row>
    <row r="899" spans="1:16" ht="24.95" customHeight="1" x14ac:dyDescent="0.2">
      <c r="A899" s="21" t="str">
        <f t="shared" si="39"/>
        <v>1441|1440020|1333|2025|98110314104|3302|80,98</v>
      </c>
      <c r="B899" s="21" t="str">
        <f t="shared" si="40"/>
        <v>1441|1440020|1333|2025|1431</v>
      </c>
      <c r="C899" s="14">
        <v>1441</v>
      </c>
      <c r="D899" s="14">
        <v>1440020</v>
      </c>
      <c r="E899" s="14">
        <v>1333</v>
      </c>
      <c r="F899" s="14">
        <v>2025</v>
      </c>
      <c r="G899" s="14">
        <v>98110314104</v>
      </c>
      <c r="H899" s="15" t="s">
        <v>552</v>
      </c>
      <c r="I899" s="14">
        <v>3302</v>
      </c>
      <c r="J899" s="14" t="s">
        <v>523</v>
      </c>
      <c r="K899" s="16">
        <v>46007</v>
      </c>
      <c r="L899" s="14">
        <v>1431</v>
      </c>
      <c r="M899" s="34">
        <f t="shared" si="41"/>
        <v>80.98</v>
      </c>
      <c r="N899" s="17">
        <v>80.98</v>
      </c>
      <c r="O899" s="17">
        <v>0</v>
      </c>
      <c r="P899" s="3">
        <v>0</v>
      </c>
    </row>
    <row r="900" spans="1:16" ht="24.95" customHeight="1" x14ac:dyDescent="0.2">
      <c r="A900" s="21" t="str">
        <f t="shared" si="39"/>
        <v>1441|1440020|1337|2025|40631986855|3026|66,82</v>
      </c>
      <c r="B900" s="21" t="str">
        <f t="shared" si="40"/>
        <v>1441|1440020|1337|2025|1402</v>
      </c>
      <c r="C900" s="14">
        <v>1441</v>
      </c>
      <c r="D900" s="14">
        <v>1440020</v>
      </c>
      <c r="E900" s="14">
        <v>1337</v>
      </c>
      <c r="F900" s="14">
        <v>2025</v>
      </c>
      <c r="G900" s="14">
        <v>40631986855</v>
      </c>
      <c r="H900" s="15" t="s">
        <v>553</v>
      </c>
      <c r="I900" s="14">
        <v>3026</v>
      </c>
      <c r="J900" s="14" t="s">
        <v>5</v>
      </c>
      <c r="K900" s="16">
        <v>46001</v>
      </c>
      <c r="L900" s="14">
        <v>1402</v>
      </c>
      <c r="M900" s="34">
        <f t="shared" si="41"/>
        <v>66.819999999999993</v>
      </c>
      <c r="N900" s="17">
        <v>66.819999999999993</v>
      </c>
      <c r="O900" s="17">
        <v>0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1441|1440020|1339|2025|64791157672|3026|66,82</v>
      </c>
      <c r="B901" s="21" t="str">
        <f t="shared" ref="B901:B964" si="43">C901&amp;"|"&amp;D901&amp;"|"&amp;E901&amp;"|"&amp;F901&amp;"|"&amp;L901</f>
        <v>1441|1440020|1339|2025|1436</v>
      </c>
      <c r="C901" s="14">
        <v>1441</v>
      </c>
      <c r="D901" s="14">
        <v>1440020</v>
      </c>
      <c r="E901" s="14">
        <v>1339</v>
      </c>
      <c r="F901" s="14">
        <v>2025</v>
      </c>
      <c r="G901" s="14">
        <v>64791157672</v>
      </c>
      <c r="H901" s="15" t="s">
        <v>541</v>
      </c>
      <c r="I901" s="14">
        <v>3026</v>
      </c>
      <c r="J901" s="14" t="s">
        <v>5</v>
      </c>
      <c r="K901" s="16">
        <v>46008</v>
      </c>
      <c r="L901" s="14">
        <v>1436</v>
      </c>
      <c r="M901" s="34">
        <f t="shared" si="41"/>
        <v>66.819999999999993</v>
      </c>
      <c r="N901" s="17">
        <v>66.819999999999993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1441|1440020|1341|2025|3027669605|3026|540,57</v>
      </c>
      <c r="B902" s="21" t="str">
        <f t="shared" si="43"/>
        <v>1441|1440020|1341|2025|1414</v>
      </c>
      <c r="C902" s="14">
        <v>1441</v>
      </c>
      <c r="D902" s="14">
        <v>1440020</v>
      </c>
      <c r="E902" s="14">
        <v>1341</v>
      </c>
      <c r="F902" s="14">
        <v>2025</v>
      </c>
      <c r="G902" s="14">
        <v>3027669605</v>
      </c>
      <c r="H902" s="15" t="s">
        <v>356</v>
      </c>
      <c r="I902" s="14">
        <v>3026</v>
      </c>
      <c r="J902" s="14" t="s">
        <v>5</v>
      </c>
      <c r="K902" s="16">
        <v>46002</v>
      </c>
      <c r="L902" s="14">
        <v>1414</v>
      </c>
      <c r="M902" s="34">
        <f t="shared" ref="M902:M965" si="44">N902+O902</f>
        <v>540.57000000000005</v>
      </c>
      <c r="N902" s="17">
        <v>540.57000000000005</v>
      </c>
      <c r="O902" s="17">
        <v>0</v>
      </c>
      <c r="P902" s="3">
        <v>0</v>
      </c>
    </row>
    <row r="903" spans="1:16" ht="24.95" customHeight="1" x14ac:dyDescent="0.2">
      <c r="A903" s="21" t="str">
        <f t="shared" si="42"/>
        <v>1441|1440020|1344|2025|2258530601|3302|137,88</v>
      </c>
      <c r="B903" s="21" t="str">
        <f t="shared" si="43"/>
        <v>1441|1440020|1344|2025|1394</v>
      </c>
      <c r="C903" s="14">
        <v>1441</v>
      </c>
      <c r="D903" s="14">
        <v>1440020</v>
      </c>
      <c r="E903" s="14">
        <v>1344</v>
      </c>
      <c r="F903" s="14">
        <v>2025</v>
      </c>
      <c r="G903" s="14">
        <v>2258530601</v>
      </c>
      <c r="H903" s="15" t="s">
        <v>554</v>
      </c>
      <c r="I903" s="14">
        <v>3302</v>
      </c>
      <c r="J903" s="14" t="s">
        <v>523</v>
      </c>
      <c r="K903" s="16">
        <v>46000</v>
      </c>
      <c r="L903" s="14">
        <v>1394</v>
      </c>
      <c r="M903" s="34">
        <f t="shared" si="44"/>
        <v>137.88</v>
      </c>
      <c r="N903" s="17">
        <v>137.88</v>
      </c>
      <c r="O903" s="17">
        <v>0</v>
      </c>
      <c r="P903" s="3">
        <v>0</v>
      </c>
    </row>
    <row r="904" spans="1:16" ht="24.95" customHeight="1" x14ac:dyDescent="0.2">
      <c r="A904" s="21" t="str">
        <f t="shared" si="42"/>
        <v>1441|1440020|1346|2025|5156476678|3026|1234,32</v>
      </c>
      <c r="B904" s="21" t="str">
        <f t="shared" si="43"/>
        <v>1441|1440020|1346|2025|1415</v>
      </c>
      <c r="C904" s="14">
        <v>1441</v>
      </c>
      <c r="D904" s="14">
        <v>1440020</v>
      </c>
      <c r="E904" s="14">
        <v>1346</v>
      </c>
      <c r="F904" s="14">
        <v>2025</v>
      </c>
      <c r="G904" s="14">
        <v>5156476678</v>
      </c>
      <c r="H904" s="15" t="s">
        <v>555</v>
      </c>
      <c r="I904" s="14">
        <v>3026</v>
      </c>
      <c r="J904" s="14" t="s">
        <v>5</v>
      </c>
      <c r="K904" s="16">
        <v>46002</v>
      </c>
      <c r="L904" s="14">
        <v>1415</v>
      </c>
      <c r="M904" s="34">
        <f t="shared" si="44"/>
        <v>1234.32</v>
      </c>
      <c r="N904" s="17">
        <v>1234.32</v>
      </c>
      <c r="O904" s="17">
        <v>0</v>
      </c>
      <c r="P904" s="3">
        <v>0</v>
      </c>
    </row>
    <row r="905" spans="1:16" ht="24.95" customHeight="1" x14ac:dyDescent="0.2">
      <c r="A905" s="21" t="str">
        <f t="shared" si="42"/>
        <v>1441|1440020|1352|2025|8060780654|3026|550,56</v>
      </c>
      <c r="B905" s="21" t="str">
        <f t="shared" si="43"/>
        <v>1441|1440020|1352|2025|1411</v>
      </c>
      <c r="C905" s="14">
        <v>1441</v>
      </c>
      <c r="D905" s="14">
        <v>1440020</v>
      </c>
      <c r="E905" s="14">
        <v>1352</v>
      </c>
      <c r="F905" s="14">
        <v>2025</v>
      </c>
      <c r="G905" s="14">
        <v>8060780654</v>
      </c>
      <c r="H905" s="15" t="s">
        <v>556</v>
      </c>
      <c r="I905" s="14">
        <v>3026</v>
      </c>
      <c r="J905" s="14" t="s">
        <v>5</v>
      </c>
      <c r="K905" s="16">
        <v>46002</v>
      </c>
      <c r="L905" s="14">
        <v>1411</v>
      </c>
      <c r="M905" s="34">
        <f t="shared" si="44"/>
        <v>550.55999999999995</v>
      </c>
      <c r="N905" s="17">
        <v>550.55999999999995</v>
      </c>
      <c r="O905" s="17">
        <v>0</v>
      </c>
      <c r="P905" s="3">
        <v>0</v>
      </c>
    </row>
    <row r="906" spans="1:16" ht="24.95" customHeight="1" x14ac:dyDescent="0.2">
      <c r="A906" s="21" t="str">
        <f t="shared" si="42"/>
        <v>1441|1440020|1354|2025|95729895615|3026|130,53</v>
      </c>
      <c r="B906" s="21" t="str">
        <f t="shared" si="43"/>
        <v>1441|1440020|1354|2025|1440</v>
      </c>
      <c r="C906" s="14">
        <v>1441</v>
      </c>
      <c r="D906" s="14">
        <v>1440020</v>
      </c>
      <c r="E906" s="14">
        <v>1354</v>
      </c>
      <c r="F906" s="14">
        <v>2025</v>
      </c>
      <c r="G906" s="14">
        <v>95729895615</v>
      </c>
      <c r="H906" s="15" t="s">
        <v>536</v>
      </c>
      <c r="I906" s="14">
        <v>3026</v>
      </c>
      <c r="J906" s="14" t="s">
        <v>5</v>
      </c>
      <c r="K906" s="16">
        <v>46009</v>
      </c>
      <c r="L906" s="14">
        <v>1440</v>
      </c>
      <c r="M906" s="34">
        <f t="shared" si="44"/>
        <v>130.53</v>
      </c>
      <c r="N906" s="17">
        <v>130.53</v>
      </c>
      <c r="O906" s="17">
        <v>0</v>
      </c>
      <c r="P906" s="3">
        <v>0</v>
      </c>
    </row>
    <row r="907" spans="1:16" ht="24.95" customHeight="1" x14ac:dyDescent="0.2">
      <c r="A907" s="21" t="str">
        <f t="shared" si="42"/>
        <v>1441|1440020|1356|2025|3467603645|3026|130,53</v>
      </c>
      <c r="B907" s="21" t="str">
        <f t="shared" si="43"/>
        <v>1441|1440020|1356|2025|1441</v>
      </c>
      <c r="C907" s="14">
        <v>1441</v>
      </c>
      <c r="D907" s="14">
        <v>1440020</v>
      </c>
      <c r="E907" s="14">
        <v>1356</v>
      </c>
      <c r="F907" s="14">
        <v>2025</v>
      </c>
      <c r="G907" s="14">
        <v>3467603645</v>
      </c>
      <c r="H907" s="15" t="s">
        <v>537</v>
      </c>
      <c r="I907" s="14">
        <v>3026</v>
      </c>
      <c r="J907" s="14" t="s">
        <v>5</v>
      </c>
      <c r="K907" s="16">
        <v>46009</v>
      </c>
      <c r="L907" s="14">
        <v>1441</v>
      </c>
      <c r="M907" s="34">
        <f t="shared" si="44"/>
        <v>130.53</v>
      </c>
      <c r="N907" s="17">
        <v>130.53</v>
      </c>
      <c r="O907" s="17">
        <v>0</v>
      </c>
      <c r="P907" s="3">
        <v>0</v>
      </c>
    </row>
    <row r="908" spans="1:16" ht="24.95" customHeight="1" x14ac:dyDescent="0.2">
      <c r="A908" s="21" t="str">
        <f t="shared" si="42"/>
        <v>1441|1440020|1358|2025|99845199615|3026|231,09</v>
      </c>
      <c r="B908" s="21" t="str">
        <f t="shared" si="43"/>
        <v>1441|1440020|1358|2025|1445</v>
      </c>
      <c r="C908" s="14">
        <v>1441</v>
      </c>
      <c r="D908" s="14">
        <v>1440020</v>
      </c>
      <c r="E908" s="14">
        <v>1358</v>
      </c>
      <c r="F908" s="14">
        <v>2025</v>
      </c>
      <c r="G908" s="14">
        <v>99845199615</v>
      </c>
      <c r="H908" s="15" t="s">
        <v>540</v>
      </c>
      <c r="I908" s="14">
        <v>3026</v>
      </c>
      <c r="J908" s="14" t="s">
        <v>5</v>
      </c>
      <c r="K908" s="16">
        <v>46013</v>
      </c>
      <c r="L908" s="14">
        <v>1445</v>
      </c>
      <c r="M908" s="34">
        <f t="shared" si="44"/>
        <v>231.09</v>
      </c>
      <c r="N908" s="17">
        <v>231.09</v>
      </c>
      <c r="O908" s="17">
        <v>0</v>
      </c>
      <c r="P908" s="3">
        <v>0</v>
      </c>
    </row>
    <row r="909" spans="1:16" ht="24.95" customHeight="1" x14ac:dyDescent="0.2">
      <c r="A909" s="21" t="str">
        <f t="shared" si="42"/>
        <v>1441|1440020|1362|2025|95802150653|3026|231,09</v>
      </c>
      <c r="B909" s="21" t="str">
        <f t="shared" si="43"/>
        <v>1441|1440020|1362|2025|1446</v>
      </c>
      <c r="C909" s="14">
        <v>1441</v>
      </c>
      <c r="D909" s="14">
        <v>1440020</v>
      </c>
      <c r="E909" s="14">
        <v>1362</v>
      </c>
      <c r="F909" s="14">
        <v>2025</v>
      </c>
      <c r="G909" s="14">
        <v>95802150653</v>
      </c>
      <c r="H909" s="15" t="s">
        <v>548</v>
      </c>
      <c r="I909" s="14">
        <v>3026</v>
      </c>
      <c r="J909" s="14" t="s">
        <v>5</v>
      </c>
      <c r="K909" s="16">
        <v>46013</v>
      </c>
      <c r="L909" s="14">
        <v>1446</v>
      </c>
      <c r="M909" s="34">
        <f t="shared" si="44"/>
        <v>231.09</v>
      </c>
      <c r="N909" s="17">
        <v>231.09</v>
      </c>
      <c r="O909" s="17">
        <v>0</v>
      </c>
      <c r="P909" s="3">
        <v>0</v>
      </c>
    </row>
    <row r="910" spans="1:16" ht="24.95" customHeight="1" x14ac:dyDescent="0.2">
      <c r="A910" s="21" t="str">
        <f t="shared" si="42"/>
        <v>1441|1440020|1364|2025|62099469687|3026|313,69</v>
      </c>
      <c r="B910" s="21" t="str">
        <f t="shared" si="43"/>
        <v>1441|1440020|1364|2025|1465</v>
      </c>
      <c r="C910" s="14">
        <v>1441</v>
      </c>
      <c r="D910" s="14">
        <v>1440020</v>
      </c>
      <c r="E910" s="14">
        <v>1364</v>
      </c>
      <c r="F910" s="14">
        <v>2025</v>
      </c>
      <c r="G910" s="14">
        <v>62099469687</v>
      </c>
      <c r="H910" s="15" t="s">
        <v>545</v>
      </c>
      <c r="I910" s="14">
        <v>3026</v>
      </c>
      <c r="J910" s="14" t="s">
        <v>5</v>
      </c>
      <c r="K910" s="16">
        <v>46014</v>
      </c>
      <c r="L910" s="14">
        <v>1465</v>
      </c>
      <c r="M910" s="34">
        <f t="shared" si="44"/>
        <v>313.69</v>
      </c>
      <c r="N910" s="17">
        <v>313.69</v>
      </c>
      <c r="O910" s="17">
        <v>0</v>
      </c>
      <c r="P910" s="3">
        <v>0</v>
      </c>
    </row>
    <row r="911" spans="1:16" ht="24.95" customHeight="1" x14ac:dyDescent="0.2">
      <c r="A911" s="21" t="str">
        <f t="shared" si="42"/>
        <v>1441|1440020|1366|2025|40631986855|3026|200,47</v>
      </c>
      <c r="B911" s="21" t="str">
        <f t="shared" si="43"/>
        <v>1441|1440020|1366|2025|1464</v>
      </c>
      <c r="C911" s="14">
        <v>1441</v>
      </c>
      <c r="D911" s="14">
        <v>1440020</v>
      </c>
      <c r="E911" s="14">
        <v>1366</v>
      </c>
      <c r="F911" s="14">
        <v>2025</v>
      </c>
      <c r="G911" s="14">
        <v>40631986855</v>
      </c>
      <c r="H911" s="15" t="s">
        <v>553</v>
      </c>
      <c r="I911" s="14">
        <v>3026</v>
      </c>
      <c r="J911" s="14" t="s">
        <v>5</v>
      </c>
      <c r="K911" s="16">
        <v>46014</v>
      </c>
      <c r="L911" s="14">
        <v>1464</v>
      </c>
      <c r="M911" s="34">
        <f t="shared" si="44"/>
        <v>200.47</v>
      </c>
      <c r="N911" s="17">
        <v>200.47</v>
      </c>
      <c r="O911" s="17">
        <v>0</v>
      </c>
      <c r="P911" s="3">
        <v>0</v>
      </c>
    </row>
    <row r="912" spans="1:16" ht="24.95" customHeight="1" x14ac:dyDescent="0.2">
      <c r="A912" s="21" t="str">
        <f t="shared" si="42"/>
        <v>1441|1440020|1368|2025|4171271622|3026|108</v>
      </c>
      <c r="B912" s="21" t="str">
        <f t="shared" si="43"/>
        <v>1441|1440020|1368|2025|1412</v>
      </c>
      <c r="C912" s="14">
        <v>1441</v>
      </c>
      <c r="D912" s="14">
        <v>1440020</v>
      </c>
      <c r="E912" s="14">
        <v>1368</v>
      </c>
      <c r="F912" s="14">
        <v>2025</v>
      </c>
      <c r="G912" s="14">
        <v>4171271622</v>
      </c>
      <c r="H912" s="15" t="s">
        <v>557</v>
      </c>
      <c r="I912" s="14">
        <v>3026</v>
      </c>
      <c r="J912" s="14" t="s">
        <v>5</v>
      </c>
      <c r="K912" s="16">
        <v>46002</v>
      </c>
      <c r="L912" s="14">
        <v>1412</v>
      </c>
      <c r="M912" s="34">
        <f t="shared" si="44"/>
        <v>108</v>
      </c>
      <c r="N912" s="17">
        <v>108</v>
      </c>
      <c r="O912" s="17">
        <v>0</v>
      </c>
      <c r="P912" s="3">
        <v>0</v>
      </c>
    </row>
    <row r="913" spans="1:16" ht="24.95" customHeight="1" x14ac:dyDescent="0.2">
      <c r="A913" s="21" t="str">
        <f t="shared" si="42"/>
        <v>1441|1440020|1371|2025|5877912682|3026|231,09</v>
      </c>
      <c r="B913" s="21" t="str">
        <f t="shared" si="43"/>
        <v>1441|1440020|1371|2025|1447</v>
      </c>
      <c r="C913" s="14">
        <v>1441</v>
      </c>
      <c r="D913" s="14">
        <v>1440020</v>
      </c>
      <c r="E913" s="14">
        <v>1371</v>
      </c>
      <c r="F913" s="14">
        <v>2025</v>
      </c>
      <c r="G913" s="14">
        <v>5877912682</v>
      </c>
      <c r="H913" s="15" t="s">
        <v>535</v>
      </c>
      <c r="I913" s="14">
        <v>3026</v>
      </c>
      <c r="J913" s="14" t="s">
        <v>5</v>
      </c>
      <c r="K913" s="16">
        <v>46013</v>
      </c>
      <c r="L913" s="14">
        <v>1447</v>
      </c>
      <c r="M913" s="34">
        <f t="shared" si="44"/>
        <v>231.09</v>
      </c>
      <c r="N913" s="17">
        <v>231.09</v>
      </c>
      <c r="O913" s="17">
        <v>0</v>
      </c>
      <c r="P913" s="3">
        <v>0</v>
      </c>
    </row>
    <row r="914" spans="1:16" ht="24.95" customHeight="1" x14ac:dyDescent="0.2">
      <c r="A914" s="21" t="str">
        <f t="shared" si="42"/>
        <v>1441|1440020|1373|2025|3623721603|3026|1062,27</v>
      </c>
      <c r="B914" s="21" t="str">
        <f t="shared" si="43"/>
        <v>1441|1440020|1373|2025|1467</v>
      </c>
      <c r="C914" s="14">
        <v>1441</v>
      </c>
      <c r="D914" s="14">
        <v>1440020</v>
      </c>
      <c r="E914" s="14">
        <v>1373</v>
      </c>
      <c r="F914" s="14">
        <v>2025</v>
      </c>
      <c r="G914" s="14">
        <v>3623721603</v>
      </c>
      <c r="H914" s="15" t="s">
        <v>549</v>
      </c>
      <c r="I914" s="14">
        <v>3026</v>
      </c>
      <c r="J914" s="14" t="s">
        <v>5</v>
      </c>
      <c r="K914" s="16">
        <v>46014</v>
      </c>
      <c r="L914" s="14">
        <v>1467</v>
      </c>
      <c r="M914" s="34">
        <f t="shared" si="44"/>
        <v>1062.27</v>
      </c>
      <c r="N914" s="17">
        <v>1062.27</v>
      </c>
      <c r="O914" s="17">
        <v>0</v>
      </c>
      <c r="P914" s="3">
        <v>0</v>
      </c>
    </row>
    <row r="915" spans="1:16" ht="24.95" customHeight="1" x14ac:dyDescent="0.2">
      <c r="A915" s="21" t="str">
        <f t="shared" si="42"/>
        <v>1441|1440020|1377|2025|8652845719|3302|223,67</v>
      </c>
      <c r="B915" s="21" t="str">
        <f t="shared" si="43"/>
        <v>1441|1440020|1377|2025|1466</v>
      </c>
      <c r="C915" s="14">
        <v>1441</v>
      </c>
      <c r="D915" s="14">
        <v>1440020</v>
      </c>
      <c r="E915" s="14">
        <v>1377</v>
      </c>
      <c r="F915" s="14">
        <v>2025</v>
      </c>
      <c r="G915" s="14">
        <v>8652845719</v>
      </c>
      <c r="H915" s="15" t="s">
        <v>558</v>
      </c>
      <c r="I915" s="14">
        <v>3302</v>
      </c>
      <c r="J915" s="14" t="s">
        <v>523</v>
      </c>
      <c r="K915" s="16">
        <v>46014</v>
      </c>
      <c r="L915" s="14">
        <v>1466</v>
      </c>
      <c r="M915" s="34">
        <f t="shared" si="44"/>
        <v>223.67</v>
      </c>
      <c r="N915" s="17">
        <v>223.67</v>
      </c>
      <c r="O915" s="17">
        <v>0</v>
      </c>
      <c r="P915" s="3">
        <v>0</v>
      </c>
    </row>
    <row r="916" spans="1:16" ht="24.95" customHeight="1" x14ac:dyDescent="0.2">
      <c r="A916" s="21" t="str">
        <f t="shared" si="42"/>
        <v>1441|1440020|1379|2025|8503011654|3026|1490,73</v>
      </c>
      <c r="B916" s="21" t="str">
        <f t="shared" si="43"/>
        <v>1441|1440020|1379|2025|1419</v>
      </c>
      <c r="C916" s="14">
        <v>1441</v>
      </c>
      <c r="D916" s="14">
        <v>1440020</v>
      </c>
      <c r="E916" s="14">
        <v>1379</v>
      </c>
      <c r="F916" s="14">
        <v>2025</v>
      </c>
      <c r="G916" s="14">
        <v>8503011654</v>
      </c>
      <c r="H916" s="15" t="s">
        <v>559</v>
      </c>
      <c r="I916" s="14">
        <v>3026</v>
      </c>
      <c r="J916" s="14" t="s">
        <v>5</v>
      </c>
      <c r="K916" s="16">
        <v>46003</v>
      </c>
      <c r="L916" s="14">
        <v>1419</v>
      </c>
      <c r="M916" s="34">
        <f t="shared" si="44"/>
        <v>1490.73</v>
      </c>
      <c r="N916" s="17">
        <v>1490.73</v>
      </c>
      <c r="O916" s="17">
        <v>0</v>
      </c>
      <c r="P916" s="3">
        <v>0</v>
      </c>
    </row>
    <row r="917" spans="1:16" ht="24.95" customHeight="1" x14ac:dyDescent="0.2">
      <c r="A917" s="21" t="str">
        <f t="shared" si="42"/>
        <v>1441|1440020|1386|2025|5477403608|3699|240</v>
      </c>
      <c r="B917" s="21" t="str">
        <f t="shared" si="43"/>
        <v>1441|1440020|1386|2025|1392</v>
      </c>
      <c r="C917" s="14">
        <v>1441</v>
      </c>
      <c r="D917" s="14">
        <v>1440020</v>
      </c>
      <c r="E917" s="14">
        <v>1386</v>
      </c>
      <c r="F917" s="14">
        <v>2025</v>
      </c>
      <c r="G917" s="14">
        <v>5477403608</v>
      </c>
      <c r="H917" s="15" t="s">
        <v>560</v>
      </c>
      <c r="I917" s="14">
        <v>3699</v>
      </c>
      <c r="J917" s="14" t="s">
        <v>513</v>
      </c>
      <c r="K917" s="16">
        <v>45996</v>
      </c>
      <c r="L917" s="14">
        <v>1392</v>
      </c>
      <c r="M917" s="34">
        <f t="shared" si="44"/>
        <v>240</v>
      </c>
      <c r="N917" s="17">
        <v>240</v>
      </c>
      <c r="O917" s="17">
        <v>0</v>
      </c>
      <c r="P917" s="3">
        <v>0</v>
      </c>
    </row>
    <row r="918" spans="1:16" ht="24.95" customHeight="1" x14ac:dyDescent="0.2">
      <c r="A918" s="21" t="str">
        <f t="shared" si="42"/>
        <v>1441|1440020|1388|2025|77441478634|3026|260,85</v>
      </c>
      <c r="B918" s="21" t="str">
        <f t="shared" si="43"/>
        <v>1441|1440020|1388|2025|1432</v>
      </c>
      <c r="C918" s="14">
        <v>1441</v>
      </c>
      <c r="D918" s="14">
        <v>1440020</v>
      </c>
      <c r="E918" s="14">
        <v>1388</v>
      </c>
      <c r="F918" s="14">
        <v>2025</v>
      </c>
      <c r="G918" s="14">
        <v>77441478634</v>
      </c>
      <c r="H918" s="15" t="s">
        <v>561</v>
      </c>
      <c r="I918" s="14">
        <v>3026</v>
      </c>
      <c r="J918" s="14" t="s">
        <v>5</v>
      </c>
      <c r="K918" s="16">
        <v>46007</v>
      </c>
      <c r="L918" s="14">
        <v>1432</v>
      </c>
      <c r="M918" s="34">
        <f t="shared" si="44"/>
        <v>260.85000000000002</v>
      </c>
      <c r="N918" s="17">
        <v>260.85000000000002</v>
      </c>
      <c r="O918" s="17">
        <v>0</v>
      </c>
      <c r="P918" s="3">
        <v>0</v>
      </c>
    </row>
    <row r="919" spans="1:16" ht="24.95" customHeight="1" x14ac:dyDescent="0.2">
      <c r="A919" s="21" t="str">
        <f t="shared" si="42"/>
        <v>1441|1440020|1390|2025|36879515886|3026|136,53</v>
      </c>
      <c r="B919" s="21" t="str">
        <f t="shared" si="43"/>
        <v>1441|1440020|1390|2025|1417</v>
      </c>
      <c r="C919" s="14">
        <v>1441</v>
      </c>
      <c r="D919" s="14">
        <v>1440020</v>
      </c>
      <c r="E919" s="14">
        <v>1390</v>
      </c>
      <c r="F919" s="14">
        <v>2025</v>
      </c>
      <c r="G919" s="14">
        <v>36879515886</v>
      </c>
      <c r="H919" s="15" t="s">
        <v>562</v>
      </c>
      <c r="I919" s="14">
        <v>3026</v>
      </c>
      <c r="J919" s="14" t="s">
        <v>5</v>
      </c>
      <c r="K919" s="16">
        <v>46003</v>
      </c>
      <c r="L919" s="14">
        <v>1417</v>
      </c>
      <c r="M919" s="34">
        <f t="shared" si="44"/>
        <v>136.53</v>
      </c>
      <c r="N919" s="17">
        <v>136.53</v>
      </c>
      <c r="O919" s="17">
        <v>0</v>
      </c>
      <c r="P919" s="3">
        <v>0</v>
      </c>
    </row>
    <row r="920" spans="1:16" ht="24.95" customHeight="1" x14ac:dyDescent="0.2">
      <c r="A920" s="21" t="str">
        <f t="shared" si="42"/>
        <v>1441|1440020|1392|2025|2565165536|3302|24,54</v>
      </c>
      <c r="B920" s="21" t="str">
        <f t="shared" si="43"/>
        <v>1441|1440020|1392|2025|1448</v>
      </c>
      <c r="C920" s="14">
        <v>1441</v>
      </c>
      <c r="D920" s="14">
        <v>1440020</v>
      </c>
      <c r="E920" s="14">
        <v>1392</v>
      </c>
      <c r="F920" s="14">
        <v>2025</v>
      </c>
      <c r="G920" s="14">
        <v>2565165536</v>
      </c>
      <c r="H920" s="15" t="s">
        <v>563</v>
      </c>
      <c r="I920" s="14">
        <v>3302</v>
      </c>
      <c r="J920" s="14" t="s">
        <v>523</v>
      </c>
      <c r="K920" s="16">
        <v>46013</v>
      </c>
      <c r="L920" s="14">
        <v>1448</v>
      </c>
      <c r="M920" s="34">
        <f t="shared" si="44"/>
        <v>24.54</v>
      </c>
      <c r="N920" s="17">
        <v>24.54</v>
      </c>
      <c r="O920" s="17">
        <v>0</v>
      </c>
      <c r="P920" s="3">
        <v>0</v>
      </c>
    </row>
    <row r="921" spans="1:16" ht="24.95" customHeight="1" x14ac:dyDescent="0.2">
      <c r="A921" s="21" t="str">
        <f t="shared" si="42"/>
        <v>1441|1440020|1393|2025|2565165536|3301|46,17</v>
      </c>
      <c r="B921" s="21" t="str">
        <f t="shared" si="43"/>
        <v>1441|1440020|1393|2025|1449</v>
      </c>
      <c r="C921" s="14">
        <v>1441</v>
      </c>
      <c r="D921" s="14">
        <v>1440020</v>
      </c>
      <c r="E921" s="14">
        <v>1393</v>
      </c>
      <c r="F921" s="14">
        <v>2025</v>
      </c>
      <c r="G921" s="14">
        <v>2565165536</v>
      </c>
      <c r="H921" s="15" t="s">
        <v>563</v>
      </c>
      <c r="I921" s="14">
        <v>3301</v>
      </c>
      <c r="J921" s="14" t="s">
        <v>523</v>
      </c>
      <c r="K921" s="16">
        <v>46013</v>
      </c>
      <c r="L921" s="14">
        <v>1449</v>
      </c>
      <c r="M921" s="34">
        <f t="shared" si="44"/>
        <v>46.17</v>
      </c>
      <c r="N921" s="17">
        <v>46.17</v>
      </c>
      <c r="O921" s="17">
        <v>0</v>
      </c>
      <c r="P921" s="3">
        <v>0</v>
      </c>
    </row>
    <row r="922" spans="1:16" ht="24.95" customHeight="1" x14ac:dyDescent="0.2">
      <c r="A922" s="21" t="str">
        <f t="shared" si="42"/>
        <v>1441|1440020|1395|2025|57165254668|3302|40,18</v>
      </c>
      <c r="B922" s="21" t="str">
        <f t="shared" si="43"/>
        <v>1441|1440020|1395|2025|1442</v>
      </c>
      <c r="C922" s="14">
        <v>1441</v>
      </c>
      <c r="D922" s="14">
        <v>1440020</v>
      </c>
      <c r="E922" s="14">
        <v>1395</v>
      </c>
      <c r="F922" s="14">
        <v>2025</v>
      </c>
      <c r="G922" s="14">
        <v>57165254668</v>
      </c>
      <c r="H922" s="15" t="s">
        <v>564</v>
      </c>
      <c r="I922" s="14">
        <v>3302</v>
      </c>
      <c r="J922" s="14" t="s">
        <v>523</v>
      </c>
      <c r="K922" s="16">
        <v>46009</v>
      </c>
      <c r="L922" s="14">
        <v>1442</v>
      </c>
      <c r="M922" s="34">
        <f t="shared" si="44"/>
        <v>40.18</v>
      </c>
      <c r="N922" s="17">
        <v>40.18</v>
      </c>
      <c r="O922" s="17">
        <v>0</v>
      </c>
      <c r="P922" s="3">
        <v>0</v>
      </c>
    </row>
    <row r="923" spans="1:16" ht="24.95" customHeight="1" x14ac:dyDescent="0.2">
      <c r="A923" s="21" t="str">
        <f t="shared" si="42"/>
        <v>1441|1440020|1399|2025|73940038687|3026|832,5</v>
      </c>
      <c r="B923" s="21" t="str">
        <f t="shared" si="43"/>
        <v>1441|1440020|1399|2025|1430</v>
      </c>
      <c r="C923" s="14">
        <v>1441</v>
      </c>
      <c r="D923" s="14">
        <v>1440020</v>
      </c>
      <c r="E923" s="14">
        <v>1399</v>
      </c>
      <c r="F923" s="14">
        <v>2025</v>
      </c>
      <c r="G923" s="14">
        <v>73940038687</v>
      </c>
      <c r="H923" s="15" t="s">
        <v>565</v>
      </c>
      <c r="I923" s="14">
        <v>3026</v>
      </c>
      <c r="J923" s="14" t="s">
        <v>5</v>
      </c>
      <c r="K923" s="16">
        <v>46007</v>
      </c>
      <c r="L923" s="14">
        <v>1430</v>
      </c>
      <c r="M923" s="34">
        <f t="shared" si="44"/>
        <v>832.5</v>
      </c>
      <c r="N923" s="17">
        <v>832.5</v>
      </c>
      <c r="O923" s="17">
        <v>0</v>
      </c>
      <c r="P923" s="3">
        <v>0</v>
      </c>
    </row>
    <row r="924" spans="1:16" ht="24.95" customHeight="1" x14ac:dyDescent="0.2">
      <c r="A924" s="21" t="str">
        <f t="shared" si="42"/>
        <v>1441|1440020|1401|2025|57165254668|3302|28,23</v>
      </c>
      <c r="B924" s="21" t="str">
        <f t="shared" si="43"/>
        <v>1441|1440020|1401|2025|1406</v>
      </c>
      <c r="C924" s="14">
        <v>1441</v>
      </c>
      <c r="D924" s="14">
        <v>1440020</v>
      </c>
      <c r="E924" s="14">
        <v>1401</v>
      </c>
      <c r="F924" s="14">
        <v>2025</v>
      </c>
      <c r="G924" s="14">
        <v>57165254668</v>
      </c>
      <c r="H924" s="15" t="s">
        <v>564</v>
      </c>
      <c r="I924" s="14">
        <v>3302</v>
      </c>
      <c r="J924" s="14" t="s">
        <v>523</v>
      </c>
      <c r="K924" s="16">
        <v>46002</v>
      </c>
      <c r="L924" s="14">
        <v>1406</v>
      </c>
      <c r="M924" s="34">
        <f t="shared" si="44"/>
        <v>28.23</v>
      </c>
      <c r="N924" s="17">
        <v>28.23</v>
      </c>
      <c r="O924" s="17">
        <v>0</v>
      </c>
      <c r="P924" s="3">
        <v>0</v>
      </c>
    </row>
    <row r="925" spans="1:16" ht="24.95" customHeight="1" x14ac:dyDescent="0.2">
      <c r="A925" s="21" t="str">
        <f t="shared" si="42"/>
        <v>1441|1440020|1403|2025|4280582645|3026|225,33</v>
      </c>
      <c r="B925" s="21" t="str">
        <f t="shared" si="43"/>
        <v>1441|1440020|1403|2025|1408</v>
      </c>
      <c r="C925" s="14">
        <v>1441</v>
      </c>
      <c r="D925" s="14">
        <v>1440020</v>
      </c>
      <c r="E925" s="14">
        <v>1403</v>
      </c>
      <c r="F925" s="14">
        <v>2025</v>
      </c>
      <c r="G925" s="14">
        <v>4280582645</v>
      </c>
      <c r="H925" s="15" t="s">
        <v>566</v>
      </c>
      <c r="I925" s="14">
        <v>3026</v>
      </c>
      <c r="J925" s="14" t="s">
        <v>5</v>
      </c>
      <c r="K925" s="16">
        <v>46002</v>
      </c>
      <c r="L925" s="14">
        <v>1408</v>
      </c>
      <c r="M925" s="34">
        <f t="shared" si="44"/>
        <v>225.33</v>
      </c>
      <c r="N925" s="17">
        <v>225.33</v>
      </c>
      <c r="O925" s="17">
        <v>0</v>
      </c>
      <c r="P925" s="3">
        <v>0</v>
      </c>
    </row>
    <row r="926" spans="1:16" ht="24.95" customHeight="1" x14ac:dyDescent="0.2">
      <c r="A926" s="21" t="str">
        <f t="shared" si="42"/>
        <v>1441|1440020|1404|2025|9684347626|3699|1423,9</v>
      </c>
      <c r="B926" s="21" t="str">
        <f t="shared" si="43"/>
        <v>1441|1440020|1404|2025|1410</v>
      </c>
      <c r="C926" s="14">
        <v>1441</v>
      </c>
      <c r="D926" s="14">
        <v>1440020</v>
      </c>
      <c r="E926" s="14">
        <v>1404</v>
      </c>
      <c r="F926" s="14">
        <v>2025</v>
      </c>
      <c r="G926" s="14">
        <v>9684347626</v>
      </c>
      <c r="H926" s="15" t="s">
        <v>567</v>
      </c>
      <c r="I926" s="14">
        <v>3699</v>
      </c>
      <c r="J926" s="14" t="s">
        <v>513</v>
      </c>
      <c r="K926" s="16">
        <v>46002</v>
      </c>
      <c r="L926" s="14">
        <v>1410</v>
      </c>
      <c r="M926" s="34">
        <f t="shared" si="44"/>
        <v>1423.9</v>
      </c>
      <c r="N926" s="17">
        <v>1423.9</v>
      </c>
      <c r="O926" s="17">
        <v>0</v>
      </c>
      <c r="P926" s="3">
        <v>0</v>
      </c>
    </row>
    <row r="927" spans="1:16" ht="24.95" customHeight="1" x14ac:dyDescent="0.2">
      <c r="A927" s="21" t="str">
        <f t="shared" si="42"/>
        <v>1441|1440020|1406|2025|54702119320|3026|235,32</v>
      </c>
      <c r="B927" s="21" t="str">
        <f t="shared" si="43"/>
        <v>1441|1440020|1406|2025|1424</v>
      </c>
      <c r="C927" s="14">
        <v>1441</v>
      </c>
      <c r="D927" s="14">
        <v>1440020</v>
      </c>
      <c r="E927" s="14">
        <v>1406</v>
      </c>
      <c r="F927" s="14">
        <v>2025</v>
      </c>
      <c r="G927" s="14">
        <v>54702119320</v>
      </c>
      <c r="H927" s="15" t="s">
        <v>550</v>
      </c>
      <c r="I927" s="14">
        <v>3026</v>
      </c>
      <c r="J927" s="14" t="s">
        <v>5</v>
      </c>
      <c r="K927" s="16">
        <v>46006</v>
      </c>
      <c r="L927" s="14">
        <v>1424</v>
      </c>
      <c r="M927" s="34">
        <f t="shared" si="44"/>
        <v>235.32</v>
      </c>
      <c r="N927" s="17">
        <v>235.32</v>
      </c>
      <c r="O927" s="17">
        <v>0</v>
      </c>
      <c r="P927" s="3">
        <v>0</v>
      </c>
    </row>
    <row r="928" spans="1:16" ht="24.95" customHeight="1" x14ac:dyDescent="0.2">
      <c r="A928" s="21" t="str">
        <f t="shared" si="42"/>
        <v>1441|1440020|1408|2025|4171271622|3026|497,28</v>
      </c>
      <c r="B928" s="21" t="str">
        <f t="shared" si="43"/>
        <v>1441|1440020|1408|2025|1435</v>
      </c>
      <c r="C928" s="14">
        <v>1441</v>
      </c>
      <c r="D928" s="14">
        <v>1440020</v>
      </c>
      <c r="E928" s="14">
        <v>1408</v>
      </c>
      <c r="F928" s="14">
        <v>2025</v>
      </c>
      <c r="G928" s="14">
        <v>4171271622</v>
      </c>
      <c r="H928" s="15" t="s">
        <v>557</v>
      </c>
      <c r="I928" s="14">
        <v>3026</v>
      </c>
      <c r="J928" s="14" t="s">
        <v>5</v>
      </c>
      <c r="K928" s="16">
        <v>46008</v>
      </c>
      <c r="L928" s="14">
        <v>1435</v>
      </c>
      <c r="M928" s="34">
        <f t="shared" si="44"/>
        <v>497.28</v>
      </c>
      <c r="N928" s="17">
        <v>497.28</v>
      </c>
      <c r="O928" s="17">
        <v>0</v>
      </c>
      <c r="P928" s="3">
        <v>0</v>
      </c>
    </row>
    <row r="929" spans="1:16" ht="24.95" customHeight="1" x14ac:dyDescent="0.2">
      <c r="A929" s="21" t="str">
        <f t="shared" si="42"/>
        <v>1441|1440020|1416|2025|55891799634|3301|119,85</v>
      </c>
      <c r="B929" s="21" t="str">
        <f t="shared" si="43"/>
        <v>1441|1440020|1416|2025|1426</v>
      </c>
      <c r="C929" s="14">
        <v>1441</v>
      </c>
      <c r="D929" s="14">
        <v>1440020</v>
      </c>
      <c r="E929" s="14">
        <v>1416</v>
      </c>
      <c r="F929" s="14">
        <v>2025</v>
      </c>
      <c r="G929" s="14">
        <v>55891799634</v>
      </c>
      <c r="H929" s="15" t="s">
        <v>568</v>
      </c>
      <c r="I929" s="14">
        <v>3301</v>
      </c>
      <c r="J929" s="14" t="s">
        <v>523</v>
      </c>
      <c r="K929" s="16">
        <v>46006</v>
      </c>
      <c r="L929" s="14">
        <v>1426</v>
      </c>
      <c r="M929" s="34">
        <f t="shared" si="44"/>
        <v>119.85</v>
      </c>
      <c r="N929" s="17">
        <v>119.85</v>
      </c>
      <c r="O929" s="17">
        <v>0</v>
      </c>
      <c r="P929" s="3">
        <v>0</v>
      </c>
    </row>
    <row r="930" spans="1:16" ht="24.95" customHeight="1" x14ac:dyDescent="0.2">
      <c r="A930" s="21" t="str">
        <f t="shared" si="42"/>
        <v>1441|1440020|1418|2025|6225723692|3026|276,39</v>
      </c>
      <c r="B930" s="21" t="str">
        <f t="shared" si="43"/>
        <v>1441|1440020|1418|2025|1439</v>
      </c>
      <c r="C930" s="14">
        <v>1441</v>
      </c>
      <c r="D930" s="14">
        <v>1440020</v>
      </c>
      <c r="E930" s="14">
        <v>1418</v>
      </c>
      <c r="F930" s="14">
        <v>2025</v>
      </c>
      <c r="G930" s="14">
        <v>6225723692</v>
      </c>
      <c r="H930" s="15" t="s">
        <v>542</v>
      </c>
      <c r="I930" s="14">
        <v>3026</v>
      </c>
      <c r="J930" s="14" t="s">
        <v>5</v>
      </c>
      <c r="K930" s="16">
        <v>46009</v>
      </c>
      <c r="L930" s="14">
        <v>1439</v>
      </c>
      <c r="M930" s="34">
        <f t="shared" si="44"/>
        <v>276.39</v>
      </c>
      <c r="N930" s="17">
        <v>276.39</v>
      </c>
      <c r="O930" s="17">
        <v>0</v>
      </c>
      <c r="P930" s="3">
        <v>0</v>
      </c>
    </row>
    <row r="931" spans="1:16" ht="24.95" customHeight="1" x14ac:dyDescent="0.2">
      <c r="A931" s="21" t="str">
        <f t="shared" si="42"/>
        <v>1441|1440020|1420|2025|10575646721|3026|33,41</v>
      </c>
      <c r="B931" s="21" t="str">
        <f t="shared" si="43"/>
        <v>1441|1440020|1420|2025|1444</v>
      </c>
      <c r="C931" s="14">
        <v>1441</v>
      </c>
      <c r="D931" s="14">
        <v>1440020</v>
      </c>
      <c r="E931" s="14">
        <v>1420</v>
      </c>
      <c r="F931" s="14">
        <v>2025</v>
      </c>
      <c r="G931" s="14">
        <v>10575646721</v>
      </c>
      <c r="H931" s="15" t="s">
        <v>569</v>
      </c>
      <c r="I931" s="14">
        <v>3026</v>
      </c>
      <c r="J931" s="14" t="s">
        <v>5</v>
      </c>
      <c r="K931" s="16">
        <v>46009</v>
      </c>
      <c r="L931" s="14">
        <v>1444</v>
      </c>
      <c r="M931" s="34">
        <f t="shared" si="44"/>
        <v>33.409999999999997</v>
      </c>
      <c r="N931" s="17">
        <v>33.409999999999997</v>
      </c>
      <c r="O931" s="17">
        <v>0</v>
      </c>
      <c r="P931" s="3">
        <v>0</v>
      </c>
    </row>
    <row r="932" spans="1:16" ht="24.95" customHeight="1" x14ac:dyDescent="0.2">
      <c r="A932" s="21" t="str">
        <f t="shared" si="42"/>
        <v>1441|1440020|1422|2025|10575646721|3026|33,41</v>
      </c>
      <c r="B932" s="21" t="str">
        <f t="shared" si="43"/>
        <v>1441|1440020|1422|2025|1454</v>
      </c>
      <c r="C932" s="14">
        <v>1441</v>
      </c>
      <c r="D932" s="14">
        <v>1440020</v>
      </c>
      <c r="E932" s="14">
        <v>1422</v>
      </c>
      <c r="F932" s="14">
        <v>2025</v>
      </c>
      <c r="G932" s="14">
        <v>10575646721</v>
      </c>
      <c r="H932" s="15" t="s">
        <v>569</v>
      </c>
      <c r="I932" s="14">
        <v>3026</v>
      </c>
      <c r="J932" s="14" t="s">
        <v>5</v>
      </c>
      <c r="K932" s="16">
        <v>46013</v>
      </c>
      <c r="L932" s="14">
        <v>1454</v>
      </c>
      <c r="M932" s="34">
        <f t="shared" si="44"/>
        <v>33.409999999999997</v>
      </c>
      <c r="N932" s="17">
        <v>33.409999999999997</v>
      </c>
      <c r="O932" s="17">
        <v>0</v>
      </c>
      <c r="P932" s="3">
        <v>0</v>
      </c>
    </row>
    <row r="933" spans="1:16" ht="24.95" customHeight="1" x14ac:dyDescent="0.2">
      <c r="A933" s="21" t="str">
        <f t="shared" si="42"/>
        <v>1441|1440020|1424|2025|6384975661|3302|184,26</v>
      </c>
      <c r="B933" s="21" t="str">
        <f t="shared" si="43"/>
        <v>1441|1440020|1424|2025|1456</v>
      </c>
      <c r="C933" s="14">
        <v>1441</v>
      </c>
      <c r="D933" s="14">
        <v>1440020</v>
      </c>
      <c r="E933" s="14">
        <v>1424</v>
      </c>
      <c r="F933" s="14">
        <v>2025</v>
      </c>
      <c r="G933" s="14">
        <v>6384975661</v>
      </c>
      <c r="H933" s="15" t="s">
        <v>570</v>
      </c>
      <c r="I933" s="14">
        <v>3302</v>
      </c>
      <c r="J933" s="14" t="s">
        <v>523</v>
      </c>
      <c r="K933" s="16">
        <v>46013</v>
      </c>
      <c r="L933" s="14">
        <v>1456</v>
      </c>
      <c r="M933" s="34">
        <f t="shared" si="44"/>
        <v>184.26</v>
      </c>
      <c r="N933" s="17">
        <v>184.26</v>
      </c>
      <c r="O933" s="17">
        <v>0</v>
      </c>
      <c r="P933" s="3">
        <v>0</v>
      </c>
    </row>
    <row r="934" spans="1:16" ht="24.95" customHeight="1" x14ac:dyDescent="0.2">
      <c r="A934" s="21" t="str">
        <f t="shared" si="42"/>
        <v>1441|1440020|1426|2025|6384975661|3302|301,46</v>
      </c>
      <c r="B934" s="21" t="str">
        <f t="shared" si="43"/>
        <v>1441|1440020|1426|2025|1460</v>
      </c>
      <c r="C934" s="14">
        <v>1441</v>
      </c>
      <c r="D934" s="14">
        <v>1440020</v>
      </c>
      <c r="E934" s="14">
        <v>1426</v>
      </c>
      <c r="F934" s="14">
        <v>2025</v>
      </c>
      <c r="G934" s="14">
        <v>6384975661</v>
      </c>
      <c r="H934" s="15" t="s">
        <v>570</v>
      </c>
      <c r="I934" s="14">
        <v>3302</v>
      </c>
      <c r="J934" s="14" t="s">
        <v>523</v>
      </c>
      <c r="K934" s="16">
        <v>46013</v>
      </c>
      <c r="L934" s="14">
        <v>1460</v>
      </c>
      <c r="M934" s="34">
        <f t="shared" si="44"/>
        <v>301.45999999999998</v>
      </c>
      <c r="N934" s="17">
        <v>301.45999999999998</v>
      </c>
      <c r="O934" s="17">
        <v>0</v>
      </c>
      <c r="P934" s="3">
        <v>0</v>
      </c>
    </row>
    <row r="935" spans="1:16" ht="24.95" customHeight="1" x14ac:dyDescent="0.2">
      <c r="A935" s="21" t="str">
        <f t="shared" si="42"/>
        <v>1441|1440020|1428|2025|6384975661|3302|157,26</v>
      </c>
      <c r="B935" s="21" t="str">
        <f t="shared" si="43"/>
        <v>1441|1440020|1428|2025|1458</v>
      </c>
      <c r="C935" s="14">
        <v>1441</v>
      </c>
      <c r="D935" s="14">
        <v>1440020</v>
      </c>
      <c r="E935" s="14">
        <v>1428</v>
      </c>
      <c r="F935" s="14">
        <v>2025</v>
      </c>
      <c r="G935" s="14">
        <v>6384975661</v>
      </c>
      <c r="H935" s="15" t="s">
        <v>570</v>
      </c>
      <c r="I935" s="14">
        <v>3302</v>
      </c>
      <c r="J935" s="14" t="s">
        <v>523</v>
      </c>
      <c r="K935" s="16">
        <v>46013</v>
      </c>
      <c r="L935" s="14">
        <v>1458</v>
      </c>
      <c r="M935" s="34">
        <f t="shared" si="44"/>
        <v>157.26</v>
      </c>
      <c r="N935" s="17">
        <v>157.26</v>
      </c>
      <c r="O935" s="17">
        <v>0</v>
      </c>
      <c r="P935" s="3">
        <v>0</v>
      </c>
    </row>
    <row r="936" spans="1:16" ht="24.95" customHeight="1" x14ac:dyDescent="0.2">
      <c r="A936" s="21" t="str">
        <f t="shared" si="42"/>
        <v>1441|1440020|1429|2025|92791077634|3699|496</v>
      </c>
      <c r="B936" s="21" t="str">
        <f t="shared" si="43"/>
        <v>1441|1440020|1429|2025|1463</v>
      </c>
      <c r="C936" s="14">
        <v>1441</v>
      </c>
      <c r="D936" s="14">
        <v>1440020</v>
      </c>
      <c r="E936" s="14">
        <v>1429</v>
      </c>
      <c r="F936" s="14">
        <v>2025</v>
      </c>
      <c r="G936" s="14">
        <v>92791077634</v>
      </c>
      <c r="H936" s="15" t="s">
        <v>571</v>
      </c>
      <c r="I936" s="14">
        <v>3699</v>
      </c>
      <c r="J936" s="14" t="s">
        <v>513</v>
      </c>
      <c r="K936" s="16">
        <v>46014</v>
      </c>
      <c r="L936" s="14">
        <v>1463</v>
      </c>
      <c r="M936" s="34">
        <f t="shared" si="44"/>
        <v>496</v>
      </c>
      <c r="N936" s="17">
        <v>496</v>
      </c>
      <c r="O936" s="17">
        <v>0</v>
      </c>
      <c r="P936" s="3">
        <v>0</v>
      </c>
    </row>
    <row r="937" spans="1:16" ht="24.95" customHeight="1" x14ac:dyDescent="0.2">
      <c r="A937" s="21" t="str">
        <f t="shared" si="42"/>
        <v>1441|1440020|1431|2025|64791157672|3026|200,46</v>
      </c>
      <c r="B937" s="21" t="str">
        <f t="shared" si="43"/>
        <v>1441|1440020|1431|2025|1462</v>
      </c>
      <c r="C937" s="14">
        <v>1441</v>
      </c>
      <c r="D937" s="14">
        <v>1440020</v>
      </c>
      <c r="E937" s="14">
        <v>1431</v>
      </c>
      <c r="F937" s="14">
        <v>2025</v>
      </c>
      <c r="G937" s="14">
        <v>64791157672</v>
      </c>
      <c r="H937" s="15" t="s">
        <v>541</v>
      </c>
      <c r="I937" s="14">
        <v>3026</v>
      </c>
      <c r="J937" s="14" t="s">
        <v>5</v>
      </c>
      <c r="K937" s="16">
        <v>46014</v>
      </c>
      <c r="L937" s="14">
        <v>1462</v>
      </c>
      <c r="M937" s="34">
        <f t="shared" si="44"/>
        <v>200.46</v>
      </c>
      <c r="N937" s="17">
        <v>200.46</v>
      </c>
      <c r="O937" s="17">
        <v>0</v>
      </c>
      <c r="P937" s="3">
        <v>0</v>
      </c>
    </row>
    <row r="938" spans="1:16" ht="24.95" customHeight="1" x14ac:dyDescent="0.2">
      <c r="A938" s="21" t="str">
        <f t="shared" si="42"/>
        <v>1441|1440020|1432|2025|8965002923|3699|0</v>
      </c>
      <c r="B938" s="21" t="str">
        <f t="shared" si="43"/>
        <v>1441|1440020|1432|2025|1468</v>
      </c>
      <c r="C938" s="14">
        <v>1441</v>
      </c>
      <c r="D938" s="14">
        <v>1440020</v>
      </c>
      <c r="E938" s="14">
        <v>1432</v>
      </c>
      <c r="F938" s="14">
        <v>2025</v>
      </c>
      <c r="G938" s="14">
        <v>8965002923</v>
      </c>
      <c r="H938" s="15" t="s">
        <v>572</v>
      </c>
      <c r="I938" s="14">
        <v>3699</v>
      </c>
      <c r="J938" s="14" t="s">
        <v>513</v>
      </c>
      <c r="K938" s="16">
        <v>46017</v>
      </c>
      <c r="L938" s="14">
        <v>1468</v>
      </c>
      <c r="M938" s="34">
        <f t="shared" si="44"/>
        <v>0</v>
      </c>
      <c r="N938" s="17">
        <v>0</v>
      </c>
      <c r="O938" s="17">
        <v>0</v>
      </c>
      <c r="P938" s="3">
        <v>0</v>
      </c>
    </row>
    <row r="939" spans="1:16" ht="24.95" customHeight="1" x14ac:dyDescent="0.2">
      <c r="A939" s="21" t="str">
        <f t="shared" si="42"/>
        <v>1441|1440020|1432|2025|8965002923|3699|550</v>
      </c>
      <c r="B939" s="21" t="str">
        <f t="shared" si="43"/>
        <v>1441|1440020|1432|2025|1469</v>
      </c>
      <c r="C939" s="14">
        <v>1441</v>
      </c>
      <c r="D939" s="14">
        <v>1440020</v>
      </c>
      <c r="E939" s="14">
        <v>1432</v>
      </c>
      <c r="F939" s="14">
        <v>2025</v>
      </c>
      <c r="G939" s="14">
        <v>8965002923</v>
      </c>
      <c r="H939" s="15" t="s">
        <v>572</v>
      </c>
      <c r="I939" s="14">
        <v>3699</v>
      </c>
      <c r="J939" s="14" t="s">
        <v>513</v>
      </c>
      <c r="K939" s="16">
        <v>46017</v>
      </c>
      <c r="L939" s="14">
        <v>1469</v>
      </c>
      <c r="M939" s="34">
        <f t="shared" si="44"/>
        <v>550</v>
      </c>
      <c r="N939" s="17">
        <v>550</v>
      </c>
      <c r="O939" s="17">
        <v>0</v>
      </c>
      <c r="P939" s="3">
        <v>0</v>
      </c>
    </row>
    <row r="940" spans="1:16" ht="24.95" customHeight="1" x14ac:dyDescent="0.2">
      <c r="A940" s="21" t="str">
        <f t="shared" si="42"/>
        <v>1441|1440020|1433|2025|5477403608|3699|80</v>
      </c>
      <c r="B940" s="21" t="str">
        <f t="shared" si="43"/>
        <v>1441|1440020|1433|2025|1470</v>
      </c>
      <c r="C940" s="14">
        <v>1441</v>
      </c>
      <c r="D940" s="14">
        <v>1440020</v>
      </c>
      <c r="E940" s="14">
        <v>1433</v>
      </c>
      <c r="F940" s="14">
        <v>2025</v>
      </c>
      <c r="G940" s="14">
        <v>5477403608</v>
      </c>
      <c r="H940" s="15" t="s">
        <v>560</v>
      </c>
      <c r="I940" s="14">
        <v>3699</v>
      </c>
      <c r="J940" s="14" t="s">
        <v>513</v>
      </c>
      <c r="K940" s="16">
        <v>46020</v>
      </c>
      <c r="L940" s="14">
        <v>1470</v>
      </c>
      <c r="M940" s="34">
        <f t="shared" si="44"/>
        <v>80</v>
      </c>
      <c r="N940" s="17">
        <v>80</v>
      </c>
      <c r="O940" s="17">
        <v>0</v>
      </c>
      <c r="P940" s="3">
        <v>0</v>
      </c>
    </row>
    <row r="941" spans="1:16" ht="24.95" customHeight="1" x14ac:dyDescent="0.2">
      <c r="A941" s="21" t="str">
        <f t="shared" si="42"/>
        <v>1441|1440021|1|2025|6976699635|3612|5953,39</v>
      </c>
      <c r="B941" s="21" t="str">
        <f t="shared" si="43"/>
        <v>1441|1440021|1|2025|3</v>
      </c>
      <c r="C941" s="14">
        <v>1441</v>
      </c>
      <c r="D941" s="14">
        <v>1440021</v>
      </c>
      <c r="E941" s="14">
        <v>1</v>
      </c>
      <c r="F941" s="14">
        <v>2025</v>
      </c>
      <c r="G941" s="14">
        <v>6976699635</v>
      </c>
      <c r="H941" s="15" t="s">
        <v>352</v>
      </c>
      <c r="I941" s="14">
        <v>3612</v>
      </c>
      <c r="J941" s="14" t="s">
        <v>513</v>
      </c>
      <c r="K941" s="16">
        <v>46013</v>
      </c>
      <c r="L941" s="14">
        <v>3</v>
      </c>
      <c r="M941" s="34">
        <f t="shared" si="44"/>
        <v>5953.39</v>
      </c>
      <c r="N941" s="17">
        <v>5953.39</v>
      </c>
      <c r="O941" s="17">
        <v>0</v>
      </c>
      <c r="P941" s="3">
        <v>0</v>
      </c>
    </row>
    <row r="942" spans="1:16" ht="24.95" customHeight="1" x14ac:dyDescent="0.2">
      <c r="A942" s="21" t="str">
        <f t="shared" si="42"/>
        <v>1441|1440021|2|2025|27202173875|3612|961,97</v>
      </c>
      <c r="B942" s="21" t="str">
        <f t="shared" si="43"/>
        <v>1441|1440021|2|2025|1</v>
      </c>
      <c r="C942" s="14">
        <v>1441</v>
      </c>
      <c r="D942" s="14">
        <v>1440021</v>
      </c>
      <c r="E942" s="14">
        <v>2</v>
      </c>
      <c r="F942" s="14">
        <v>2025</v>
      </c>
      <c r="G942" s="14">
        <v>27202173875</v>
      </c>
      <c r="H942" s="15" t="s">
        <v>354</v>
      </c>
      <c r="I942" s="14">
        <v>3612</v>
      </c>
      <c r="J942" s="14" t="s">
        <v>513</v>
      </c>
      <c r="K942" s="16">
        <v>46006</v>
      </c>
      <c r="L942" s="14">
        <v>1</v>
      </c>
      <c r="M942" s="34">
        <f t="shared" si="44"/>
        <v>961.97</v>
      </c>
      <c r="N942" s="17">
        <v>961.97</v>
      </c>
      <c r="O942" s="17">
        <v>0</v>
      </c>
      <c r="P942" s="3">
        <v>0</v>
      </c>
    </row>
    <row r="943" spans="1:16" ht="24.95" customHeight="1" x14ac:dyDescent="0.2">
      <c r="A943" s="21" t="str">
        <f t="shared" si="42"/>
        <v>1441|1440021|3|2025|9129893780|3612|841,85</v>
      </c>
      <c r="B943" s="21" t="str">
        <f t="shared" si="43"/>
        <v>1441|1440021|3|2025|2</v>
      </c>
      <c r="C943" s="14">
        <v>1441</v>
      </c>
      <c r="D943" s="14">
        <v>1440021</v>
      </c>
      <c r="E943" s="14">
        <v>3</v>
      </c>
      <c r="F943" s="14">
        <v>2025</v>
      </c>
      <c r="G943" s="14">
        <v>9129893780</v>
      </c>
      <c r="H943" s="15" t="s">
        <v>355</v>
      </c>
      <c r="I943" s="14">
        <v>3612</v>
      </c>
      <c r="J943" s="14" t="s">
        <v>513</v>
      </c>
      <c r="K943" s="16">
        <v>46013</v>
      </c>
      <c r="L943" s="14">
        <v>2</v>
      </c>
      <c r="M943" s="34">
        <f t="shared" si="44"/>
        <v>841.85</v>
      </c>
      <c r="N943" s="17">
        <v>841.85</v>
      </c>
      <c r="O943" s="17">
        <v>0</v>
      </c>
      <c r="P943" s="3">
        <v>0</v>
      </c>
    </row>
    <row r="944" spans="1:16" ht="24.95" customHeight="1" x14ac:dyDescent="0.2">
      <c r="A944" s="21" t="str">
        <f t="shared" si="42"/>
        <v>1441|1440021|5|2025|3027669605|3612|450</v>
      </c>
      <c r="B944" s="21" t="str">
        <f t="shared" si="43"/>
        <v>1441|1440021|5|2025|4</v>
      </c>
      <c r="C944" s="14">
        <v>1441</v>
      </c>
      <c r="D944" s="14">
        <v>1440021</v>
      </c>
      <c r="E944" s="14">
        <v>5</v>
      </c>
      <c r="F944" s="14">
        <v>2025</v>
      </c>
      <c r="G944" s="14">
        <v>3027669605</v>
      </c>
      <c r="H944" s="15" t="s">
        <v>356</v>
      </c>
      <c r="I944" s="14">
        <v>3612</v>
      </c>
      <c r="J944" s="14" t="s">
        <v>513</v>
      </c>
      <c r="K944" s="16">
        <v>46013</v>
      </c>
      <c r="L944" s="14">
        <v>4</v>
      </c>
      <c r="M944" s="34">
        <f t="shared" si="44"/>
        <v>450</v>
      </c>
      <c r="N944" s="17">
        <v>450</v>
      </c>
      <c r="O944" s="17">
        <v>0</v>
      </c>
      <c r="P944" s="3">
        <v>0</v>
      </c>
    </row>
    <row r="945" spans="1:16" ht="24.95" customHeight="1" x14ac:dyDescent="0.2">
      <c r="A945" s="21" t="str">
        <f t="shared" si="42"/>
        <v>4741|1440002|0|2025|3203082608|0|27589,64</v>
      </c>
      <c r="B945" s="21" t="str">
        <f t="shared" si="43"/>
        <v>4741|1440002|0|2025|11</v>
      </c>
      <c r="C945" s="14">
        <v>4741</v>
      </c>
      <c r="D945" s="14">
        <v>1440002</v>
      </c>
      <c r="E945" s="14">
        <v>0</v>
      </c>
      <c r="F945" s="14">
        <v>2025</v>
      </c>
      <c r="G945" s="14">
        <v>3203082608</v>
      </c>
      <c r="H945" s="15" t="s">
        <v>573</v>
      </c>
      <c r="I945" s="14">
        <v>0</v>
      </c>
      <c r="J945" s="14" t="s">
        <v>357</v>
      </c>
      <c r="K945" s="16">
        <v>46007</v>
      </c>
      <c r="L945" s="14">
        <v>11</v>
      </c>
      <c r="M945" s="34">
        <f t="shared" si="44"/>
        <v>27589.64</v>
      </c>
      <c r="N945" s="17">
        <v>27589.64</v>
      </c>
      <c r="O945" s="17">
        <v>0</v>
      </c>
      <c r="P945" s="3">
        <v>0</v>
      </c>
    </row>
    <row r="946" spans="1:16" ht="24.95" customHeight="1" x14ac:dyDescent="0.2">
      <c r="A946" s="21" t="str">
        <f t="shared" si="42"/>
        <v>4741|1440002|0|2025|19635532687|0|41914,12</v>
      </c>
      <c r="B946" s="21" t="str">
        <f t="shared" si="43"/>
        <v>4741|1440002|0|2025|10</v>
      </c>
      <c r="C946" s="14">
        <v>4741</v>
      </c>
      <c r="D946" s="14">
        <v>1440002</v>
      </c>
      <c r="E946" s="14">
        <v>0</v>
      </c>
      <c r="F946" s="14">
        <v>2025</v>
      </c>
      <c r="G946" s="14">
        <v>19635532687</v>
      </c>
      <c r="H946" s="15" t="s">
        <v>574</v>
      </c>
      <c r="I946" s="14">
        <v>0</v>
      </c>
      <c r="J946" s="14" t="s">
        <v>357</v>
      </c>
      <c r="K946" s="16">
        <v>46007</v>
      </c>
      <c r="L946" s="14">
        <v>10</v>
      </c>
      <c r="M946" s="34">
        <f t="shared" si="44"/>
        <v>41914.120000000003</v>
      </c>
      <c r="N946" s="17">
        <v>41914.120000000003</v>
      </c>
      <c r="O946" s="17">
        <v>0</v>
      </c>
      <c r="P946" s="3">
        <v>0</v>
      </c>
    </row>
    <row r="947" spans="1:16" ht="24.95" customHeight="1" x14ac:dyDescent="0.2">
      <c r="A947" s="21" t="str">
        <f t="shared" si="42"/>
        <v>4741|1440002|0|2025|20381521000143|0|1219,92</v>
      </c>
      <c r="B947" s="21" t="str">
        <f t="shared" si="43"/>
        <v>4741|1440002|0|2025|9</v>
      </c>
      <c r="C947" s="14">
        <v>4741</v>
      </c>
      <c r="D947" s="14">
        <v>1440002</v>
      </c>
      <c r="E947" s="14">
        <v>0</v>
      </c>
      <c r="F947" s="14">
        <v>2025</v>
      </c>
      <c r="G947" s="14">
        <v>20381521000143</v>
      </c>
      <c r="H947" s="15" t="s">
        <v>575</v>
      </c>
      <c r="I947" s="14">
        <v>0</v>
      </c>
      <c r="J947" s="14" t="s">
        <v>357</v>
      </c>
      <c r="K947" s="16">
        <v>46007</v>
      </c>
      <c r="L947" s="14">
        <v>9</v>
      </c>
      <c r="M947" s="34">
        <f t="shared" si="44"/>
        <v>1219.92</v>
      </c>
      <c r="N947" s="17">
        <v>1219.92</v>
      </c>
      <c r="O947" s="17">
        <v>0</v>
      </c>
      <c r="P947" s="3">
        <v>0</v>
      </c>
    </row>
    <row r="948" spans="1:16" ht="24.95" customHeight="1" x14ac:dyDescent="0.2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 x14ac:dyDescent="0.2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 x14ac:dyDescent="0.2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 x14ac:dyDescent="0.2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 x14ac:dyDescent="0.2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 x14ac:dyDescent="0.2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 x14ac:dyDescent="0.2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 x14ac:dyDescent="0.2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 x14ac:dyDescent="0.2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 x14ac:dyDescent="0.2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 x14ac:dyDescent="0.2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 x14ac:dyDescent="0.2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 x14ac:dyDescent="0.2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 x14ac:dyDescent="0.2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 x14ac:dyDescent="0.2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 x14ac:dyDescent="0.2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 x14ac:dyDescent="0.2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 x14ac:dyDescent="0.2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 x14ac:dyDescent="0.2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 x14ac:dyDescent="0.2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 x14ac:dyDescent="0.2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 x14ac:dyDescent="0.2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 x14ac:dyDescent="0.2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 x14ac:dyDescent="0.2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 x14ac:dyDescent="0.2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 x14ac:dyDescent="0.2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 x14ac:dyDescent="0.2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 x14ac:dyDescent="0.2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 x14ac:dyDescent="0.2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 x14ac:dyDescent="0.2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 x14ac:dyDescent="0.2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 x14ac:dyDescent="0.2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 x14ac:dyDescent="0.2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 x14ac:dyDescent="0.2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 x14ac:dyDescent="0.2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 x14ac:dyDescent="0.2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 x14ac:dyDescent="0.2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 x14ac:dyDescent="0.2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 x14ac:dyDescent="0.2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 x14ac:dyDescent="0.2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 x14ac:dyDescent="0.2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 x14ac:dyDescent="0.2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 x14ac:dyDescent="0.2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 x14ac:dyDescent="0.2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 x14ac:dyDescent="0.2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 x14ac:dyDescent="0.2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 x14ac:dyDescent="0.2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 x14ac:dyDescent="0.2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 x14ac:dyDescent="0.2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 x14ac:dyDescent="0.2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 x14ac:dyDescent="0.2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 x14ac:dyDescent="0.2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 x14ac:dyDescent="0.2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 x14ac:dyDescent="0.2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 x14ac:dyDescent="0.2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 x14ac:dyDescent="0.2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 x14ac:dyDescent="0.2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 x14ac:dyDescent="0.2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 x14ac:dyDescent="0.2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 x14ac:dyDescent="0.2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 x14ac:dyDescent="0.2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 x14ac:dyDescent="0.2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 x14ac:dyDescent="0.2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 x14ac:dyDescent="0.2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 x14ac:dyDescent="0.2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 x14ac:dyDescent="0.2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 x14ac:dyDescent="0.2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 x14ac:dyDescent="0.2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 x14ac:dyDescent="0.2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 x14ac:dyDescent="0.2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 x14ac:dyDescent="0.2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 x14ac:dyDescent="0.2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 x14ac:dyDescent="0.2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 x14ac:dyDescent="0.2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 x14ac:dyDescent="0.2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 x14ac:dyDescent="0.2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 x14ac:dyDescent="0.2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 x14ac:dyDescent="0.2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 x14ac:dyDescent="0.2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 x14ac:dyDescent="0.2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 x14ac:dyDescent="0.2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 x14ac:dyDescent="0.2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 x14ac:dyDescent="0.2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 x14ac:dyDescent="0.2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 x14ac:dyDescent="0.2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 x14ac:dyDescent="0.2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 x14ac:dyDescent="0.2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 x14ac:dyDescent="0.2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 x14ac:dyDescent="0.2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 x14ac:dyDescent="0.2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 x14ac:dyDescent="0.2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 x14ac:dyDescent="0.2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 x14ac:dyDescent="0.2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 x14ac:dyDescent="0.2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 x14ac:dyDescent="0.2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 x14ac:dyDescent="0.2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 x14ac:dyDescent="0.2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 x14ac:dyDescent="0.2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 x14ac:dyDescent="0.2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 x14ac:dyDescent="0.2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 x14ac:dyDescent="0.2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 x14ac:dyDescent="0.2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 x14ac:dyDescent="0.2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 x14ac:dyDescent="0.2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 x14ac:dyDescent="0.2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 x14ac:dyDescent="0.2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 x14ac:dyDescent="0.2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 x14ac:dyDescent="0.2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 x14ac:dyDescent="0.2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 x14ac:dyDescent="0.2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 x14ac:dyDescent="0.2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 x14ac:dyDescent="0.2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 x14ac:dyDescent="0.2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 x14ac:dyDescent="0.2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 x14ac:dyDescent="0.2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 x14ac:dyDescent="0.2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 x14ac:dyDescent="0.2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 x14ac:dyDescent="0.2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 x14ac:dyDescent="0.2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 x14ac:dyDescent="0.2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 x14ac:dyDescent="0.2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 x14ac:dyDescent="0.2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 x14ac:dyDescent="0.2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 x14ac:dyDescent="0.2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 x14ac:dyDescent="0.2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 x14ac:dyDescent="0.2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 x14ac:dyDescent="0.2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 x14ac:dyDescent="0.2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 x14ac:dyDescent="0.2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 x14ac:dyDescent="0.2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 x14ac:dyDescent="0.2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 x14ac:dyDescent="0.2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 x14ac:dyDescent="0.2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 x14ac:dyDescent="0.2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 x14ac:dyDescent="0.2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 x14ac:dyDescent="0.2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 x14ac:dyDescent="0.2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 x14ac:dyDescent="0.2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 x14ac:dyDescent="0.2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 x14ac:dyDescent="0.2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 x14ac:dyDescent="0.2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 x14ac:dyDescent="0.2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 x14ac:dyDescent="0.2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 x14ac:dyDescent="0.2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 x14ac:dyDescent="0.2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 x14ac:dyDescent="0.2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 x14ac:dyDescent="0.2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 x14ac:dyDescent="0.2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 x14ac:dyDescent="0.2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 x14ac:dyDescent="0.2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 x14ac:dyDescent="0.2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 x14ac:dyDescent="0.2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 x14ac:dyDescent="0.2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 x14ac:dyDescent="0.2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 x14ac:dyDescent="0.2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 x14ac:dyDescent="0.2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 x14ac:dyDescent="0.2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 x14ac:dyDescent="0.2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 x14ac:dyDescent="0.2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 x14ac:dyDescent="0.2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 x14ac:dyDescent="0.2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 x14ac:dyDescent="0.2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 x14ac:dyDescent="0.2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 x14ac:dyDescent="0.2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 x14ac:dyDescent="0.2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 x14ac:dyDescent="0.2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 x14ac:dyDescent="0.2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 x14ac:dyDescent="0.2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 x14ac:dyDescent="0.2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 x14ac:dyDescent="0.2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 x14ac:dyDescent="0.2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 x14ac:dyDescent="0.2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 x14ac:dyDescent="0.2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 x14ac:dyDescent="0.2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 x14ac:dyDescent="0.2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 x14ac:dyDescent="0.2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 x14ac:dyDescent="0.2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 x14ac:dyDescent="0.2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 x14ac:dyDescent="0.2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 x14ac:dyDescent="0.2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 x14ac:dyDescent="0.2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 x14ac:dyDescent="0.2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 x14ac:dyDescent="0.2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 x14ac:dyDescent="0.2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 x14ac:dyDescent="0.2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 x14ac:dyDescent="0.2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 x14ac:dyDescent="0.2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 x14ac:dyDescent="0.2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 x14ac:dyDescent="0.2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 x14ac:dyDescent="0.2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 x14ac:dyDescent="0.2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 x14ac:dyDescent="0.2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 x14ac:dyDescent="0.2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 x14ac:dyDescent="0.2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 x14ac:dyDescent="0.2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 x14ac:dyDescent="0.2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 x14ac:dyDescent="0.2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 x14ac:dyDescent="0.2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 x14ac:dyDescent="0.2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 x14ac:dyDescent="0.2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 x14ac:dyDescent="0.2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 x14ac:dyDescent="0.2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 x14ac:dyDescent="0.2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 x14ac:dyDescent="0.2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 x14ac:dyDescent="0.2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 x14ac:dyDescent="0.2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 x14ac:dyDescent="0.2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 x14ac:dyDescent="0.2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 x14ac:dyDescent="0.2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 x14ac:dyDescent="0.2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 x14ac:dyDescent="0.2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 x14ac:dyDescent="0.2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 x14ac:dyDescent="0.2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 x14ac:dyDescent="0.2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 x14ac:dyDescent="0.2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 x14ac:dyDescent="0.2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 x14ac:dyDescent="0.2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 x14ac:dyDescent="0.2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 x14ac:dyDescent="0.2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 x14ac:dyDescent="0.2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 x14ac:dyDescent="0.2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 x14ac:dyDescent="0.2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 x14ac:dyDescent="0.2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 x14ac:dyDescent="0.2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 x14ac:dyDescent="0.2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 x14ac:dyDescent="0.2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 x14ac:dyDescent="0.2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 x14ac:dyDescent="0.2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 x14ac:dyDescent="0.2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 x14ac:dyDescent="0.2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 x14ac:dyDescent="0.2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 x14ac:dyDescent="0.2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 x14ac:dyDescent="0.2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F56D6-C9BF-4374-A938-F1360933A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dcmitype/"/>
    <ds:schemaRef ds:uri="eb0982ca-2f34-4782-ae56-e7017963951c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cdcdf08-9007-4546-b332-2dd8ed0a8e00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2026-01-21T19:17:36Z</cp:lastPrinted>
  <dcterms:created xsi:type="dcterms:W3CDTF">2023-11-07T12:09:56Z</dcterms:created>
  <dcterms:modified xsi:type="dcterms:W3CDTF">2026-01-21T19:17:49Z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